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\\filestore.soton.ac.uk\users\spd1e08\mydocuments\0_AkzoNobel Rheometry\0_Paper_Final\_DATA for Deposition\"/>
    </mc:Choice>
  </mc:AlternateContent>
  <xr:revisionPtr revIDLastSave="0" documentId="13_ncr:1_{73EC0105-B7EE-4675-B4E6-100415E83DB6}" xr6:coauthVersionLast="45" xr6:coauthVersionMax="45" xr10:uidLastSave="{00000000-0000-0000-0000-000000000000}"/>
  <bookViews>
    <workbookView xWindow="-120" yWindow="-120" windowWidth="19440" windowHeight="14040" tabRatio="857" firstSheet="2" activeTab="2" xr2:uid="{00000000-000D-0000-FFFF-FFFF00000000}"/>
  </bookViews>
  <sheets>
    <sheet name="INTRO" sheetId="27" r:id="rId1"/>
    <sheet name="CONSTANT" sheetId="18" r:id="rId2"/>
    <sheet name=" Blank discs RAW torque" sheetId="3" r:id="rId3"/>
    <sheet name="Coated Discs RAW torque" sheetId="10" r:id="rId4"/>
    <sheet name="Coated Discs Cm2 SD" sheetId="26" r:id="rId5"/>
    <sheet name="Phase_2 F30d " sheetId="5" r:id="rId6"/>
    <sheet name="Phase_2 F85d" sheetId="7" r:id="rId7"/>
    <sheet name=" Phase_2 F110d" sheetId="6" r:id="rId8"/>
    <sheet name="Phase_2 F176d" sheetId="4" r:id="rId9"/>
    <sheet name="Phase_2 SUMMARY" sheetId="15" r:id="rId10"/>
    <sheet name="Sandpapers" sheetId="17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5" i="4" l="1"/>
  <c r="B94" i="4" s="1"/>
  <c r="B105" i="6"/>
  <c r="B71" i="6" s="1"/>
  <c r="B105" i="7"/>
  <c r="B94" i="7" s="1"/>
  <c r="B105" i="5"/>
  <c r="B71" i="5" s="1"/>
  <c r="B60" i="26"/>
  <c r="B94" i="6" l="1"/>
  <c r="B71" i="7"/>
  <c r="B71" i="4"/>
  <c r="AM50" i="26" l="1"/>
  <c r="AL50" i="26"/>
  <c r="AK50" i="26"/>
  <c r="AJ50" i="26"/>
  <c r="AI50" i="26"/>
  <c r="AH50" i="26"/>
  <c r="AO50" i="26" s="1"/>
  <c r="AC50" i="26"/>
  <c r="AB50" i="26"/>
  <c r="AA50" i="26"/>
  <c r="Z50" i="26"/>
  <c r="Y50" i="26"/>
  <c r="X50" i="26"/>
  <c r="AE50" i="26" s="1"/>
  <c r="S50" i="26"/>
  <c r="R50" i="26"/>
  <c r="Q50" i="26"/>
  <c r="P50" i="26"/>
  <c r="O50" i="26"/>
  <c r="N50" i="26"/>
  <c r="U50" i="26" s="1"/>
  <c r="I50" i="26"/>
  <c r="H50" i="26"/>
  <c r="G50" i="26"/>
  <c r="F50" i="26"/>
  <c r="E50" i="26"/>
  <c r="D50" i="26"/>
  <c r="K50" i="26" s="1"/>
  <c r="B50" i="26"/>
  <c r="AM49" i="26"/>
  <c r="AL49" i="26"/>
  <c r="AK49" i="26"/>
  <c r="AJ49" i="26"/>
  <c r="AI49" i="26"/>
  <c r="AH49" i="26"/>
  <c r="AC49" i="26"/>
  <c r="AB49" i="26"/>
  <c r="AA49" i="26"/>
  <c r="Z49" i="26"/>
  <c r="Y49" i="26"/>
  <c r="X49" i="26"/>
  <c r="S49" i="26"/>
  <c r="R49" i="26"/>
  <c r="Q49" i="26"/>
  <c r="P49" i="26"/>
  <c r="O49" i="26"/>
  <c r="N49" i="26"/>
  <c r="I49" i="26"/>
  <c r="H49" i="26"/>
  <c r="G49" i="26"/>
  <c r="F49" i="26"/>
  <c r="E49" i="26"/>
  <c r="D49" i="26"/>
  <c r="B49" i="26"/>
  <c r="AM48" i="26"/>
  <c r="AL48" i="26"/>
  <c r="AK48" i="26"/>
  <c r="AJ48" i="26"/>
  <c r="AI48" i="26"/>
  <c r="AH48" i="26"/>
  <c r="AO48" i="26" s="1"/>
  <c r="AC48" i="26"/>
  <c r="AB48" i="26"/>
  <c r="AA48" i="26"/>
  <c r="Z48" i="26"/>
  <c r="Y48" i="26"/>
  <c r="X48" i="26"/>
  <c r="AE48" i="26" s="1"/>
  <c r="S48" i="26"/>
  <c r="R48" i="26"/>
  <c r="Q48" i="26"/>
  <c r="P48" i="26"/>
  <c r="O48" i="26"/>
  <c r="N48" i="26"/>
  <c r="U48" i="26" s="1"/>
  <c r="I48" i="26"/>
  <c r="H48" i="26"/>
  <c r="G48" i="26"/>
  <c r="F48" i="26"/>
  <c r="E48" i="26"/>
  <c r="D48" i="26"/>
  <c r="K48" i="26" s="1"/>
  <c r="B48" i="26"/>
  <c r="AM47" i="26"/>
  <c r="AL47" i="26"/>
  <c r="AK47" i="26"/>
  <c r="AJ47" i="26"/>
  <c r="AI47" i="26"/>
  <c r="AH47" i="26"/>
  <c r="AC47" i="26"/>
  <c r="AB47" i="26"/>
  <c r="AA47" i="26"/>
  <c r="Z47" i="26"/>
  <c r="Y47" i="26"/>
  <c r="AE47" i="26" s="1"/>
  <c r="X47" i="26"/>
  <c r="S47" i="26"/>
  <c r="R47" i="26"/>
  <c r="Q47" i="26"/>
  <c r="P47" i="26"/>
  <c r="O47" i="26"/>
  <c r="U47" i="26" s="1"/>
  <c r="N47" i="26"/>
  <c r="I47" i="26"/>
  <c r="H47" i="26"/>
  <c r="G47" i="26"/>
  <c r="F47" i="26"/>
  <c r="E47" i="26"/>
  <c r="K47" i="26" s="1"/>
  <c r="D47" i="26"/>
  <c r="B47" i="26"/>
  <c r="AM46" i="26"/>
  <c r="AL46" i="26"/>
  <c r="AL51" i="26" s="1"/>
  <c r="AL52" i="26" s="1"/>
  <c r="AK46" i="26"/>
  <c r="AJ46" i="26"/>
  <c r="AJ51" i="26" s="1"/>
  <c r="AJ52" i="26" s="1"/>
  <c r="AI46" i="26"/>
  <c r="AH46" i="26"/>
  <c r="AH51" i="26" s="1"/>
  <c r="AH52" i="26" s="1"/>
  <c r="AC46" i="26"/>
  <c r="AB46" i="26"/>
  <c r="AB51" i="26" s="1"/>
  <c r="AB52" i="26" s="1"/>
  <c r="AA46" i="26"/>
  <c r="Z46" i="26"/>
  <c r="Z51" i="26" s="1"/>
  <c r="Z52" i="26" s="1"/>
  <c r="Y46" i="26"/>
  <c r="X46" i="26"/>
  <c r="AE46" i="26" s="1"/>
  <c r="S46" i="26"/>
  <c r="R46" i="26"/>
  <c r="R51" i="26" s="1"/>
  <c r="R52" i="26" s="1"/>
  <c r="Q46" i="26"/>
  <c r="P46" i="26"/>
  <c r="P51" i="26" s="1"/>
  <c r="P52" i="26" s="1"/>
  <c r="O46" i="26"/>
  <c r="N46" i="26"/>
  <c r="N51" i="26" s="1"/>
  <c r="N52" i="26" s="1"/>
  <c r="I46" i="26"/>
  <c r="H46" i="26"/>
  <c r="H51" i="26" s="1"/>
  <c r="H52" i="26" s="1"/>
  <c r="G46" i="26"/>
  <c r="F46" i="26"/>
  <c r="F51" i="26" s="1"/>
  <c r="F52" i="26" s="1"/>
  <c r="E46" i="26"/>
  <c r="D46" i="26"/>
  <c r="K46" i="26" s="1"/>
  <c r="B46" i="26"/>
  <c r="AM45" i="26"/>
  <c r="AL45" i="26"/>
  <c r="AK45" i="26"/>
  <c r="AJ45" i="26"/>
  <c r="AI45" i="26"/>
  <c r="AO45" i="26" s="1"/>
  <c r="AH45" i="26"/>
  <c r="AC45" i="26"/>
  <c r="AB45" i="26"/>
  <c r="AA45" i="26"/>
  <c r="Z45" i="26"/>
  <c r="Y45" i="26"/>
  <c r="AE45" i="26" s="1"/>
  <c r="X45" i="26"/>
  <c r="S45" i="26"/>
  <c r="R45" i="26"/>
  <c r="Q45" i="26"/>
  <c r="P45" i="26"/>
  <c r="O45" i="26"/>
  <c r="N45" i="26"/>
  <c r="I45" i="26"/>
  <c r="H45" i="26"/>
  <c r="G45" i="26"/>
  <c r="F45" i="26"/>
  <c r="E45" i="26"/>
  <c r="D45" i="26"/>
  <c r="B45" i="26"/>
  <c r="AM44" i="26"/>
  <c r="AL44" i="26"/>
  <c r="AK44" i="26"/>
  <c r="AJ44" i="26"/>
  <c r="AI44" i="26"/>
  <c r="AH44" i="26"/>
  <c r="AN44" i="26" s="1"/>
  <c r="AC44" i="26"/>
  <c r="AB44" i="26"/>
  <c r="AA44" i="26"/>
  <c r="Z44" i="26"/>
  <c r="Y44" i="26"/>
  <c r="X44" i="26"/>
  <c r="AD44" i="26" s="1"/>
  <c r="S44" i="26"/>
  <c r="R44" i="26"/>
  <c r="Q44" i="26"/>
  <c r="P44" i="26"/>
  <c r="O44" i="26"/>
  <c r="N44" i="26"/>
  <c r="I44" i="26"/>
  <c r="H44" i="26"/>
  <c r="G44" i="26"/>
  <c r="F44" i="26"/>
  <c r="E44" i="26"/>
  <c r="D44" i="26"/>
  <c r="J44" i="26" s="1"/>
  <c r="B44" i="26"/>
  <c r="AM43" i="26"/>
  <c r="AL43" i="26"/>
  <c r="AK43" i="26"/>
  <c r="AJ43" i="26"/>
  <c r="AI43" i="26"/>
  <c r="AO43" i="26" s="1"/>
  <c r="AH43" i="26"/>
  <c r="AC43" i="26"/>
  <c r="AB43" i="26"/>
  <c r="AA43" i="26"/>
  <c r="Z43" i="26"/>
  <c r="Y43" i="26"/>
  <c r="AE43" i="26" s="1"/>
  <c r="X43" i="26"/>
  <c r="S43" i="26"/>
  <c r="R43" i="26"/>
  <c r="Q43" i="26"/>
  <c r="P43" i="26"/>
  <c r="O43" i="26"/>
  <c r="U43" i="26" s="1"/>
  <c r="N43" i="26"/>
  <c r="I43" i="26"/>
  <c r="H43" i="26"/>
  <c r="G43" i="26"/>
  <c r="F43" i="26"/>
  <c r="E43" i="26"/>
  <c r="K43" i="26" s="1"/>
  <c r="D43" i="26"/>
  <c r="B43" i="26"/>
  <c r="AM42" i="26"/>
  <c r="AL42" i="26"/>
  <c r="AK42" i="26"/>
  <c r="AJ42" i="26"/>
  <c r="AI42" i="26"/>
  <c r="AH42" i="26"/>
  <c r="AN42" i="26" s="1"/>
  <c r="AC42" i="26"/>
  <c r="AB42" i="26"/>
  <c r="AA42" i="26"/>
  <c r="Z42" i="26"/>
  <c r="Y42" i="26"/>
  <c r="X42" i="26"/>
  <c r="AD42" i="26" s="1"/>
  <c r="S42" i="26"/>
  <c r="R42" i="26"/>
  <c r="Q42" i="26"/>
  <c r="P42" i="26"/>
  <c r="O42" i="26"/>
  <c r="N42" i="26"/>
  <c r="T42" i="26" s="1"/>
  <c r="I42" i="26"/>
  <c r="H42" i="26"/>
  <c r="G42" i="26"/>
  <c r="F42" i="26"/>
  <c r="E42" i="26"/>
  <c r="D42" i="26"/>
  <c r="J42" i="26" s="1"/>
  <c r="B42" i="26"/>
  <c r="AM41" i="26"/>
  <c r="AL41" i="26"/>
  <c r="AK41" i="26"/>
  <c r="AJ41" i="26"/>
  <c r="AI41" i="26"/>
  <c r="AO41" i="26" s="1"/>
  <c r="AH41" i="26"/>
  <c r="AC41" i="26"/>
  <c r="AB41" i="26"/>
  <c r="AA41" i="26"/>
  <c r="Z41" i="26"/>
  <c r="Y41" i="26"/>
  <c r="X41" i="26"/>
  <c r="S41" i="26"/>
  <c r="R41" i="26"/>
  <c r="Q41" i="26"/>
  <c r="P41" i="26"/>
  <c r="O41" i="26"/>
  <c r="U41" i="26" s="1"/>
  <c r="N41" i="26"/>
  <c r="I41" i="26"/>
  <c r="H41" i="26"/>
  <c r="G41" i="26"/>
  <c r="F41" i="26"/>
  <c r="E41" i="26"/>
  <c r="K41" i="26" s="1"/>
  <c r="D41" i="26"/>
  <c r="B41" i="26"/>
  <c r="AM40" i="26"/>
  <c r="AL40" i="26"/>
  <c r="AK40" i="26"/>
  <c r="AJ40" i="26"/>
  <c r="AI40" i="26"/>
  <c r="AH40" i="26"/>
  <c r="AN40" i="26" s="1"/>
  <c r="AC40" i="26"/>
  <c r="AB40" i="26"/>
  <c r="AA40" i="26"/>
  <c r="Z40" i="26"/>
  <c r="Y40" i="26"/>
  <c r="X40" i="26"/>
  <c r="AD40" i="26" s="1"/>
  <c r="S40" i="26"/>
  <c r="R40" i="26"/>
  <c r="Q40" i="26"/>
  <c r="P40" i="26"/>
  <c r="O40" i="26"/>
  <c r="N40" i="26"/>
  <c r="T40" i="26" s="1"/>
  <c r="I40" i="26"/>
  <c r="H40" i="26"/>
  <c r="G40" i="26"/>
  <c r="F40" i="26"/>
  <c r="E40" i="26"/>
  <c r="D40" i="26"/>
  <c r="J40" i="26" s="1"/>
  <c r="B40" i="26"/>
  <c r="AM39" i="26"/>
  <c r="AL39" i="26"/>
  <c r="AK39" i="26"/>
  <c r="AJ39" i="26"/>
  <c r="AI39" i="26"/>
  <c r="AO39" i="26" s="1"/>
  <c r="AH39" i="26"/>
  <c r="AC39" i="26"/>
  <c r="AB39" i="26"/>
  <c r="AA39" i="26"/>
  <c r="Z39" i="26"/>
  <c r="Y39" i="26"/>
  <c r="AE39" i="26" s="1"/>
  <c r="X39" i="26"/>
  <c r="S39" i="26"/>
  <c r="R39" i="26"/>
  <c r="Q39" i="26"/>
  <c r="P39" i="26"/>
  <c r="O39" i="26"/>
  <c r="U39" i="26" s="1"/>
  <c r="N39" i="26"/>
  <c r="I39" i="26"/>
  <c r="H39" i="26"/>
  <c r="G39" i="26"/>
  <c r="F39" i="26"/>
  <c r="E39" i="26"/>
  <c r="K39" i="26" s="1"/>
  <c r="D39" i="26"/>
  <c r="B39" i="26"/>
  <c r="AM38" i="26"/>
  <c r="AL38" i="26"/>
  <c r="AK38" i="26"/>
  <c r="AJ38" i="26"/>
  <c r="AI38" i="26"/>
  <c r="AH38" i="26"/>
  <c r="AN38" i="26" s="1"/>
  <c r="AC38" i="26"/>
  <c r="AB38" i="26"/>
  <c r="AA38" i="26"/>
  <c r="Z38" i="26"/>
  <c r="Y38" i="26"/>
  <c r="X38" i="26"/>
  <c r="AD38" i="26" s="1"/>
  <c r="S38" i="26"/>
  <c r="R38" i="26"/>
  <c r="Q38" i="26"/>
  <c r="P38" i="26"/>
  <c r="O38" i="26"/>
  <c r="N38" i="26"/>
  <c r="T38" i="26" s="1"/>
  <c r="I38" i="26"/>
  <c r="H38" i="26"/>
  <c r="G38" i="26"/>
  <c r="F38" i="26"/>
  <c r="E38" i="26"/>
  <c r="D38" i="26"/>
  <c r="J38" i="26" s="1"/>
  <c r="B38" i="26"/>
  <c r="AM37" i="26"/>
  <c r="AL37" i="26"/>
  <c r="AK37" i="26"/>
  <c r="AJ37" i="26"/>
  <c r="AI37" i="26"/>
  <c r="AO37" i="26" s="1"/>
  <c r="AH37" i="26"/>
  <c r="AC37" i="26"/>
  <c r="AB37" i="26"/>
  <c r="AA37" i="26"/>
  <c r="Z37" i="26"/>
  <c r="Y37" i="26"/>
  <c r="AE37" i="26" s="1"/>
  <c r="X37" i="26"/>
  <c r="S37" i="26"/>
  <c r="R37" i="26"/>
  <c r="Q37" i="26"/>
  <c r="P37" i="26"/>
  <c r="O37" i="26"/>
  <c r="U37" i="26" s="1"/>
  <c r="N37" i="26"/>
  <c r="I37" i="26"/>
  <c r="H37" i="26"/>
  <c r="G37" i="26"/>
  <c r="F37" i="26"/>
  <c r="E37" i="26"/>
  <c r="K37" i="26" s="1"/>
  <c r="D37" i="26"/>
  <c r="B37" i="26"/>
  <c r="AM36" i="26"/>
  <c r="AL36" i="26"/>
  <c r="AK36" i="26"/>
  <c r="AJ36" i="26"/>
  <c r="AI36" i="26"/>
  <c r="AH36" i="26"/>
  <c r="AN36" i="26" s="1"/>
  <c r="AC36" i="26"/>
  <c r="AB36" i="26"/>
  <c r="AA36" i="26"/>
  <c r="Z36" i="26"/>
  <c r="Y36" i="26"/>
  <c r="X36" i="26"/>
  <c r="AD36" i="26" s="1"/>
  <c r="S36" i="26"/>
  <c r="R36" i="26"/>
  <c r="Q36" i="26"/>
  <c r="P36" i="26"/>
  <c r="O36" i="26"/>
  <c r="N36" i="26"/>
  <c r="T36" i="26" s="1"/>
  <c r="I36" i="26"/>
  <c r="H36" i="26"/>
  <c r="G36" i="26"/>
  <c r="F36" i="26"/>
  <c r="E36" i="26"/>
  <c r="D36" i="26"/>
  <c r="J36" i="26" s="1"/>
  <c r="B36" i="26"/>
  <c r="AM35" i="26"/>
  <c r="AL35" i="26"/>
  <c r="AK35" i="26"/>
  <c r="AJ35" i="26"/>
  <c r="AI35" i="26"/>
  <c r="AO35" i="26" s="1"/>
  <c r="AH35" i="26"/>
  <c r="AC35" i="26"/>
  <c r="AB35" i="26"/>
  <c r="AA35" i="26"/>
  <c r="Z35" i="26"/>
  <c r="Y35" i="26"/>
  <c r="AE35" i="26" s="1"/>
  <c r="X35" i="26"/>
  <c r="S35" i="26"/>
  <c r="R35" i="26"/>
  <c r="Q35" i="26"/>
  <c r="P35" i="26"/>
  <c r="O35" i="26"/>
  <c r="U35" i="26" s="1"/>
  <c r="N35" i="26"/>
  <c r="I35" i="26"/>
  <c r="H35" i="26"/>
  <c r="G35" i="26"/>
  <c r="F35" i="26"/>
  <c r="E35" i="26"/>
  <c r="K35" i="26" s="1"/>
  <c r="D35" i="26"/>
  <c r="B35" i="26"/>
  <c r="AM34" i="26"/>
  <c r="AL34" i="26"/>
  <c r="AK34" i="26"/>
  <c r="AJ34" i="26"/>
  <c r="AI34" i="26"/>
  <c r="AH34" i="26"/>
  <c r="AO34" i="26" s="1"/>
  <c r="AQ34" i="26" s="1"/>
  <c r="AC34" i="26"/>
  <c r="AB34" i="26"/>
  <c r="AA34" i="26"/>
  <c r="Z34" i="26"/>
  <c r="Y34" i="26"/>
  <c r="X34" i="26"/>
  <c r="AE34" i="26" s="1"/>
  <c r="AG34" i="26" s="1"/>
  <c r="S34" i="26"/>
  <c r="R34" i="26"/>
  <c r="Q34" i="26"/>
  <c r="P34" i="26"/>
  <c r="O34" i="26"/>
  <c r="N34" i="26"/>
  <c r="U34" i="26" s="1"/>
  <c r="W34" i="26" s="1"/>
  <c r="I34" i="26"/>
  <c r="H34" i="26"/>
  <c r="G34" i="26"/>
  <c r="F34" i="26"/>
  <c r="E34" i="26"/>
  <c r="D34" i="26"/>
  <c r="K34" i="26" s="1"/>
  <c r="B34" i="26"/>
  <c r="AM33" i="26"/>
  <c r="AL33" i="26"/>
  <c r="AK33" i="26"/>
  <c r="AJ33" i="26"/>
  <c r="AI33" i="26"/>
  <c r="AO33" i="26" s="1"/>
  <c r="AH33" i="26"/>
  <c r="AC33" i="26"/>
  <c r="AB33" i="26"/>
  <c r="AA33" i="26"/>
  <c r="Z33" i="26"/>
  <c r="Y33" i="26"/>
  <c r="AE33" i="26" s="1"/>
  <c r="X33" i="26"/>
  <c r="S33" i="26"/>
  <c r="R33" i="26"/>
  <c r="Q33" i="26"/>
  <c r="P33" i="26"/>
  <c r="O33" i="26"/>
  <c r="U33" i="26" s="1"/>
  <c r="N33" i="26"/>
  <c r="I33" i="26"/>
  <c r="H33" i="26"/>
  <c r="G33" i="26"/>
  <c r="F33" i="26"/>
  <c r="E33" i="26"/>
  <c r="K33" i="26" s="1"/>
  <c r="D33" i="26"/>
  <c r="B33" i="26"/>
  <c r="AM32" i="26"/>
  <c r="AL32" i="26"/>
  <c r="AK32" i="26"/>
  <c r="AJ32" i="26"/>
  <c r="AI32" i="26"/>
  <c r="AH32" i="26"/>
  <c r="AO32" i="26" s="1"/>
  <c r="AC32" i="26"/>
  <c r="AB32" i="26"/>
  <c r="AA32" i="26"/>
  <c r="Z32" i="26"/>
  <c r="Y32" i="26"/>
  <c r="X32" i="26"/>
  <c r="AE32" i="26" s="1"/>
  <c r="S32" i="26"/>
  <c r="R32" i="26"/>
  <c r="Q32" i="26"/>
  <c r="P32" i="26"/>
  <c r="O32" i="26"/>
  <c r="N32" i="26"/>
  <c r="U32" i="26" s="1"/>
  <c r="I32" i="26"/>
  <c r="H32" i="26"/>
  <c r="G32" i="26"/>
  <c r="F32" i="26"/>
  <c r="E32" i="26"/>
  <c r="D32" i="26"/>
  <c r="K32" i="26" s="1"/>
  <c r="B32" i="26"/>
  <c r="AJ23" i="26"/>
  <c r="AK23" i="26" s="1"/>
  <c r="AJ22" i="26"/>
  <c r="AK22" i="26" s="1"/>
  <c r="AJ21" i="26"/>
  <c r="AK21" i="26" s="1"/>
  <c r="AJ20" i="26"/>
  <c r="AK20" i="26" s="1"/>
  <c r="AJ19" i="26"/>
  <c r="AK19" i="26" s="1"/>
  <c r="AJ18" i="26"/>
  <c r="AK18" i="26" s="1"/>
  <c r="AJ17" i="26"/>
  <c r="AK17" i="26" s="1"/>
  <c r="AJ16" i="26"/>
  <c r="AK16" i="26" s="1"/>
  <c r="AJ15" i="26"/>
  <c r="AK15" i="26" s="1"/>
  <c r="AJ14" i="26"/>
  <c r="AK14" i="26" s="1"/>
  <c r="AJ13" i="26"/>
  <c r="AK13" i="26" s="1"/>
  <c r="AJ12" i="26"/>
  <c r="AK12" i="26" s="1"/>
  <c r="AJ11" i="26"/>
  <c r="AK11" i="26" s="1"/>
  <c r="AJ10" i="26"/>
  <c r="AK10" i="26" s="1"/>
  <c r="AJ9" i="26"/>
  <c r="AK9" i="26" s="1"/>
  <c r="AJ8" i="26"/>
  <c r="AK8" i="26" s="1"/>
  <c r="AJ7" i="26"/>
  <c r="AK7" i="26" s="1"/>
  <c r="AJ6" i="26"/>
  <c r="AK6" i="26" s="1"/>
  <c r="AJ5" i="26"/>
  <c r="AK5" i="26" s="1"/>
  <c r="AA23" i="26"/>
  <c r="AB23" i="26" s="1"/>
  <c r="AA22" i="26"/>
  <c r="AB22" i="26" s="1"/>
  <c r="AA21" i="26"/>
  <c r="AB21" i="26" s="1"/>
  <c r="AA20" i="26"/>
  <c r="AB20" i="26" s="1"/>
  <c r="AA19" i="26"/>
  <c r="AB19" i="26" s="1"/>
  <c r="AA18" i="26"/>
  <c r="AB18" i="26" s="1"/>
  <c r="AA17" i="26"/>
  <c r="AB17" i="26" s="1"/>
  <c r="AA16" i="26"/>
  <c r="AB16" i="26" s="1"/>
  <c r="AA15" i="26"/>
  <c r="AB15" i="26" s="1"/>
  <c r="AA14" i="26"/>
  <c r="AB14" i="26" s="1"/>
  <c r="AA13" i="26"/>
  <c r="AB13" i="26" s="1"/>
  <c r="AA12" i="26"/>
  <c r="AB12" i="26" s="1"/>
  <c r="AA11" i="26"/>
  <c r="AB11" i="26" s="1"/>
  <c r="AA10" i="26"/>
  <c r="AB10" i="26" s="1"/>
  <c r="AA9" i="26"/>
  <c r="AB9" i="26" s="1"/>
  <c r="AA8" i="26"/>
  <c r="AB8" i="26" s="1"/>
  <c r="AA7" i="26"/>
  <c r="AB7" i="26" s="1"/>
  <c r="AA6" i="26"/>
  <c r="AB6" i="26" s="1"/>
  <c r="AA5" i="26"/>
  <c r="AB5" i="26" s="1"/>
  <c r="R23" i="26"/>
  <c r="S23" i="26" s="1"/>
  <c r="R22" i="26"/>
  <c r="S22" i="26" s="1"/>
  <c r="R21" i="26"/>
  <c r="S21" i="26" s="1"/>
  <c r="R20" i="26"/>
  <c r="S20" i="26" s="1"/>
  <c r="R19" i="26"/>
  <c r="S19" i="26" s="1"/>
  <c r="R18" i="26"/>
  <c r="S18" i="26" s="1"/>
  <c r="R17" i="26"/>
  <c r="S17" i="26" s="1"/>
  <c r="R16" i="26"/>
  <c r="S16" i="26" s="1"/>
  <c r="R15" i="26"/>
  <c r="S15" i="26" s="1"/>
  <c r="R14" i="26"/>
  <c r="S14" i="26" s="1"/>
  <c r="R13" i="26"/>
  <c r="S13" i="26" s="1"/>
  <c r="R12" i="26"/>
  <c r="S12" i="26" s="1"/>
  <c r="R11" i="26"/>
  <c r="S11" i="26" s="1"/>
  <c r="R10" i="26"/>
  <c r="S10" i="26" s="1"/>
  <c r="R9" i="26"/>
  <c r="S9" i="26" s="1"/>
  <c r="R8" i="26"/>
  <c r="S8" i="26" s="1"/>
  <c r="R7" i="26"/>
  <c r="S7" i="26" s="1"/>
  <c r="R6" i="26"/>
  <c r="S6" i="26" s="1"/>
  <c r="R5" i="26"/>
  <c r="S5" i="26" s="1"/>
  <c r="I6" i="26"/>
  <c r="J6" i="26"/>
  <c r="I7" i="26"/>
  <c r="J7" i="26"/>
  <c r="I8" i="26"/>
  <c r="J8" i="26"/>
  <c r="I9" i="26"/>
  <c r="J9" i="26"/>
  <c r="I10" i="26"/>
  <c r="J10" i="26"/>
  <c r="I11" i="26"/>
  <c r="J11" i="26"/>
  <c r="I12" i="26"/>
  <c r="J12" i="26"/>
  <c r="I13" i="26"/>
  <c r="J13" i="26"/>
  <c r="I14" i="26"/>
  <c r="J14" i="26"/>
  <c r="I15" i="26"/>
  <c r="J15" i="26"/>
  <c r="I16" i="26"/>
  <c r="J16" i="26"/>
  <c r="I17" i="26"/>
  <c r="J17" i="26"/>
  <c r="I18" i="26"/>
  <c r="J18" i="26"/>
  <c r="I19" i="26"/>
  <c r="J19" i="26"/>
  <c r="I20" i="26"/>
  <c r="J20" i="26"/>
  <c r="I21" i="26"/>
  <c r="J21" i="26"/>
  <c r="I22" i="26"/>
  <c r="J22" i="26"/>
  <c r="I23" i="26"/>
  <c r="J23" i="26"/>
  <c r="I5" i="26"/>
  <c r="J5" i="26" s="1"/>
  <c r="AI23" i="26"/>
  <c r="Z23" i="26"/>
  <c r="Q23" i="26"/>
  <c r="H23" i="26"/>
  <c r="AI22" i="26"/>
  <c r="Z22" i="26"/>
  <c r="Q22" i="26"/>
  <c r="H22" i="26"/>
  <c r="AI21" i="26"/>
  <c r="Z21" i="26"/>
  <c r="Q21" i="26"/>
  <c r="H21" i="26"/>
  <c r="AI20" i="26"/>
  <c r="Z20" i="26"/>
  <c r="Q20" i="26"/>
  <c r="H20" i="26"/>
  <c r="AI19" i="26"/>
  <c r="Z19" i="26"/>
  <c r="Q19" i="26"/>
  <c r="H19" i="26"/>
  <c r="AI18" i="26"/>
  <c r="Z18" i="26"/>
  <c r="Q18" i="26"/>
  <c r="H18" i="26"/>
  <c r="AI17" i="26"/>
  <c r="Z17" i="26"/>
  <c r="Q17" i="26"/>
  <c r="H17" i="26"/>
  <c r="AI16" i="26"/>
  <c r="Z16" i="26"/>
  <c r="Q16" i="26"/>
  <c r="H16" i="26"/>
  <c r="AI15" i="26"/>
  <c r="Z15" i="26"/>
  <c r="Q15" i="26"/>
  <c r="H15" i="26"/>
  <c r="AI14" i="26"/>
  <c r="Z14" i="26"/>
  <c r="Q14" i="26"/>
  <c r="H14" i="26"/>
  <c r="AI13" i="26"/>
  <c r="Z13" i="26"/>
  <c r="Q13" i="26"/>
  <c r="H13" i="26"/>
  <c r="AI12" i="26"/>
  <c r="Z12" i="26"/>
  <c r="Q12" i="26"/>
  <c r="H12" i="26"/>
  <c r="AI11" i="26"/>
  <c r="Z11" i="26"/>
  <c r="Q11" i="26"/>
  <c r="H11" i="26"/>
  <c r="AI10" i="26"/>
  <c r="Z10" i="26"/>
  <c r="Q10" i="26"/>
  <c r="H10" i="26"/>
  <c r="AI9" i="26"/>
  <c r="Z9" i="26"/>
  <c r="Q9" i="26"/>
  <c r="H9" i="26"/>
  <c r="AI8" i="26"/>
  <c r="Z8" i="26"/>
  <c r="Q8" i="26"/>
  <c r="H8" i="26"/>
  <c r="AI7" i="26"/>
  <c r="Z7" i="26"/>
  <c r="Q7" i="26"/>
  <c r="H7" i="26"/>
  <c r="AI6" i="26"/>
  <c r="Z6" i="26"/>
  <c r="Q6" i="26"/>
  <c r="H6" i="26"/>
  <c r="AI5" i="26"/>
  <c r="Z5" i="26"/>
  <c r="Q5" i="26"/>
  <c r="H5" i="26"/>
  <c r="AM93" i="4"/>
  <c r="AL93" i="4"/>
  <c r="AK93" i="4"/>
  <c r="AJ93" i="4"/>
  <c r="AI93" i="4"/>
  <c r="AH93" i="4"/>
  <c r="AC93" i="4"/>
  <c r="AB93" i="4"/>
  <c r="AA93" i="4"/>
  <c r="Z93" i="4"/>
  <c r="Y93" i="4"/>
  <c r="X93" i="4"/>
  <c r="S93" i="4"/>
  <c r="R93" i="4"/>
  <c r="Q93" i="4"/>
  <c r="P93" i="4"/>
  <c r="O93" i="4"/>
  <c r="N93" i="4"/>
  <c r="I93" i="4"/>
  <c r="H93" i="4"/>
  <c r="G93" i="4"/>
  <c r="F93" i="4"/>
  <c r="E93" i="4"/>
  <c r="D93" i="4"/>
  <c r="B93" i="4"/>
  <c r="AM92" i="4"/>
  <c r="AL92" i="4"/>
  <c r="AK92" i="4"/>
  <c r="AJ92" i="4"/>
  <c r="AI92" i="4"/>
  <c r="AH92" i="4"/>
  <c r="AC92" i="4"/>
  <c r="AB92" i="4"/>
  <c r="AA92" i="4"/>
  <c r="Z92" i="4"/>
  <c r="Y92" i="4"/>
  <c r="X92" i="4"/>
  <c r="S92" i="4"/>
  <c r="R92" i="4"/>
  <c r="Q92" i="4"/>
  <c r="P92" i="4"/>
  <c r="O92" i="4"/>
  <c r="N92" i="4"/>
  <c r="I92" i="4"/>
  <c r="H92" i="4"/>
  <c r="G92" i="4"/>
  <c r="F92" i="4"/>
  <c r="E92" i="4"/>
  <c r="D92" i="4"/>
  <c r="B92" i="4"/>
  <c r="AM91" i="4"/>
  <c r="AL91" i="4"/>
  <c r="AK91" i="4"/>
  <c r="AJ91" i="4"/>
  <c r="AI91" i="4"/>
  <c r="AH91" i="4"/>
  <c r="AC91" i="4"/>
  <c r="AB91" i="4"/>
  <c r="AA91" i="4"/>
  <c r="Z91" i="4"/>
  <c r="Y91" i="4"/>
  <c r="X91" i="4"/>
  <c r="S91" i="4"/>
  <c r="R91" i="4"/>
  <c r="Q91" i="4"/>
  <c r="P91" i="4"/>
  <c r="O91" i="4"/>
  <c r="N91" i="4"/>
  <c r="I91" i="4"/>
  <c r="H91" i="4"/>
  <c r="G91" i="4"/>
  <c r="F91" i="4"/>
  <c r="E91" i="4"/>
  <c r="D91" i="4"/>
  <c r="B91" i="4"/>
  <c r="AM90" i="4"/>
  <c r="AL90" i="4"/>
  <c r="AK90" i="4"/>
  <c r="AJ90" i="4"/>
  <c r="AI90" i="4"/>
  <c r="AH90" i="4"/>
  <c r="AC90" i="4"/>
  <c r="AB90" i="4"/>
  <c r="AA90" i="4"/>
  <c r="Z90" i="4"/>
  <c r="Y90" i="4"/>
  <c r="X90" i="4"/>
  <c r="S90" i="4"/>
  <c r="R90" i="4"/>
  <c r="Q90" i="4"/>
  <c r="P90" i="4"/>
  <c r="O90" i="4"/>
  <c r="N90" i="4"/>
  <c r="I90" i="4"/>
  <c r="H90" i="4"/>
  <c r="G90" i="4"/>
  <c r="F90" i="4"/>
  <c r="E90" i="4"/>
  <c r="D90" i="4"/>
  <c r="B90" i="4"/>
  <c r="AM89" i="4"/>
  <c r="AL89" i="4"/>
  <c r="AK89" i="4"/>
  <c r="AJ89" i="4"/>
  <c r="AI89" i="4"/>
  <c r="AH89" i="4"/>
  <c r="AC89" i="4"/>
  <c r="AB89" i="4"/>
  <c r="AA89" i="4"/>
  <c r="Z89" i="4"/>
  <c r="Y89" i="4"/>
  <c r="X89" i="4"/>
  <c r="S89" i="4"/>
  <c r="R89" i="4"/>
  <c r="Q89" i="4"/>
  <c r="P89" i="4"/>
  <c r="O89" i="4"/>
  <c r="N89" i="4"/>
  <c r="I89" i="4"/>
  <c r="H89" i="4"/>
  <c r="G89" i="4"/>
  <c r="F89" i="4"/>
  <c r="E89" i="4"/>
  <c r="D89" i="4"/>
  <c r="B89" i="4"/>
  <c r="AM88" i="4"/>
  <c r="AL88" i="4"/>
  <c r="AK88" i="4"/>
  <c r="AJ88" i="4"/>
  <c r="AI88" i="4"/>
  <c r="AH88" i="4"/>
  <c r="AC88" i="4"/>
  <c r="AB88" i="4"/>
  <c r="AA88" i="4"/>
  <c r="Z88" i="4"/>
  <c r="Y88" i="4"/>
  <c r="X88" i="4"/>
  <c r="S88" i="4"/>
  <c r="R88" i="4"/>
  <c r="Q88" i="4"/>
  <c r="P88" i="4"/>
  <c r="O88" i="4"/>
  <c r="N88" i="4"/>
  <c r="I88" i="4"/>
  <c r="H88" i="4"/>
  <c r="G88" i="4"/>
  <c r="F88" i="4"/>
  <c r="E88" i="4"/>
  <c r="D88" i="4"/>
  <c r="B88" i="4"/>
  <c r="AM87" i="4"/>
  <c r="AL87" i="4"/>
  <c r="AK87" i="4"/>
  <c r="AJ87" i="4"/>
  <c r="AI87" i="4"/>
  <c r="AH87" i="4"/>
  <c r="AC87" i="4"/>
  <c r="AB87" i="4"/>
  <c r="AA87" i="4"/>
  <c r="Z87" i="4"/>
  <c r="Y87" i="4"/>
  <c r="X87" i="4"/>
  <c r="S87" i="4"/>
  <c r="R87" i="4"/>
  <c r="Q87" i="4"/>
  <c r="P87" i="4"/>
  <c r="O87" i="4"/>
  <c r="N87" i="4"/>
  <c r="I87" i="4"/>
  <c r="H87" i="4"/>
  <c r="G87" i="4"/>
  <c r="F87" i="4"/>
  <c r="E87" i="4"/>
  <c r="D87" i="4"/>
  <c r="B87" i="4"/>
  <c r="AM86" i="4"/>
  <c r="AL86" i="4"/>
  <c r="AK86" i="4"/>
  <c r="AJ86" i="4"/>
  <c r="AI86" i="4"/>
  <c r="AH86" i="4"/>
  <c r="AC86" i="4"/>
  <c r="AB86" i="4"/>
  <c r="AA86" i="4"/>
  <c r="Z86" i="4"/>
  <c r="Y86" i="4"/>
  <c r="X86" i="4"/>
  <c r="S86" i="4"/>
  <c r="R86" i="4"/>
  <c r="Q86" i="4"/>
  <c r="P86" i="4"/>
  <c r="O86" i="4"/>
  <c r="N86" i="4"/>
  <c r="I86" i="4"/>
  <c r="H86" i="4"/>
  <c r="G86" i="4"/>
  <c r="F86" i="4"/>
  <c r="E86" i="4"/>
  <c r="D86" i="4"/>
  <c r="B86" i="4"/>
  <c r="AM85" i="4"/>
  <c r="AL85" i="4"/>
  <c r="AK85" i="4"/>
  <c r="AJ85" i="4"/>
  <c r="AI85" i="4"/>
  <c r="AH85" i="4"/>
  <c r="AC85" i="4"/>
  <c r="AB85" i="4"/>
  <c r="AA85" i="4"/>
  <c r="Z85" i="4"/>
  <c r="Y85" i="4"/>
  <c r="X85" i="4"/>
  <c r="S85" i="4"/>
  <c r="R85" i="4"/>
  <c r="Q85" i="4"/>
  <c r="P85" i="4"/>
  <c r="O85" i="4"/>
  <c r="N85" i="4"/>
  <c r="I85" i="4"/>
  <c r="H85" i="4"/>
  <c r="G85" i="4"/>
  <c r="F85" i="4"/>
  <c r="E85" i="4"/>
  <c r="D85" i="4"/>
  <c r="B85" i="4"/>
  <c r="AM84" i="4"/>
  <c r="AL84" i="4"/>
  <c r="AK84" i="4"/>
  <c r="AJ84" i="4"/>
  <c r="AI84" i="4"/>
  <c r="AH84" i="4"/>
  <c r="AC84" i="4"/>
  <c r="AB84" i="4"/>
  <c r="AA84" i="4"/>
  <c r="Z84" i="4"/>
  <c r="Y84" i="4"/>
  <c r="X84" i="4"/>
  <c r="S84" i="4"/>
  <c r="R84" i="4"/>
  <c r="Q84" i="4"/>
  <c r="P84" i="4"/>
  <c r="O84" i="4"/>
  <c r="N84" i="4"/>
  <c r="I84" i="4"/>
  <c r="H84" i="4"/>
  <c r="G84" i="4"/>
  <c r="F84" i="4"/>
  <c r="E84" i="4"/>
  <c r="D84" i="4"/>
  <c r="B84" i="4"/>
  <c r="AM83" i="4"/>
  <c r="AL83" i="4"/>
  <c r="AK83" i="4"/>
  <c r="AJ83" i="4"/>
  <c r="AI83" i="4"/>
  <c r="AH83" i="4"/>
  <c r="AC83" i="4"/>
  <c r="AB83" i="4"/>
  <c r="AA83" i="4"/>
  <c r="Z83" i="4"/>
  <c r="Y83" i="4"/>
  <c r="X83" i="4"/>
  <c r="S83" i="4"/>
  <c r="R83" i="4"/>
  <c r="Q83" i="4"/>
  <c r="P83" i="4"/>
  <c r="O83" i="4"/>
  <c r="N83" i="4"/>
  <c r="I83" i="4"/>
  <c r="H83" i="4"/>
  <c r="G83" i="4"/>
  <c r="F83" i="4"/>
  <c r="E83" i="4"/>
  <c r="D83" i="4"/>
  <c r="B83" i="4"/>
  <c r="AM82" i="4"/>
  <c r="AL82" i="4"/>
  <c r="AK82" i="4"/>
  <c r="AJ82" i="4"/>
  <c r="AI82" i="4"/>
  <c r="AH82" i="4"/>
  <c r="AC82" i="4"/>
  <c r="AB82" i="4"/>
  <c r="AA82" i="4"/>
  <c r="Z82" i="4"/>
  <c r="Y82" i="4"/>
  <c r="X82" i="4"/>
  <c r="S82" i="4"/>
  <c r="R82" i="4"/>
  <c r="Q82" i="4"/>
  <c r="P82" i="4"/>
  <c r="O82" i="4"/>
  <c r="N82" i="4"/>
  <c r="I82" i="4"/>
  <c r="H82" i="4"/>
  <c r="G82" i="4"/>
  <c r="F82" i="4"/>
  <c r="E82" i="4"/>
  <c r="D82" i="4"/>
  <c r="B82" i="4"/>
  <c r="AM81" i="4"/>
  <c r="AL81" i="4"/>
  <c r="AK81" i="4"/>
  <c r="AJ81" i="4"/>
  <c r="AI81" i="4"/>
  <c r="AH81" i="4"/>
  <c r="AC81" i="4"/>
  <c r="AB81" i="4"/>
  <c r="AA81" i="4"/>
  <c r="Z81" i="4"/>
  <c r="Y81" i="4"/>
  <c r="X81" i="4"/>
  <c r="S81" i="4"/>
  <c r="R81" i="4"/>
  <c r="Q81" i="4"/>
  <c r="P81" i="4"/>
  <c r="O81" i="4"/>
  <c r="N81" i="4"/>
  <c r="I81" i="4"/>
  <c r="H81" i="4"/>
  <c r="G81" i="4"/>
  <c r="F81" i="4"/>
  <c r="E81" i="4"/>
  <c r="D81" i="4"/>
  <c r="B81" i="4"/>
  <c r="AM80" i="4"/>
  <c r="AL80" i="4"/>
  <c r="AK80" i="4"/>
  <c r="AJ80" i="4"/>
  <c r="AI80" i="4"/>
  <c r="AH80" i="4"/>
  <c r="AC80" i="4"/>
  <c r="AB80" i="4"/>
  <c r="AA80" i="4"/>
  <c r="Z80" i="4"/>
  <c r="Y80" i="4"/>
  <c r="X80" i="4"/>
  <c r="S80" i="4"/>
  <c r="R80" i="4"/>
  <c r="Q80" i="4"/>
  <c r="P80" i="4"/>
  <c r="O80" i="4"/>
  <c r="N80" i="4"/>
  <c r="I80" i="4"/>
  <c r="H80" i="4"/>
  <c r="G80" i="4"/>
  <c r="F80" i="4"/>
  <c r="E80" i="4"/>
  <c r="D80" i="4"/>
  <c r="B80" i="4"/>
  <c r="AM79" i="4"/>
  <c r="AL79" i="4"/>
  <c r="AK79" i="4"/>
  <c r="AJ79" i="4"/>
  <c r="AI79" i="4"/>
  <c r="AH79" i="4"/>
  <c r="AC79" i="4"/>
  <c r="AB79" i="4"/>
  <c r="AA79" i="4"/>
  <c r="Z79" i="4"/>
  <c r="Y79" i="4"/>
  <c r="X79" i="4"/>
  <c r="S79" i="4"/>
  <c r="R79" i="4"/>
  <c r="Q79" i="4"/>
  <c r="P79" i="4"/>
  <c r="O79" i="4"/>
  <c r="N79" i="4"/>
  <c r="I79" i="4"/>
  <c r="H79" i="4"/>
  <c r="G79" i="4"/>
  <c r="F79" i="4"/>
  <c r="E79" i="4"/>
  <c r="D79" i="4"/>
  <c r="B79" i="4"/>
  <c r="AM78" i="4"/>
  <c r="AL78" i="4"/>
  <c r="AK78" i="4"/>
  <c r="AJ78" i="4"/>
  <c r="AI78" i="4"/>
  <c r="AH78" i="4"/>
  <c r="AC78" i="4"/>
  <c r="AB78" i="4"/>
  <c r="AA78" i="4"/>
  <c r="Z78" i="4"/>
  <c r="Y78" i="4"/>
  <c r="X78" i="4"/>
  <c r="S78" i="4"/>
  <c r="R78" i="4"/>
  <c r="Q78" i="4"/>
  <c r="P78" i="4"/>
  <c r="O78" i="4"/>
  <c r="N78" i="4"/>
  <c r="I78" i="4"/>
  <c r="H78" i="4"/>
  <c r="G78" i="4"/>
  <c r="F78" i="4"/>
  <c r="E78" i="4"/>
  <c r="D78" i="4"/>
  <c r="B78" i="4"/>
  <c r="AM77" i="4"/>
  <c r="AL77" i="4"/>
  <c r="AK77" i="4"/>
  <c r="AJ77" i="4"/>
  <c r="AI77" i="4"/>
  <c r="AH77" i="4"/>
  <c r="AC77" i="4"/>
  <c r="AB77" i="4"/>
  <c r="AA77" i="4"/>
  <c r="Z77" i="4"/>
  <c r="Y77" i="4"/>
  <c r="X77" i="4"/>
  <c r="S77" i="4"/>
  <c r="R77" i="4"/>
  <c r="Q77" i="4"/>
  <c r="P77" i="4"/>
  <c r="O77" i="4"/>
  <c r="N77" i="4"/>
  <c r="I77" i="4"/>
  <c r="H77" i="4"/>
  <c r="G77" i="4"/>
  <c r="F77" i="4"/>
  <c r="E77" i="4"/>
  <c r="D77" i="4"/>
  <c r="B77" i="4"/>
  <c r="AM76" i="4"/>
  <c r="AL76" i="4"/>
  <c r="AK76" i="4"/>
  <c r="AJ76" i="4"/>
  <c r="AI76" i="4"/>
  <c r="AH76" i="4"/>
  <c r="AC76" i="4"/>
  <c r="AB76" i="4"/>
  <c r="AA76" i="4"/>
  <c r="Z76" i="4"/>
  <c r="Y76" i="4"/>
  <c r="X76" i="4"/>
  <c r="S76" i="4"/>
  <c r="R76" i="4"/>
  <c r="Q76" i="4"/>
  <c r="P76" i="4"/>
  <c r="O76" i="4"/>
  <c r="N76" i="4"/>
  <c r="I76" i="4"/>
  <c r="H76" i="4"/>
  <c r="G76" i="4"/>
  <c r="F76" i="4"/>
  <c r="E76" i="4"/>
  <c r="D76" i="4"/>
  <c r="B76" i="4"/>
  <c r="AM75" i="4"/>
  <c r="AL75" i="4"/>
  <c r="AK75" i="4"/>
  <c r="AJ75" i="4"/>
  <c r="AI75" i="4"/>
  <c r="AH75" i="4"/>
  <c r="AC75" i="4"/>
  <c r="AB75" i="4"/>
  <c r="AA75" i="4"/>
  <c r="Z75" i="4"/>
  <c r="Y75" i="4"/>
  <c r="X75" i="4"/>
  <c r="S75" i="4"/>
  <c r="R75" i="4"/>
  <c r="Q75" i="4"/>
  <c r="P75" i="4"/>
  <c r="O75" i="4"/>
  <c r="N75" i="4"/>
  <c r="I75" i="4"/>
  <c r="H75" i="4"/>
  <c r="G75" i="4"/>
  <c r="F75" i="4"/>
  <c r="E75" i="4"/>
  <c r="D75" i="4"/>
  <c r="B75" i="4"/>
  <c r="AM70" i="4"/>
  <c r="AL70" i="4"/>
  <c r="AK70" i="4"/>
  <c r="AJ70" i="4"/>
  <c r="AI70" i="4"/>
  <c r="AH70" i="4"/>
  <c r="AC70" i="4"/>
  <c r="AB70" i="4"/>
  <c r="AA70" i="4"/>
  <c r="Z70" i="4"/>
  <c r="Y70" i="4"/>
  <c r="X70" i="4"/>
  <c r="S70" i="4"/>
  <c r="R70" i="4"/>
  <c r="Q70" i="4"/>
  <c r="P70" i="4"/>
  <c r="O70" i="4"/>
  <c r="N70" i="4"/>
  <c r="I70" i="4"/>
  <c r="H70" i="4"/>
  <c r="G70" i="4"/>
  <c r="F70" i="4"/>
  <c r="E70" i="4"/>
  <c r="D70" i="4"/>
  <c r="B70" i="4"/>
  <c r="AM69" i="4"/>
  <c r="AL69" i="4"/>
  <c r="AK69" i="4"/>
  <c r="AJ69" i="4"/>
  <c r="AI69" i="4"/>
  <c r="AH69" i="4"/>
  <c r="AC69" i="4"/>
  <c r="AB69" i="4"/>
  <c r="AA69" i="4"/>
  <c r="Z69" i="4"/>
  <c r="Y69" i="4"/>
  <c r="X69" i="4"/>
  <c r="S69" i="4"/>
  <c r="R69" i="4"/>
  <c r="Q69" i="4"/>
  <c r="P69" i="4"/>
  <c r="O69" i="4"/>
  <c r="N69" i="4"/>
  <c r="I69" i="4"/>
  <c r="H69" i="4"/>
  <c r="G69" i="4"/>
  <c r="F69" i="4"/>
  <c r="E69" i="4"/>
  <c r="D69" i="4"/>
  <c r="B69" i="4"/>
  <c r="AM68" i="4"/>
  <c r="AL68" i="4"/>
  <c r="AK68" i="4"/>
  <c r="AJ68" i="4"/>
  <c r="AI68" i="4"/>
  <c r="AH68" i="4"/>
  <c r="AC68" i="4"/>
  <c r="AB68" i="4"/>
  <c r="AA68" i="4"/>
  <c r="Z68" i="4"/>
  <c r="Y68" i="4"/>
  <c r="X68" i="4"/>
  <c r="AD68" i="4" s="1"/>
  <c r="S68" i="4"/>
  <c r="R68" i="4"/>
  <c r="Q68" i="4"/>
  <c r="P68" i="4"/>
  <c r="O68" i="4"/>
  <c r="N68" i="4"/>
  <c r="T68" i="4" s="1"/>
  <c r="I68" i="4"/>
  <c r="H68" i="4"/>
  <c r="G68" i="4"/>
  <c r="F68" i="4"/>
  <c r="E68" i="4"/>
  <c r="D68" i="4"/>
  <c r="J68" i="4" s="1"/>
  <c r="B68" i="4"/>
  <c r="AM67" i="4"/>
  <c r="AL67" i="4"/>
  <c r="AK67" i="4"/>
  <c r="AJ67" i="4"/>
  <c r="AI67" i="4"/>
  <c r="AH67" i="4"/>
  <c r="AC67" i="4"/>
  <c r="AB67" i="4"/>
  <c r="AA67" i="4"/>
  <c r="Z67" i="4"/>
  <c r="Y67" i="4"/>
  <c r="X67" i="4"/>
  <c r="S67" i="4"/>
  <c r="R67" i="4"/>
  <c r="Q67" i="4"/>
  <c r="P67" i="4"/>
  <c r="O67" i="4"/>
  <c r="N67" i="4"/>
  <c r="I67" i="4"/>
  <c r="H67" i="4"/>
  <c r="G67" i="4"/>
  <c r="F67" i="4"/>
  <c r="E67" i="4"/>
  <c r="D67" i="4"/>
  <c r="B67" i="4"/>
  <c r="AM66" i="4"/>
  <c r="AL66" i="4"/>
  <c r="AK66" i="4"/>
  <c r="AJ66" i="4"/>
  <c r="AI66" i="4"/>
  <c r="AH66" i="4"/>
  <c r="AN66" i="4" s="1"/>
  <c r="AC66" i="4"/>
  <c r="AB66" i="4"/>
  <c r="AB71" i="4" s="1"/>
  <c r="AB72" i="4" s="1"/>
  <c r="AA66" i="4"/>
  <c r="Z66" i="4"/>
  <c r="Z71" i="4" s="1"/>
  <c r="Z72" i="4" s="1"/>
  <c r="Y66" i="4"/>
  <c r="X66" i="4"/>
  <c r="X71" i="4" s="1"/>
  <c r="X72" i="4" s="1"/>
  <c r="S66" i="4"/>
  <c r="R66" i="4"/>
  <c r="Q66" i="4"/>
  <c r="P66" i="4"/>
  <c r="O66" i="4"/>
  <c r="N66" i="4"/>
  <c r="T66" i="4" s="1"/>
  <c r="I66" i="4"/>
  <c r="H66" i="4"/>
  <c r="H71" i="4" s="1"/>
  <c r="H72" i="4" s="1"/>
  <c r="G66" i="4"/>
  <c r="F66" i="4"/>
  <c r="F71" i="4" s="1"/>
  <c r="F72" i="4" s="1"/>
  <c r="E66" i="4"/>
  <c r="D66" i="4"/>
  <c r="D71" i="4" s="1"/>
  <c r="D72" i="4" s="1"/>
  <c r="B66" i="4"/>
  <c r="AM65" i="4"/>
  <c r="AL65" i="4"/>
  <c r="AK65" i="4"/>
  <c r="AJ65" i="4"/>
  <c r="AI65" i="4"/>
  <c r="AH65" i="4"/>
  <c r="AC65" i="4"/>
  <c r="AB65" i="4"/>
  <c r="AA65" i="4"/>
  <c r="Z65" i="4"/>
  <c r="Y65" i="4"/>
  <c r="X65" i="4"/>
  <c r="S65" i="4"/>
  <c r="R65" i="4"/>
  <c r="Q65" i="4"/>
  <c r="P65" i="4"/>
  <c r="O65" i="4"/>
  <c r="N65" i="4"/>
  <c r="I65" i="4"/>
  <c r="H65" i="4"/>
  <c r="G65" i="4"/>
  <c r="F65" i="4"/>
  <c r="E65" i="4"/>
  <c r="D65" i="4"/>
  <c r="B65" i="4"/>
  <c r="AM64" i="4"/>
  <c r="AL64" i="4"/>
  <c r="AK64" i="4"/>
  <c r="AJ64" i="4"/>
  <c r="AI64" i="4"/>
  <c r="AH64" i="4"/>
  <c r="AN64" i="4" s="1"/>
  <c r="AC64" i="4"/>
  <c r="AB64" i="4"/>
  <c r="AA64" i="4"/>
  <c r="Z64" i="4"/>
  <c r="Y64" i="4"/>
  <c r="X64" i="4"/>
  <c r="AD64" i="4" s="1"/>
  <c r="S64" i="4"/>
  <c r="R64" i="4"/>
  <c r="Q64" i="4"/>
  <c r="P64" i="4"/>
  <c r="O64" i="4"/>
  <c r="N64" i="4"/>
  <c r="T64" i="4" s="1"/>
  <c r="I64" i="4"/>
  <c r="H64" i="4"/>
  <c r="G64" i="4"/>
  <c r="F64" i="4"/>
  <c r="E64" i="4"/>
  <c r="D64" i="4"/>
  <c r="J64" i="4" s="1"/>
  <c r="B64" i="4"/>
  <c r="AM63" i="4"/>
  <c r="AL63" i="4"/>
  <c r="AK63" i="4"/>
  <c r="AJ63" i="4"/>
  <c r="AI63" i="4"/>
  <c r="AH63" i="4"/>
  <c r="AC63" i="4"/>
  <c r="AB63" i="4"/>
  <c r="AA63" i="4"/>
  <c r="Z63" i="4"/>
  <c r="Y63" i="4"/>
  <c r="X63" i="4"/>
  <c r="S63" i="4"/>
  <c r="R63" i="4"/>
  <c r="Q63" i="4"/>
  <c r="P63" i="4"/>
  <c r="O63" i="4"/>
  <c r="N63" i="4"/>
  <c r="I63" i="4"/>
  <c r="H63" i="4"/>
  <c r="G63" i="4"/>
  <c r="F63" i="4"/>
  <c r="E63" i="4"/>
  <c r="D63" i="4"/>
  <c r="B63" i="4"/>
  <c r="AM62" i="4"/>
  <c r="AL62" i="4"/>
  <c r="AK62" i="4"/>
  <c r="AJ62" i="4"/>
  <c r="AI62" i="4"/>
  <c r="AH62" i="4"/>
  <c r="AN62" i="4" s="1"/>
  <c r="AC62" i="4"/>
  <c r="AB62" i="4"/>
  <c r="AA62" i="4"/>
  <c r="Z62" i="4"/>
  <c r="Y62" i="4"/>
  <c r="X62" i="4"/>
  <c r="AD62" i="4" s="1"/>
  <c r="S62" i="4"/>
  <c r="R62" i="4"/>
  <c r="Q62" i="4"/>
  <c r="P62" i="4"/>
  <c r="O62" i="4"/>
  <c r="N62" i="4"/>
  <c r="T62" i="4" s="1"/>
  <c r="I62" i="4"/>
  <c r="H62" i="4"/>
  <c r="G62" i="4"/>
  <c r="F62" i="4"/>
  <c r="E62" i="4"/>
  <c r="D62" i="4"/>
  <c r="J62" i="4" s="1"/>
  <c r="B62" i="4"/>
  <c r="AM61" i="4"/>
  <c r="AL61" i="4"/>
  <c r="AK61" i="4"/>
  <c r="AJ61" i="4"/>
  <c r="AI61" i="4"/>
  <c r="AH61" i="4"/>
  <c r="AC61" i="4"/>
  <c r="AB61" i="4"/>
  <c r="AA61" i="4"/>
  <c r="Z61" i="4"/>
  <c r="Y61" i="4"/>
  <c r="X61" i="4"/>
  <c r="S61" i="4"/>
  <c r="R61" i="4"/>
  <c r="Q61" i="4"/>
  <c r="P61" i="4"/>
  <c r="O61" i="4"/>
  <c r="N61" i="4"/>
  <c r="I61" i="4"/>
  <c r="H61" i="4"/>
  <c r="G61" i="4"/>
  <c r="F61" i="4"/>
  <c r="E61" i="4"/>
  <c r="D61" i="4"/>
  <c r="B61" i="4"/>
  <c r="AM60" i="4"/>
  <c r="AL60" i="4"/>
  <c r="AK60" i="4"/>
  <c r="AJ60" i="4"/>
  <c r="AI60" i="4"/>
  <c r="AH60" i="4"/>
  <c r="AN60" i="4" s="1"/>
  <c r="AC60" i="4"/>
  <c r="AB60" i="4"/>
  <c r="AA60" i="4"/>
  <c r="Z60" i="4"/>
  <c r="Y60" i="4"/>
  <c r="X60" i="4"/>
  <c r="AD60" i="4" s="1"/>
  <c r="S60" i="4"/>
  <c r="R60" i="4"/>
  <c r="Q60" i="4"/>
  <c r="P60" i="4"/>
  <c r="O60" i="4"/>
  <c r="N60" i="4"/>
  <c r="T60" i="4" s="1"/>
  <c r="I60" i="4"/>
  <c r="H60" i="4"/>
  <c r="G60" i="4"/>
  <c r="F60" i="4"/>
  <c r="E60" i="4"/>
  <c r="D60" i="4"/>
  <c r="J60" i="4" s="1"/>
  <c r="B60" i="4"/>
  <c r="AM59" i="4"/>
  <c r="AL59" i="4"/>
  <c r="AK59" i="4"/>
  <c r="AJ59" i="4"/>
  <c r="AI59" i="4"/>
  <c r="AH59" i="4"/>
  <c r="AC59" i="4"/>
  <c r="AB59" i="4"/>
  <c r="AA59" i="4"/>
  <c r="Z59" i="4"/>
  <c r="Y59" i="4"/>
  <c r="X59" i="4"/>
  <c r="S59" i="4"/>
  <c r="R59" i="4"/>
  <c r="Q59" i="4"/>
  <c r="P59" i="4"/>
  <c r="O59" i="4"/>
  <c r="N59" i="4"/>
  <c r="I59" i="4"/>
  <c r="H59" i="4"/>
  <c r="G59" i="4"/>
  <c r="F59" i="4"/>
  <c r="E59" i="4"/>
  <c r="D59" i="4"/>
  <c r="B59" i="4"/>
  <c r="AM58" i="4"/>
  <c r="AL58" i="4"/>
  <c r="AK58" i="4"/>
  <c r="AJ58" i="4"/>
  <c r="AI58" i="4"/>
  <c r="AH58" i="4"/>
  <c r="AC58" i="4"/>
  <c r="AB58" i="4"/>
  <c r="AA58" i="4"/>
  <c r="Z58" i="4"/>
  <c r="Y58" i="4"/>
  <c r="X58" i="4"/>
  <c r="AD58" i="4" s="1"/>
  <c r="S58" i="4"/>
  <c r="R58" i="4"/>
  <c r="Q58" i="4"/>
  <c r="P58" i="4"/>
  <c r="O58" i="4"/>
  <c r="N58" i="4"/>
  <c r="I58" i="4"/>
  <c r="H58" i="4"/>
  <c r="G58" i="4"/>
  <c r="F58" i="4"/>
  <c r="E58" i="4"/>
  <c r="D58" i="4"/>
  <c r="J58" i="4" s="1"/>
  <c r="B58" i="4"/>
  <c r="AM57" i="4"/>
  <c r="AL57" i="4"/>
  <c r="AK57" i="4"/>
  <c r="AJ57" i="4"/>
  <c r="AI57" i="4"/>
  <c r="AH57" i="4"/>
  <c r="AC57" i="4"/>
  <c r="AB57" i="4"/>
  <c r="AA57" i="4"/>
  <c r="Z57" i="4"/>
  <c r="Y57" i="4"/>
  <c r="X57" i="4"/>
  <c r="S57" i="4"/>
  <c r="R57" i="4"/>
  <c r="Q57" i="4"/>
  <c r="P57" i="4"/>
  <c r="O57" i="4"/>
  <c r="N57" i="4"/>
  <c r="I57" i="4"/>
  <c r="H57" i="4"/>
  <c r="G57" i="4"/>
  <c r="F57" i="4"/>
  <c r="E57" i="4"/>
  <c r="D57" i="4"/>
  <c r="B57" i="4"/>
  <c r="AM56" i="4"/>
  <c r="AL56" i="4"/>
  <c r="AK56" i="4"/>
  <c r="AJ56" i="4"/>
  <c r="AI56" i="4"/>
  <c r="AH56" i="4"/>
  <c r="AC56" i="4"/>
  <c r="AB56" i="4"/>
  <c r="AA56" i="4"/>
  <c r="Z56" i="4"/>
  <c r="Y56" i="4"/>
  <c r="X56" i="4"/>
  <c r="AD56" i="4" s="1"/>
  <c r="S56" i="4"/>
  <c r="R56" i="4"/>
  <c r="Q56" i="4"/>
  <c r="P56" i="4"/>
  <c r="O56" i="4"/>
  <c r="N56" i="4"/>
  <c r="I56" i="4"/>
  <c r="H56" i="4"/>
  <c r="G56" i="4"/>
  <c r="F56" i="4"/>
  <c r="E56" i="4"/>
  <c r="D56" i="4"/>
  <c r="J56" i="4" s="1"/>
  <c r="B56" i="4"/>
  <c r="AM55" i="4"/>
  <c r="AL55" i="4"/>
  <c r="AK55" i="4"/>
  <c r="AJ55" i="4"/>
  <c r="AI55" i="4"/>
  <c r="AH55" i="4"/>
  <c r="AC55" i="4"/>
  <c r="AB55" i="4"/>
  <c r="AA55" i="4"/>
  <c r="Z55" i="4"/>
  <c r="Y55" i="4"/>
  <c r="X55" i="4"/>
  <c r="S55" i="4"/>
  <c r="R55" i="4"/>
  <c r="Q55" i="4"/>
  <c r="P55" i="4"/>
  <c r="O55" i="4"/>
  <c r="N55" i="4"/>
  <c r="I55" i="4"/>
  <c r="H55" i="4"/>
  <c r="G55" i="4"/>
  <c r="F55" i="4"/>
  <c r="E55" i="4"/>
  <c r="D55" i="4"/>
  <c r="B55" i="4"/>
  <c r="AM54" i="4"/>
  <c r="AL54" i="4"/>
  <c r="AK54" i="4"/>
  <c r="AJ54" i="4"/>
  <c r="AI54" i="4"/>
  <c r="AH54" i="4"/>
  <c r="AC54" i="4"/>
  <c r="AB54" i="4"/>
  <c r="AA54" i="4"/>
  <c r="Z54" i="4"/>
  <c r="Y54" i="4"/>
  <c r="X54" i="4"/>
  <c r="AD54" i="4" s="1"/>
  <c r="S54" i="4"/>
  <c r="R54" i="4"/>
  <c r="Q54" i="4"/>
  <c r="P54" i="4"/>
  <c r="O54" i="4"/>
  <c r="N54" i="4"/>
  <c r="I54" i="4"/>
  <c r="H54" i="4"/>
  <c r="G54" i="4"/>
  <c r="F54" i="4"/>
  <c r="E54" i="4"/>
  <c r="D54" i="4"/>
  <c r="J54" i="4" s="1"/>
  <c r="B54" i="4"/>
  <c r="AM53" i="4"/>
  <c r="AL53" i="4"/>
  <c r="AK53" i="4"/>
  <c r="AJ53" i="4"/>
  <c r="AI53" i="4"/>
  <c r="AH53" i="4"/>
  <c r="AC53" i="4"/>
  <c r="AB53" i="4"/>
  <c r="AA53" i="4"/>
  <c r="Z53" i="4"/>
  <c r="Y53" i="4"/>
  <c r="X53" i="4"/>
  <c r="S53" i="4"/>
  <c r="R53" i="4"/>
  <c r="Q53" i="4"/>
  <c r="P53" i="4"/>
  <c r="O53" i="4"/>
  <c r="N53" i="4"/>
  <c r="I53" i="4"/>
  <c r="H53" i="4"/>
  <c r="G53" i="4"/>
  <c r="F53" i="4"/>
  <c r="E53" i="4"/>
  <c r="D53" i="4"/>
  <c r="B53" i="4"/>
  <c r="AM52" i="4"/>
  <c r="AL52" i="4"/>
  <c r="AK52" i="4"/>
  <c r="AJ52" i="4"/>
  <c r="AI52" i="4"/>
  <c r="AH52" i="4"/>
  <c r="AC52" i="4"/>
  <c r="AB52" i="4"/>
  <c r="AA52" i="4"/>
  <c r="Z52" i="4"/>
  <c r="Y52" i="4"/>
  <c r="X52" i="4"/>
  <c r="AD52" i="4" s="1"/>
  <c r="S52" i="4"/>
  <c r="R52" i="4"/>
  <c r="Q52" i="4"/>
  <c r="P52" i="4"/>
  <c r="O52" i="4"/>
  <c r="N52" i="4"/>
  <c r="I52" i="4"/>
  <c r="H52" i="4"/>
  <c r="G52" i="4"/>
  <c r="F52" i="4"/>
  <c r="E52" i="4"/>
  <c r="D52" i="4"/>
  <c r="J52" i="4" s="1"/>
  <c r="B52" i="4"/>
  <c r="AJ43" i="4"/>
  <c r="AK43" i="4" s="1"/>
  <c r="AJ42" i="4"/>
  <c r="AK42" i="4" s="1"/>
  <c r="AJ41" i="4"/>
  <c r="AK41" i="4" s="1"/>
  <c r="AJ40" i="4"/>
  <c r="AK40" i="4" s="1"/>
  <c r="AJ39" i="4"/>
  <c r="AK39" i="4" s="1"/>
  <c r="AJ38" i="4"/>
  <c r="AK38" i="4" s="1"/>
  <c r="AJ37" i="4"/>
  <c r="AK37" i="4" s="1"/>
  <c r="AJ36" i="4"/>
  <c r="AK36" i="4" s="1"/>
  <c r="AJ35" i="4"/>
  <c r="AK35" i="4" s="1"/>
  <c r="AJ34" i="4"/>
  <c r="AK34" i="4" s="1"/>
  <c r="AJ33" i="4"/>
  <c r="AK33" i="4" s="1"/>
  <c r="AJ32" i="4"/>
  <c r="AK32" i="4" s="1"/>
  <c r="AJ31" i="4"/>
  <c r="AK31" i="4" s="1"/>
  <c r="AJ30" i="4"/>
  <c r="AK30" i="4" s="1"/>
  <c r="AJ29" i="4"/>
  <c r="AK29" i="4" s="1"/>
  <c r="AJ28" i="4"/>
  <c r="AK28" i="4" s="1"/>
  <c r="AJ27" i="4"/>
  <c r="AK27" i="4" s="1"/>
  <c r="AJ26" i="4"/>
  <c r="AK26" i="4" s="1"/>
  <c r="AJ25" i="4"/>
  <c r="AK25" i="4" s="1"/>
  <c r="AJ23" i="4"/>
  <c r="AK23" i="4" s="1"/>
  <c r="AJ22" i="4"/>
  <c r="AK22" i="4" s="1"/>
  <c r="AJ21" i="4"/>
  <c r="AK21" i="4" s="1"/>
  <c r="AJ20" i="4"/>
  <c r="AK20" i="4" s="1"/>
  <c r="AJ19" i="4"/>
  <c r="AK19" i="4" s="1"/>
  <c r="AJ18" i="4"/>
  <c r="AK18" i="4" s="1"/>
  <c r="AJ17" i="4"/>
  <c r="AK17" i="4" s="1"/>
  <c r="AJ16" i="4"/>
  <c r="AK16" i="4" s="1"/>
  <c r="AJ15" i="4"/>
  <c r="AK15" i="4" s="1"/>
  <c r="AJ14" i="4"/>
  <c r="AK14" i="4" s="1"/>
  <c r="AJ13" i="4"/>
  <c r="AK13" i="4" s="1"/>
  <c r="AJ12" i="4"/>
  <c r="AK12" i="4" s="1"/>
  <c r="AJ11" i="4"/>
  <c r="AK11" i="4" s="1"/>
  <c r="AJ10" i="4"/>
  <c r="AK10" i="4" s="1"/>
  <c r="AJ9" i="4"/>
  <c r="AK9" i="4" s="1"/>
  <c r="AJ8" i="4"/>
  <c r="AK8" i="4" s="1"/>
  <c r="AJ7" i="4"/>
  <c r="AK7" i="4" s="1"/>
  <c r="AJ6" i="4"/>
  <c r="AK6" i="4" s="1"/>
  <c r="AJ5" i="4"/>
  <c r="AK5" i="4" s="1"/>
  <c r="AA43" i="4"/>
  <c r="AB43" i="4" s="1"/>
  <c r="AA42" i="4"/>
  <c r="AB42" i="4" s="1"/>
  <c r="AA41" i="4"/>
  <c r="AB41" i="4" s="1"/>
  <c r="AA40" i="4"/>
  <c r="AB40" i="4" s="1"/>
  <c r="AA39" i="4"/>
  <c r="AB39" i="4" s="1"/>
  <c r="AA38" i="4"/>
  <c r="AB38" i="4" s="1"/>
  <c r="AA37" i="4"/>
  <c r="AB37" i="4" s="1"/>
  <c r="AA36" i="4"/>
  <c r="AB36" i="4" s="1"/>
  <c r="AA35" i="4"/>
  <c r="AB35" i="4" s="1"/>
  <c r="AA34" i="4"/>
  <c r="AB34" i="4" s="1"/>
  <c r="AA33" i="4"/>
  <c r="AB33" i="4" s="1"/>
  <c r="AA32" i="4"/>
  <c r="AB32" i="4" s="1"/>
  <c r="AA31" i="4"/>
  <c r="AB31" i="4" s="1"/>
  <c r="AA30" i="4"/>
  <c r="AB30" i="4" s="1"/>
  <c r="AA29" i="4"/>
  <c r="AB29" i="4" s="1"/>
  <c r="AA28" i="4"/>
  <c r="AB28" i="4" s="1"/>
  <c r="AA27" i="4"/>
  <c r="AB27" i="4" s="1"/>
  <c r="AA26" i="4"/>
  <c r="AB26" i="4" s="1"/>
  <c r="AA25" i="4"/>
  <c r="AB25" i="4" s="1"/>
  <c r="AA23" i="4"/>
  <c r="AB23" i="4" s="1"/>
  <c r="AA22" i="4"/>
  <c r="AB22" i="4" s="1"/>
  <c r="AA21" i="4"/>
  <c r="AB21" i="4" s="1"/>
  <c r="AA20" i="4"/>
  <c r="AB20" i="4" s="1"/>
  <c r="AA19" i="4"/>
  <c r="AB19" i="4" s="1"/>
  <c r="AA18" i="4"/>
  <c r="AB18" i="4" s="1"/>
  <c r="AA17" i="4"/>
  <c r="AB17" i="4" s="1"/>
  <c r="AA16" i="4"/>
  <c r="AB16" i="4" s="1"/>
  <c r="AA15" i="4"/>
  <c r="AB15" i="4" s="1"/>
  <c r="AA14" i="4"/>
  <c r="AB14" i="4" s="1"/>
  <c r="AA13" i="4"/>
  <c r="AB13" i="4" s="1"/>
  <c r="AA12" i="4"/>
  <c r="AB12" i="4" s="1"/>
  <c r="AA11" i="4"/>
  <c r="AB11" i="4" s="1"/>
  <c r="AA10" i="4"/>
  <c r="AB10" i="4" s="1"/>
  <c r="AA9" i="4"/>
  <c r="AB9" i="4" s="1"/>
  <c r="AA8" i="4"/>
  <c r="AB8" i="4" s="1"/>
  <c r="AA7" i="4"/>
  <c r="AB7" i="4" s="1"/>
  <c r="AA6" i="4"/>
  <c r="AB6" i="4" s="1"/>
  <c r="AA5" i="4"/>
  <c r="AB5" i="4" s="1"/>
  <c r="R43" i="4"/>
  <c r="S43" i="4" s="1"/>
  <c r="R42" i="4"/>
  <c r="S42" i="4" s="1"/>
  <c r="R41" i="4"/>
  <c r="S41" i="4" s="1"/>
  <c r="R40" i="4"/>
  <c r="S40" i="4" s="1"/>
  <c r="R39" i="4"/>
  <c r="S39" i="4" s="1"/>
  <c r="R38" i="4"/>
  <c r="S38" i="4" s="1"/>
  <c r="R37" i="4"/>
  <c r="S37" i="4" s="1"/>
  <c r="R36" i="4"/>
  <c r="S36" i="4" s="1"/>
  <c r="R35" i="4"/>
  <c r="S35" i="4" s="1"/>
  <c r="R34" i="4"/>
  <c r="S34" i="4" s="1"/>
  <c r="R33" i="4"/>
  <c r="S33" i="4" s="1"/>
  <c r="R32" i="4"/>
  <c r="S32" i="4" s="1"/>
  <c r="R31" i="4"/>
  <c r="S31" i="4" s="1"/>
  <c r="R30" i="4"/>
  <c r="S30" i="4" s="1"/>
  <c r="R29" i="4"/>
  <c r="S29" i="4" s="1"/>
  <c r="R28" i="4"/>
  <c r="S28" i="4" s="1"/>
  <c r="R27" i="4"/>
  <c r="S27" i="4" s="1"/>
  <c r="R26" i="4"/>
  <c r="S26" i="4" s="1"/>
  <c r="R25" i="4"/>
  <c r="S25" i="4" s="1"/>
  <c r="R23" i="4"/>
  <c r="S23" i="4" s="1"/>
  <c r="R22" i="4"/>
  <c r="S22" i="4" s="1"/>
  <c r="R21" i="4"/>
  <c r="S21" i="4" s="1"/>
  <c r="R20" i="4"/>
  <c r="S20" i="4" s="1"/>
  <c r="R19" i="4"/>
  <c r="S19" i="4" s="1"/>
  <c r="R18" i="4"/>
  <c r="S18" i="4" s="1"/>
  <c r="R17" i="4"/>
  <c r="S17" i="4" s="1"/>
  <c r="R16" i="4"/>
  <c r="S16" i="4" s="1"/>
  <c r="R15" i="4"/>
  <c r="S15" i="4" s="1"/>
  <c r="R14" i="4"/>
  <c r="S14" i="4" s="1"/>
  <c r="R13" i="4"/>
  <c r="S13" i="4" s="1"/>
  <c r="R12" i="4"/>
  <c r="S12" i="4" s="1"/>
  <c r="R11" i="4"/>
  <c r="S11" i="4" s="1"/>
  <c r="R10" i="4"/>
  <c r="S10" i="4" s="1"/>
  <c r="R9" i="4"/>
  <c r="S9" i="4" s="1"/>
  <c r="R8" i="4"/>
  <c r="S8" i="4" s="1"/>
  <c r="R7" i="4"/>
  <c r="S7" i="4" s="1"/>
  <c r="R6" i="4"/>
  <c r="S6" i="4" s="1"/>
  <c r="R5" i="4"/>
  <c r="S5" i="4" s="1"/>
  <c r="I43" i="4"/>
  <c r="J43" i="4" s="1"/>
  <c r="I42" i="4"/>
  <c r="J42" i="4" s="1"/>
  <c r="I41" i="4"/>
  <c r="J41" i="4" s="1"/>
  <c r="I40" i="4"/>
  <c r="J40" i="4" s="1"/>
  <c r="I39" i="4"/>
  <c r="J39" i="4" s="1"/>
  <c r="I38" i="4"/>
  <c r="J38" i="4" s="1"/>
  <c r="I37" i="4"/>
  <c r="J37" i="4" s="1"/>
  <c r="I36" i="4"/>
  <c r="J36" i="4" s="1"/>
  <c r="I35" i="4"/>
  <c r="J35" i="4" s="1"/>
  <c r="I34" i="4"/>
  <c r="J34" i="4" s="1"/>
  <c r="I33" i="4"/>
  <c r="J33" i="4" s="1"/>
  <c r="I32" i="4"/>
  <c r="J32" i="4" s="1"/>
  <c r="I31" i="4"/>
  <c r="J31" i="4" s="1"/>
  <c r="I30" i="4"/>
  <c r="J30" i="4" s="1"/>
  <c r="I29" i="4"/>
  <c r="J29" i="4" s="1"/>
  <c r="I28" i="4"/>
  <c r="J28" i="4" s="1"/>
  <c r="I27" i="4"/>
  <c r="J27" i="4" s="1"/>
  <c r="I26" i="4"/>
  <c r="J26" i="4" s="1"/>
  <c r="I25" i="4"/>
  <c r="J25" i="4" s="1"/>
  <c r="I23" i="4"/>
  <c r="J23" i="4" s="1"/>
  <c r="I22" i="4"/>
  <c r="J22" i="4" s="1"/>
  <c r="I21" i="4"/>
  <c r="J21" i="4" s="1"/>
  <c r="I20" i="4"/>
  <c r="J20" i="4" s="1"/>
  <c r="I19" i="4"/>
  <c r="J19" i="4" s="1"/>
  <c r="I18" i="4"/>
  <c r="J18" i="4" s="1"/>
  <c r="I17" i="4"/>
  <c r="J17" i="4" s="1"/>
  <c r="I16" i="4"/>
  <c r="J16" i="4" s="1"/>
  <c r="I15" i="4"/>
  <c r="J15" i="4" s="1"/>
  <c r="I14" i="4"/>
  <c r="J14" i="4" s="1"/>
  <c r="I13" i="4"/>
  <c r="J13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J7" i="4" s="1"/>
  <c r="I6" i="4"/>
  <c r="J6" i="4" s="1"/>
  <c r="I5" i="4"/>
  <c r="J5" i="4" s="1"/>
  <c r="AM93" i="6"/>
  <c r="AL93" i="6"/>
  <c r="AK93" i="6"/>
  <c r="AJ93" i="6"/>
  <c r="AI93" i="6"/>
  <c r="AH93" i="6"/>
  <c r="AC93" i="6"/>
  <c r="AB93" i="6"/>
  <c r="AA93" i="6"/>
  <c r="Z93" i="6"/>
  <c r="Y93" i="6"/>
  <c r="X93" i="6"/>
  <c r="S93" i="6"/>
  <c r="R93" i="6"/>
  <c r="Q93" i="6"/>
  <c r="P93" i="6"/>
  <c r="O93" i="6"/>
  <c r="N93" i="6"/>
  <c r="I93" i="6"/>
  <c r="H93" i="6"/>
  <c r="G93" i="6"/>
  <c r="F93" i="6"/>
  <c r="E93" i="6"/>
  <c r="D93" i="6"/>
  <c r="B93" i="6"/>
  <c r="AM92" i="6"/>
  <c r="AL92" i="6"/>
  <c r="AK92" i="6"/>
  <c r="AJ92" i="6"/>
  <c r="AI92" i="6"/>
  <c r="AH92" i="6"/>
  <c r="AC92" i="6"/>
  <c r="AB92" i="6"/>
  <c r="AA92" i="6"/>
  <c r="Z92" i="6"/>
  <c r="Y92" i="6"/>
  <c r="X92" i="6"/>
  <c r="S92" i="6"/>
  <c r="R92" i="6"/>
  <c r="Q92" i="6"/>
  <c r="P92" i="6"/>
  <c r="O92" i="6"/>
  <c r="N92" i="6"/>
  <c r="I92" i="6"/>
  <c r="H92" i="6"/>
  <c r="G92" i="6"/>
  <c r="F92" i="6"/>
  <c r="E92" i="6"/>
  <c r="D92" i="6"/>
  <c r="B92" i="6"/>
  <c r="AM91" i="6"/>
  <c r="AL91" i="6"/>
  <c r="AK91" i="6"/>
  <c r="AJ91" i="6"/>
  <c r="AI91" i="6"/>
  <c r="AH91" i="6"/>
  <c r="AC91" i="6"/>
  <c r="AB91" i="6"/>
  <c r="AA91" i="6"/>
  <c r="Z91" i="6"/>
  <c r="Y91" i="6"/>
  <c r="X91" i="6"/>
  <c r="S91" i="6"/>
  <c r="R91" i="6"/>
  <c r="Q91" i="6"/>
  <c r="P91" i="6"/>
  <c r="O91" i="6"/>
  <c r="N91" i="6"/>
  <c r="I91" i="6"/>
  <c r="H91" i="6"/>
  <c r="G91" i="6"/>
  <c r="F91" i="6"/>
  <c r="E91" i="6"/>
  <c r="D91" i="6"/>
  <c r="B91" i="6"/>
  <c r="AM90" i="6"/>
  <c r="AL90" i="6"/>
  <c r="AK90" i="6"/>
  <c r="AJ90" i="6"/>
  <c r="AI90" i="6"/>
  <c r="AH90" i="6"/>
  <c r="AC90" i="6"/>
  <c r="AB90" i="6"/>
  <c r="AA90" i="6"/>
  <c r="Z90" i="6"/>
  <c r="Y90" i="6"/>
  <c r="X90" i="6"/>
  <c r="S90" i="6"/>
  <c r="R90" i="6"/>
  <c r="Q90" i="6"/>
  <c r="P90" i="6"/>
  <c r="O90" i="6"/>
  <c r="N90" i="6"/>
  <c r="I90" i="6"/>
  <c r="H90" i="6"/>
  <c r="G90" i="6"/>
  <c r="F90" i="6"/>
  <c r="E90" i="6"/>
  <c r="D90" i="6"/>
  <c r="B90" i="6"/>
  <c r="AM89" i="6"/>
  <c r="AL89" i="6"/>
  <c r="AK89" i="6"/>
  <c r="AJ89" i="6"/>
  <c r="AI89" i="6"/>
  <c r="AH89" i="6"/>
  <c r="AC89" i="6"/>
  <c r="AB89" i="6"/>
  <c r="AA89" i="6"/>
  <c r="Z89" i="6"/>
  <c r="Y89" i="6"/>
  <c r="X89" i="6"/>
  <c r="S89" i="6"/>
  <c r="R89" i="6"/>
  <c r="Q89" i="6"/>
  <c r="P89" i="6"/>
  <c r="O89" i="6"/>
  <c r="N89" i="6"/>
  <c r="I89" i="6"/>
  <c r="H89" i="6"/>
  <c r="G89" i="6"/>
  <c r="F89" i="6"/>
  <c r="E89" i="6"/>
  <c r="D89" i="6"/>
  <c r="B89" i="6"/>
  <c r="AM88" i="6"/>
  <c r="AL88" i="6"/>
  <c r="AK88" i="6"/>
  <c r="AJ88" i="6"/>
  <c r="AI88" i="6"/>
  <c r="AH88" i="6"/>
  <c r="AC88" i="6"/>
  <c r="AB88" i="6"/>
  <c r="AA88" i="6"/>
  <c r="Z88" i="6"/>
  <c r="Y88" i="6"/>
  <c r="X88" i="6"/>
  <c r="S88" i="6"/>
  <c r="R88" i="6"/>
  <c r="Q88" i="6"/>
  <c r="P88" i="6"/>
  <c r="O88" i="6"/>
  <c r="N88" i="6"/>
  <c r="I88" i="6"/>
  <c r="H88" i="6"/>
  <c r="G88" i="6"/>
  <c r="F88" i="6"/>
  <c r="E88" i="6"/>
  <c r="D88" i="6"/>
  <c r="B88" i="6"/>
  <c r="AM87" i="6"/>
  <c r="AL87" i="6"/>
  <c r="AK87" i="6"/>
  <c r="AJ87" i="6"/>
  <c r="AI87" i="6"/>
  <c r="AH87" i="6"/>
  <c r="AC87" i="6"/>
  <c r="AB87" i="6"/>
  <c r="AA87" i="6"/>
  <c r="Z87" i="6"/>
  <c r="Y87" i="6"/>
  <c r="X87" i="6"/>
  <c r="S87" i="6"/>
  <c r="R87" i="6"/>
  <c r="Q87" i="6"/>
  <c r="P87" i="6"/>
  <c r="O87" i="6"/>
  <c r="N87" i="6"/>
  <c r="I87" i="6"/>
  <c r="H87" i="6"/>
  <c r="G87" i="6"/>
  <c r="F87" i="6"/>
  <c r="E87" i="6"/>
  <c r="D87" i="6"/>
  <c r="B87" i="6"/>
  <c r="AM86" i="6"/>
  <c r="AL86" i="6"/>
  <c r="AK86" i="6"/>
  <c r="AJ86" i="6"/>
  <c r="AI86" i="6"/>
  <c r="AH86" i="6"/>
  <c r="AC86" i="6"/>
  <c r="AB86" i="6"/>
  <c r="AA86" i="6"/>
  <c r="Z86" i="6"/>
  <c r="Y86" i="6"/>
  <c r="X86" i="6"/>
  <c r="S86" i="6"/>
  <c r="R86" i="6"/>
  <c r="Q86" i="6"/>
  <c r="P86" i="6"/>
  <c r="O86" i="6"/>
  <c r="N86" i="6"/>
  <c r="I86" i="6"/>
  <c r="H86" i="6"/>
  <c r="G86" i="6"/>
  <c r="F86" i="6"/>
  <c r="E86" i="6"/>
  <c r="D86" i="6"/>
  <c r="B86" i="6"/>
  <c r="AM85" i="6"/>
  <c r="AL85" i="6"/>
  <c r="AK85" i="6"/>
  <c r="AJ85" i="6"/>
  <c r="AI85" i="6"/>
  <c r="AH85" i="6"/>
  <c r="AC85" i="6"/>
  <c r="AB85" i="6"/>
  <c r="AA85" i="6"/>
  <c r="Z85" i="6"/>
  <c r="Y85" i="6"/>
  <c r="X85" i="6"/>
  <c r="S85" i="6"/>
  <c r="R85" i="6"/>
  <c r="Q85" i="6"/>
  <c r="P85" i="6"/>
  <c r="O85" i="6"/>
  <c r="N85" i="6"/>
  <c r="I85" i="6"/>
  <c r="H85" i="6"/>
  <c r="G85" i="6"/>
  <c r="F85" i="6"/>
  <c r="E85" i="6"/>
  <c r="D85" i="6"/>
  <c r="B85" i="6"/>
  <c r="AM84" i="6"/>
  <c r="AL84" i="6"/>
  <c r="AK84" i="6"/>
  <c r="AJ84" i="6"/>
  <c r="AI84" i="6"/>
  <c r="AH84" i="6"/>
  <c r="AC84" i="6"/>
  <c r="AB84" i="6"/>
  <c r="AA84" i="6"/>
  <c r="Z84" i="6"/>
  <c r="Y84" i="6"/>
  <c r="X84" i="6"/>
  <c r="S84" i="6"/>
  <c r="R84" i="6"/>
  <c r="Q84" i="6"/>
  <c r="P84" i="6"/>
  <c r="O84" i="6"/>
  <c r="N84" i="6"/>
  <c r="I84" i="6"/>
  <c r="H84" i="6"/>
  <c r="G84" i="6"/>
  <c r="F84" i="6"/>
  <c r="E84" i="6"/>
  <c r="D84" i="6"/>
  <c r="B84" i="6"/>
  <c r="AM83" i="6"/>
  <c r="AL83" i="6"/>
  <c r="AK83" i="6"/>
  <c r="AJ83" i="6"/>
  <c r="AI83" i="6"/>
  <c r="AH83" i="6"/>
  <c r="AC83" i="6"/>
  <c r="AB83" i="6"/>
  <c r="AA83" i="6"/>
  <c r="Z83" i="6"/>
  <c r="Y83" i="6"/>
  <c r="X83" i="6"/>
  <c r="S83" i="6"/>
  <c r="R83" i="6"/>
  <c r="Q83" i="6"/>
  <c r="P83" i="6"/>
  <c r="O83" i="6"/>
  <c r="N83" i="6"/>
  <c r="I83" i="6"/>
  <c r="H83" i="6"/>
  <c r="G83" i="6"/>
  <c r="F83" i="6"/>
  <c r="E83" i="6"/>
  <c r="D83" i="6"/>
  <c r="B83" i="6"/>
  <c r="AM82" i="6"/>
  <c r="AL82" i="6"/>
  <c r="AK82" i="6"/>
  <c r="AJ82" i="6"/>
  <c r="AI82" i="6"/>
  <c r="AH82" i="6"/>
  <c r="AC82" i="6"/>
  <c r="AB82" i="6"/>
  <c r="AA82" i="6"/>
  <c r="Z82" i="6"/>
  <c r="Y82" i="6"/>
  <c r="X82" i="6"/>
  <c r="S82" i="6"/>
  <c r="R82" i="6"/>
  <c r="Q82" i="6"/>
  <c r="P82" i="6"/>
  <c r="O82" i="6"/>
  <c r="N82" i="6"/>
  <c r="I82" i="6"/>
  <c r="H82" i="6"/>
  <c r="G82" i="6"/>
  <c r="F82" i="6"/>
  <c r="E82" i="6"/>
  <c r="D82" i="6"/>
  <c r="B82" i="6"/>
  <c r="AM81" i="6"/>
  <c r="AL81" i="6"/>
  <c r="AK81" i="6"/>
  <c r="AJ81" i="6"/>
  <c r="AI81" i="6"/>
  <c r="AH81" i="6"/>
  <c r="AC81" i="6"/>
  <c r="AB81" i="6"/>
  <c r="AA81" i="6"/>
  <c r="Z81" i="6"/>
  <c r="Y81" i="6"/>
  <c r="X81" i="6"/>
  <c r="S81" i="6"/>
  <c r="R81" i="6"/>
  <c r="Q81" i="6"/>
  <c r="P81" i="6"/>
  <c r="O81" i="6"/>
  <c r="N81" i="6"/>
  <c r="I81" i="6"/>
  <c r="H81" i="6"/>
  <c r="G81" i="6"/>
  <c r="F81" i="6"/>
  <c r="E81" i="6"/>
  <c r="D81" i="6"/>
  <c r="B81" i="6"/>
  <c r="AM80" i="6"/>
  <c r="AL80" i="6"/>
  <c r="AK80" i="6"/>
  <c r="AJ80" i="6"/>
  <c r="AI80" i="6"/>
  <c r="AH80" i="6"/>
  <c r="AC80" i="6"/>
  <c r="AB80" i="6"/>
  <c r="AA80" i="6"/>
  <c r="Z80" i="6"/>
  <c r="Y80" i="6"/>
  <c r="X80" i="6"/>
  <c r="S80" i="6"/>
  <c r="R80" i="6"/>
  <c r="Q80" i="6"/>
  <c r="P80" i="6"/>
  <c r="O80" i="6"/>
  <c r="N80" i="6"/>
  <c r="I80" i="6"/>
  <c r="H80" i="6"/>
  <c r="G80" i="6"/>
  <c r="F80" i="6"/>
  <c r="E80" i="6"/>
  <c r="D80" i="6"/>
  <c r="B80" i="6"/>
  <c r="AM79" i="6"/>
  <c r="AL79" i="6"/>
  <c r="AK79" i="6"/>
  <c r="AJ79" i="6"/>
  <c r="AI79" i="6"/>
  <c r="AH79" i="6"/>
  <c r="AC79" i="6"/>
  <c r="AB79" i="6"/>
  <c r="AA79" i="6"/>
  <c r="Z79" i="6"/>
  <c r="Y79" i="6"/>
  <c r="X79" i="6"/>
  <c r="S79" i="6"/>
  <c r="R79" i="6"/>
  <c r="Q79" i="6"/>
  <c r="P79" i="6"/>
  <c r="O79" i="6"/>
  <c r="N79" i="6"/>
  <c r="I79" i="6"/>
  <c r="H79" i="6"/>
  <c r="G79" i="6"/>
  <c r="F79" i="6"/>
  <c r="E79" i="6"/>
  <c r="D79" i="6"/>
  <c r="B79" i="6"/>
  <c r="AM78" i="6"/>
  <c r="AL78" i="6"/>
  <c r="AK78" i="6"/>
  <c r="AJ78" i="6"/>
  <c r="AI78" i="6"/>
  <c r="AH78" i="6"/>
  <c r="AC78" i="6"/>
  <c r="AB78" i="6"/>
  <c r="AA78" i="6"/>
  <c r="Z78" i="6"/>
  <c r="Y78" i="6"/>
  <c r="X78" i="6"/>
  <c r="S78" i="6"/>
  <c r="R78" i="6"/>
  <c r="Q78" i="6"/>
  <c r="P78" i="6"/>
  <c r="O78" i="6"/>
  <c r="N78" i="6"/>
  <c r="I78" i="6"/>
  <c r="H78" i="6"/>
  <c r="G78" i="6"/>
  <c r="F78" i="6"/>
  <c r="E78" i="6"/>
  <c r="D78" i="6"/>
  <c r="B78" i="6"/>
  <c r="AM77" i="6"/>
  <c r="AL77" i="6"/>
  <c r="AK77" i="6"/>
  <c r="AJ77" i="6"/>
  <c r="AI77" i="6"/>
  <c r="AH77" i="6"/>
  <c r="AC77" i="6"/>
  <c r="AB77" i="6"/>
  <c r="AA77" i="6"/>
  <c r="Z77" i="6"/>
  <c r="Y77" i="6"/>
  <c r="X77" i="6"/>
  <c r="S77" i="6"/>
  <c r="R77" i="6"/>
  <c r="Q77" i="6"/>
  <c r="P77" i="6"/>
  <c r="O77" i="6"/>
  <c r="N77" i="6"/>
  <c r="I77" i="6"/>
  <c r="H77" i="6"/>
  <c r="G77" i="6"/>
  <c r="F77" i="6"/>
  <c r="E77" i="6"/>
  <c r="D77" i="6"/>
  <c r="B77" i="6"/>
  <c r="AM76" i="6"/>
  <c r="AL76" i="6"/>
  <c r="AK76" i="6"/>
  <c r="AJ76" i="6"/>
  <c r="AI76" i="6"/>
  <c r="AH76" i="6"/>
  <c r="AC76" i="6"/>
  <c r="AB76" i="6"/>
  <c r="AA76" i="6"/>
  <c r="Z76" i="6"/>
  <c r="Y76" i="6"/>
  <c r="X76" i="6"/>
  <c r="S76" i="6"/>
  <c r="R76" i="6"/>
  <c r="Q76" i="6"/>
  <c r="P76" i="6"/>
  <c r="O76" i="6"/>
  <c r="N76" i="6"/>
  <c r="I76" i="6"/>
  <c r="H76" i="6"/>
  <c r="G76" i="6"/>
  <c r="F76" i="6"/>
  <c r="E76" i="6"/>
  <c r="D76" i="6"/>
  <c r="B76" i="6"/>
  <c r="AM75" i="6"/>
  <c r="AL75" i="6"/>
  <c r="AK75" i="6"/>
  <c r="AJ75" i="6"/>
  <c r="AI75" i="6"/>
  <c r="AH75" i="6"/>
  <c r="AC75" i="6"/>
  <c r="AB75" i="6"/>
  <c r="AA75" i="6"/>
  <c r="Z75" i="6"/>
  <c r="Y75" i="6"/>
  <c r="X75" i="6"/>
  <c r="S75" i="6"/>
  <c r="R75" i="6"/>
  <c r="Q75" i="6"/>
  <c r="P75" i="6"/>
  <c r="O75" i="6"/>
  <c r="N75" i="6"/>
  <c r="I75" i="6"/>
  <c r="H75" i="6"/>
  <c r="G75" i="6"/>
  <c r="F75" i="6"/>
  <c r="E75" i="6"/>
  <c r="D75" i="6"/>
  <c r="B75" i="6"/>
  <c r="AM70" i="6"/>
  <c r="AL70" i="6"/>
  <c r="AK70" i="6"/>
  <c r="AJ70" i="6"/>
  <c r="AI70" i="6"/>
  <c r="AH70" i="6"/>
  <c r="AC70" i="6"/>
  <c r="AB70" i="6"/>
  <c r="AA70" i="6"/>
  <c r="Z70" i="6"/>
  <c r="Y70" i="6"/>
  <c r="X70" i="6"/>
  <c r="S70" i="6"/>
  <c r="R70" i="6"/>
  <c r="Q70" i="6"/>
  <c r="P70" i="6"/>
  <c r="O70" i="6"/>
  <c r="N70" i="6"/>
  <c r="I70" i="6"/>
  <c r="H70" i="6"/>
  <c r="G70" i="6"/>
  <c r="F70" i="6"/>
  <c r="E70" i="6"/>
  <c r="D70" i="6"/>
  <c r="B70" i="6"/>
  <c r="AM69" i="6"/>
  <c r="AL69" i="6"/>
  <c r="AK69" i="6"/>
  <c r="AJ69" i="6"/>
  <c r="AI69" i="6"/>
  <c r="AH69" i="6"/>
  <c r="AC69" i="6"/>
  <c r="AB69" i="6"/>
  <c r="AA69" i="6"/>
  <c r="Z69" i="6"/>
  <c r="Y69" i="6"/>
  <c r="X69" i="6"/>
  <c r="S69" i="6"/>
  <c r="R69" i="6"/>
  <c r="Q69" i="6"/>
  <c r="P69" i="6"/>
  <c r="O69" i="6"/>
  <c r="N69" i="6"/>
  <c r="I69" i="6"/>
  <c r="H69" i="6"/>
  <c r="G69" i="6"/>
  <c r="F69" i="6"/>
  <c r="E69" i="6"/>
  <c r="D69" i="6"/>
  <c r="B69" i="6"/>
  <c r="AM68" i="6"/>
  <c r="AL68" i="6"/>
  <c r="AK68" i="6"/>
  <c r="AJ68" i="6"/>
  <c r="AI68" i="6"/>
  <c r="AH68" i="6"/>
  <c r="AC68" i="6"/>
  <c r="AB68" i="6"/>
  <c r="AA68" i="6"/>
  <c r="Z68" i="6"/>
  <c r="Y68" i="6"/>
  <c r="X68" i="6"/>
  <c r="S68" i="6"/>
  <c r="R68" i="6"/>
  <c r="Q68" i="6"/>
  <c r="P68" i="6"/>
  <c r="O68" i="6"/>
  <c r="N68" i="6"/>
  <c r="I68" i="6"/>
  <c r="H68" i="6"/>
  <c r="G68" i="6"/>
  <c r="F68" i="6"/>
  <c r="E68" i="6"/>
  <c r="D68" i="6"/>
  <c r="B68" i="6"/>
  <c r="AM67" i="6"/>
  <c r="AL67" i="6"/>
  <c r="AK67" i="6"/>
  <c r="AJ67" i="6"/>
  <c r="AI67" i="6"/>
  <c r="AH67" i="6"/>
  <c r="AC67" i="6"/>
  <c r="AB67" i="6"/>
  <c r="AA67" i="6"/>
  <c r="Z67" i="6"/>
  <c r="Y67" i="6"/>
  <c r="X67" i="6"/>
  <c r="S67" i="6"/>
  <c r="R67" i="6"/>
  <c r="Q67" i="6"/>
  <c r="P67" i="6"/>
  <c r="O67" i="6"/>
  <c r="N67" i="6"/>
  <c r="I67" i="6"/>
  <c r="H67" i="6"/>
  <c r="G67" i="6"/>
  <c r="F67" i="6"/>
  <c r="E67" i="6"/>
  <c r="D67" i="6"/>
  <c r="B67" i="6"/>
  <c r="AM66" i="6"/>
  <c r="AL66" i="6"/>
  <c r="AK66" i="6"/>
  <c r="AJ66" i="6"/>
  <c r="AI66" i="6"/>
  <c r="AH66" i="6"/>
  <c r="AC66" i="6"/>
  <c r="AB66" i="6"/>
  <c r="AA66" i="6"/>
  <c r="Z66" i="6"/>
  <c r="Y66" i="6"/>
  <c r="X66" i="6"/>
  <c r="S66" i="6"/>
  <c r="R66" i="6"/>
  <c r="Q66" i="6"/>
  <c r="P66" i="6"/>
  <c r="O66" i="6"/>
  <c r="N66" i="6"/>
  <c r="I66" i="6"/>
  <c r="H66" i="6"/>
  <c r="G66" i="6"/>
  <c r="F66" i="6"/>
  <c r="E66" i="6"/>
  <c r="D66" i="6"/>
  <c r="B66" i="6"/>
  <c r="AM65" i="6"/>
  <c r="AL65" i="6"/>
  <c r="AK65" i="6"/>
  <c r="AJ65" i="6"/>
  <c r="AI65" i="6"/>
  <c r="AH65" i="6"/>
  <c r="AC65" i="6"/>
  <c r="AB65" i="6"/>
  <c r="AA65" i="6"/>
  <c r="Z65" i="6"/>
  <c r="Y65" i="6"/>
  <c r="X65" i="6"/>
  <c r="S65" i="6"/>
  <c r="R65" i="6"/>
  <c r="Q65" i="6"/>
  <c r="P65" i="6"/>
  <c r="O65" i="6"/>
  <c r="N65" i="6"/>
  <c r="I65" i="6"/>
  <c r="H65" i="6"/>
  <c r="G65" i="6"/>
  <c r="F65" i="6"/>
  <c r="E65" i="6"/>
  <c r="D65" i="6"/>
  <c r="B65" i="6"/>
  <c r="AM64" i="6"/>
  <c r="AL64" i="6"/>
  <c r="AK64" i="6"/>
  <c r="AJ64" i="6"/>
  <c r="AI64" i="6"/>
  <c r="AH64" i="6"/>
  <c r="AC64" i="6"/>
  <c r="AB64" i="6"/>
  <c r="AA64" i="6"/>
  <c r="Z64" i="6"/>
  <c r="Y64" i="6"/>
  <c r="X64" i="6"/>
  <c r="S64" i="6"/>
  <c r="R64" i="6"/>
  <c r="Q64" i="6"/>
  <c r="P64" i="6"/>
  <c r="O64" i="6"/>
  <c r="N64" i="6"/>
  <c r="I64" i="6"/>
  <c r="H64" i="6"/>
  <c r="G64" i="6"/>
  <c r="F64" i="6"/>
  <c r="E64" i="6"/>
  <c r="D64" i="6"/>
  <c r="B64" i="6"/>
  <c r="AM63" i="6"/>
  <c r="AL63" i="6"/>
  <c r="AK63" i="6"/>
  <c r="AJ63" i="6"/>
  <c r="AI63" i="6"/>
  <c r="AH63" i="6"/>
  <c r="AC63" i="6"/>
  <c r="AB63" i="6"/>
  <c r="AA63" i="6"/>
  <c r="Z63" i="6"/>
  <c r="Y63" i="6"/>
  <c r="X63" i="6"/>
  <c r="S63" i="6"/>
  <c r="R63" i="6"/>
  <c r="Q63" i="6"/>
  <c r="P63" i="6"/>
  <c r="O63" i="6"/>
  <c r="N63" i="6"/>
  <c r="I63" i="6"/>
  <c r="H63" i="6"/>
  <c r="G63" i="6"/>
  <c r="F63" i="6"/>
  <c r="E63" i="6"/>
  <c r="D63" i="6"/>
  <c r="B63" i="6"/>
  <c r="AM62" i="6"/>
  <c r="AL62" i="6"/>
  <c r="AK62" i="6"/>
  <c r="AJ62" i="6"/>
  <c r="AI62" i="6"/>
  <c r="AH62" i="6"/>
  <c r="AC62" i="6"/>
  <c r="AB62" i="6"/>
  <c r="AA62" i="6"/>
  <c r="Z62" i="6"/>
  <c r="Y62" i="6"/>
  <c r="X62" i="6"/>
  <c r="S62" i="6"/>
  <c r="R62" i="6"/>
  <c r="Q62" i="6"/>
  <c r="P62" i="6"/>
  <c r="O62" i="6"/>
  <c r="N62" i="6"/>
  <c r="I62" i="6"/>
  <c r="H62" i="6"/>
  <c r="G62" i="6"/>
  <c r="F62" i="6"/>
  <c r="E62" i="6"/>
  <c r="D62" i="6"/>
  <c r="B62" i="6"/>
  <c r="AM61" i="6"/>
  <c r="AL61" i="6"/>
  <c r="AK61" i="6"/>
  <c r="AJ61" i="6"/>
  <c r="AI61" i="6"/>
  <c r="AH61" i="6"/>
  <c r="AC61" i="6"/>
  <c r="AB61" i="6"/>
  <c r="AA61" i="6"/>
  <c r="Z61" i="6"/>
  <c r="Y61" i="6"/>
  <c r="X61" i="6"/>
  <c r="S61" i="6"/>
  <c r="R61" i="6"/>
  <c r="Q61" i="6"/>
  <c r="P61" i="6"/>
  <c r="O61" i="6"/>
  <c r="N61" i="6"/>
  <c r="I61" i="6"/>
  <c r="H61" i="6"/>
  <c r="G61" i="6"/>
  <c r="F61" i="6"/>
  <c r="E61" i="6"/>
  <c r="D61" i="6"/>
  <c r="B61" i="6"/>
  <c r="AM60" i="6"/>
  <c r="AL60" i="6"/>
  <c r="AK60" i="6"/>
  <c r="AJ60" i="6"/>
  <c r="AI60" i="6"/>
  <c r="AH60" i="6"/>
  <c r="AC60" i="6"/>
  <c r="AB60" i="6"/>
  <c r="AA60" i="6"/>
  <c r="Z60" i="6"/>
  <c r="Y60" i="6"/>
  <c r="X60" i="6"/>
  <c r="S60" i="6"/>
  <c r="R60" i="6"/>
  <c r="Q60" i="6"/>
  <c r="P60" i="6"/>
  <c r="O60" i="6"/>
  <c r="N60" i="6"/>
  <c r="I60" i="6"/>
  <c r="H60" i="6"/>
  <c r="G60" i="6"/>
  <c r="F60" i="6"/>
  <c r="E60" i="6"/>
  <c r="D60" i="6"/>
  <c r="B60" i="6"/>
  <c r="AM59" i="6"/>
  <c r="AL59" i="6"/>
  <c r="AK59" i="6"/>
  <c r="AJ59" i="6"/>
  <c r="AI59" i="6"/>
  <c r="AH59" i="6"/>
  <c r="AC59" i="6"/>
  <c r="AB59" i="6"/>
  <c r="AA59" i="6"/>
  <c r="Z59" i="6"/>
  <c r="Y59" i="6"/>
  <c r="X59" i="6"/>
  <c r="S59" i="6"/>
  <c r="R59" i="6"/>
  <c r="Q59" i="6"/>
  <c r="P59" i="6"/>
  <c r="O59" i="6"/>
  <c r="N59" i="6"/>
  <c r="I59" i="6"/>
  <c r="H59" i="6"/>
  <c r="G59" i="6"/>
  <c r="F59" i="6"/>
  <c r="E59" i="6"/>
  <c r="D59" i="6"/>
  <c r="B59" i="6"/>
  <c r="AM58" i="6"/>
  <c r="AL58" i="6"/>
  <c r="AK58" i="6"/>
  <c r="AJ58" i="6"/>
  <c r="AI58" i="6"/>
  <c r="AH58" i="6"/>
  <c r="AC58" i="6"/>
  <c r="AB58" i="6"/>
  <c r="AA58" i="6"/>
  <c r="Z58" i="6"/>
  <c r="Y58" i="6"/>
  <c r="X58" i="6"/>
  <c r="S58" i="6"/>
  <c r="R58" i="6"/>
  <c r="Q58" i="6"/>
  <c r="P58" i="6"/>
  <c r="O58" i="6"/>
  <c r="N58" i="6"/>
  <c r="I58" i="6"/>
  <c r="H58" i="6"/>
  <c r="G58" i="6"/>
  <c r="F58" i="6"/>
  <c r="E58" i="6"/>
  <c r="D58" i="6"/>
  <c r="B58" i="6"/>
  <c r="AM57" i="6"/>
  <c r="AL57" i="6"/>
  <c r="AK57" i="6"/>
  <c r="AJ57" i="6"/>
  <c r="AI57" i="6"/>
  <c r="AH57" i="6"/>
  <c r="AC57" i="6"/>
  <c r="AB57" i="6"/>
  <c r="AA57" i="6"/>
  <c r="Z57" i="6"/>
  <c r="Y57" i="6"/>
  <c r="X57" i="6"/>
  <c r="S57" i="6"/>
  <c r="R57" i="6"/>
  <c r="Q57" i="6"/>
  <c r="P57" i="6"/>
  <c r="O57" i="6"/>
  <c r="N57" i="6"/>
  <c r="I57" i="6"/>
  <c r="H57" i="6"/>
  <c r="G57" i="6"/>
  <c r="F57" i="6"/>
  <c r="E57" i="6"/>
  <c r="D57" i="6"/>
  <c r="B57" i="6"/>
  <c r="AM56" i="6"/>
  <c r="AL56" i="6"/>
  <c r="AK56" i="6"/>
  <c r="AJ56" i="6"/>
  <c r="AI56" i="6"/>
  <c r="AH56" i="6"/>
  <c r="AC56" i="6"/>
  <c r="AB56" i="6"/>
  <c r="AA56" i="6"/>
  <c r="Z56" i="6"/>
  <c r="Y56" i="6"/>
  <c r="X56" i="6"/>
  <c r="S56" i="6"/>
  <c r="R56" i="6"/>
  <c r="Q56" i="6"/>
  <c r="P56" i="6"/>
  <c r="O56" i="6"/>
  <c r="N56" i="6"/>
  <c r="I56" i="6"/>
  <c r="H56" i="6"/>
  <c r="G56" i="6"/>
  <c r="F56" i="6"/>
  <c r="E56" i="6"/>
  <c r="D56" i="6"/>
  <c r="B56" i="6"/>
  <c r="AM55" i="6"/>
  <c r="AL55" i="6"/>
  <c r="AK55" i="6"/>
  <c r="AJ55" i="6"/>
  <c r="AI55" i="6"/>
  <c r="AH55" i="6"/>
  <c r="AC55" i="6"/>
  <c r="AB55" i="6"/>
  <c r="AA55" i="6"/>
  <c r="Z55" i="6"/>
  <c r="Y55" i="6"/>
  <c r="X55" i="6"/>
  <c r="S55" i="6"/>
  <c r="R55" i="6"/>
  <c r="Q55" i="6"/>
  <c r="P55" i="6"/>
  <c r="O55" i="6"/>
  <c r="N55" i="6"/>
  <c r="I55" i="6"/>
  <c r="H55" i="6"/>
  <c r="G55" i="6"/>
  <c r="F55" i="6"/>
  <c r="E55" i="6"/>
  <c r="D55" i="6"/>
  <c r="B55" i="6"/>
  <c r="AM54" i="6"/>
  <c r="AL54" i="6"/>
  <c r="AK54" i="6"/>
  <c r="AJ54" i="6"/>
  <c r="AI54" i="6"/>
  <c r="AH54" i="6"/>
  <c r="AC54" i="6"/>
  <c r="AB54" i="6"/>
  <c r="AA54" i="6"/>
  <c r="Z54" i="6"/>
  <c r="Y54" i="6"/>
  <c r="X54" i="6"/>
  <c r="S54" i="6"/>
  <c r="R54" i="6"/>
  <c r="Q54" i="6"/>
  <c r="P54" i="6"/>
  <c r="O54" i="6"/>
  <c r="N54" i="6"/>
  <c r="I54" i="6"/>
  <c r="H54" i="6"/>
  <c r="G54" i="6"/>
  <c r="F54" i="6"/>
  <c r="E54" i="6"/>
  <c r="D54" i="6"/>
  <c r="B54" i="6"/>
  <c r="AM53" i="6"/>
  <c r="AL53" i="6"/>
  <c r="AK53" i="6"/>
  <c r="AJ53" i="6"/>
  <c r="AI53" i="6"/>
  <c r="AH53" i="6"/>
  <c r="AC53" i="6"/>
  <c r="AB53" i="6"/>
  <c r="AA53" i="6"/>
  <c r="Z53" i="6"/>
  <c r="Y53" i="6"/>
  <c r="X53" i="6"/>
  <c r="S53" i="6"/>
  <c r="R53" i="6"/>
  <c r="Q53" i="6"/>
  <c r="P53" i="6"/>
  <c r="O53" i="6"/>
  <c r="N53" i="6"/>
  <c r="I53" i="6"/>
  <c r="H53" i="6"/>
  <c r="G53" i="6"/>
  <c r="F53" i="6"/>
  <c r="E53" i="6"/>
  <c r="D53" i="6"/>
  <c r="B53" i="6"/>
  <c r="AM52" i="6"/>
  <c r="AL52" i="6"/>
  <c r="AK52" i="6"/>
  <c r="AJ52" i="6"/>
  <c r="AI52" i="6"/>
  <c r="AH52" i="6"/>
  <c r="AC52" i="6"/>
  <c r="AB52" i="6"/>
  <c r="AA52" i="6"/>
  <c r="Z52" i="6"/>
  <c r="Y52" i="6"/>
  <c r="X52" i="6"/>
  <c r="S52" i="6"/>
  <c r="R52" i="6"/>
  <c r="Q52" i="6"/>
  <c r="P52" i="6"/>
  <c r="O52" i="6"/>
  <c r="N52" i="6"/>
  <c r="I52" i="6"/>
  <c r="H52" i="6"/>
  <c r="G52" i="6"/>
  <c r="F52" i="6"/>
  <c r="E52" i="6"/>
  <c r="D52" i="6"/>
  <c r="B52" i="6"/>
  <c r="AJ43" i="7"/>
  <c r="AK43" i="7" s="1"/>
  <c r="AJ42" i="7"/>
  <c r="AK42" i="7" s="1"/>
  <c r="AJ41" i="7"/>
  <c r="AK41" i="7" s="1"/>
  <c r="AJ40" i="7"/>
  <c r="AK40" i="7" s="1"/>
  <c r="AJ39" i="7"/>
  <c r="AK39" i="7" s="1"/>
  <c r="AJ38" i="7"/>
  <c r="AK38" i="7" s="1"/>
  <c r="AJ37" i="7"/>
  <c r="AK37" i="7" s="1"/>
  <c r="AJ36" i="7"/>
  <c r="AK36" i="7" s="1"/>
  <c r="AJ35" i="7"/>
  <c r="AK35" i="7" s="1"/>
  <c r="AJ34" i="7"/>
  <c r="AK34" i="7" s="1"/>
  <c r="AJ33" i="7"/>
  <c r="AK33" i="7" s="1"/>
  <c r="AJ32" i="7"/>
  <c r="AK32" i="7" s="1"/>
  <c r="AJ31" i="7"/>
  <c r="AK31" i="7" s="1"/>
  <c r="AJ30" i="7"/>
  <c r="AK30" i="7" s="1"/>
  <c r="AJ29" i="7"/>
  <c r="AK29" i="7" s="1"/>
  <c r="AJ28" i="7"/>
  <c r="AK28" i="7" s="1"/>
  <c r="AJ27" i="7"/>
  <c r="AK27" i="7" s="1"/>
  <c r="AJ26" i="7"/>
  <c r="AK26" i="7" s="1"/>
  <c r="AJ25" i="7"/>
  <c r="AK25" i="7" s="1"/>
  <c r="AA43" i="7"/>
  <c r="AB43" i="7" s="1"/>
  <c r="AA42" i="7"/>
  <c r="AB42" i="7" s="1"/>
  <c r="AA41" i="7"/>
  <c r="AB41" i="7" s="1"/>
  <c r="AA40" i="7"/>
  <c r="AB40" i="7" s="1"/>
  <c r="AA39" i="7"/>
  <c r="AB39" i="7" s="1"/>
  <c r="AA38" i="7"/>
  <c r="AB38" i="7" s="1"/>
  <c r="AA37" i="7"/>
  <c r="AB37" i="7" s="1"/>
  <c r="AA36" i="7"/>
  <c r="AB36" i="7" s="1"/>
  <c r="AA35" i="7"/>
  <c r="AB35" i="7" s="1"/>
  <c r="AA34" i="7"/>
  <c r="AB34" i="7" s="1"/>
  <c r="AA33" i="7"/>
  <c r="AB33" i="7" s="1"/>
  <c r="AA32" i="7"/>
  <c r="AB32" i="7" s="1"/>
  <c r="AA31" i="7"/>
  <c r="AB31" i="7" s="1"/>
  <c r="AA30" i="7"/>
  <c r="AB30" i="7" s="1"/>
  <c r="AA29" i="7"/>
  <c r="AB29" i="7" s="1"/>
  <c r="AA28" i="7"/>
  <c r="AB28" i="7" s="1"/>
  <c r="AA27" i="7"/>
  <c r="AB27" i="7" s="1"/>
  <c r="AA26" i="7"/>
  <c r="AB26" i="7" s="1"/>
  <c r="AA25" i="7"/>
  <c r="AB25" i="7" s="1"/>
  <c r="R43" i="7"/>
  <c r="S43" i="7" s="1"/>
  <c r="R42" i="7"/>
  <c r="S42" i="7" s="1"/>
  <c r="R41" i="7"/>
  <c r="S41" i="7" s="1"/>
  <c r="R40" i="7"/>
  <c r="S40" i="7" s="1"/>
  <c r="R39" i="7"/>
  <c r="S39" i="7" s="1"/>
  <c r="R38" i="7"/>
  <c r="S38" i="7" s="1"/>
  <c r="R37" i="7"/>
  <c r="S37" i="7" s="1"/>
  <c r="R36" i="7"/>
  <c r="S36" i="7" s="1"/>
  <c r="R35" i="7"/>
  <c r="S35" i="7" s="1"/>
  <c r="R34" i="7"/>
  <c r="S34" i="7" s="1"/>
  <c r="R33" i="7"/>
  <c r="S33" i="7" s="1"/>
  <c r="R32" i="7"/>
  <c r="S32" i="7" s="1"/>
  <c r="R31" i="7"/>
  <c r="S31" i="7" s="1"/>
  <c r="R30" i="7"/>
  <c r="S30" i="7" s="1"/>
  <c r="R29" i="7"/>
  <c r="S29" i="7" s="1"/>
  <c r="R28" i="7"/>
  <c r="S28" i="7" s="1"/>
  <c r="R27" i="7"/>
  <c r="S27" i="7" s="1"/>
  <c r="R26" i="7"/>
  <c r="S26" i="7" s="1"/>
  <c r="R25" i="7"/>
  <c r="S25" i="7" s="1"/>
  <c r="I43" i="7"/>
  <c r="J43" i="7" s="1"/>
  <c r="I42" i="7"/>
  <c r="J42" i="7" s="1"/>
  <c r="I41" i="7"/>
  <c r="J41" i="7" s="1"/>
  <c r="I40" i="7"/>
  <c r="J40" i="7" s="1"/>
  <c r="I39" i="7"/>
  <c r="J39" i="7" s="1"/>
  <c r="I38" i="7"/>
  <c r="J38" i="7" s="1"/>
  <c r="I37" i="7"/>
  <c r="J37" i="7" s="1"/>
  <c r="I36" i="7"/>
  <c r="J36" i="7" s="1"/>
  <c r="I35" i="7"/>
  <c r="J35" i="7" s="1"/>
  <c r="I34" i="7"/>
  <c r="J34" i="7" s="1"/>
  <c r="I33" i="7"/>
  <c r="J33" i="7" s="1"/>
  <c r="I32" i="7"/>
  <c r="J32" i="7" s="1"/>
  <c r="I31" i="7"/>
  <c r="J31" i="7" s="1"/>
  <c r="I30" i="7"/>
  <c r="J30" i="7" s="1"/>
  <c r="I29" i="7"/>
  <c r="J29" i="7" s="1"/>
  <c r="I28" i="7"/>
  <c r="J28" i="7" s="1"/>
  <c r="I27" i="7"/>
  <c r="J27" i="7" s="1"/>
  <c r="I26" i="7"/>
  <c r="J26" i="7" s="1"/>
  <c r="I25" i="7"/>
  <c r="J25" i="7" s="1"/>
  <c r="AM93" i="7"/>
  <c r="AL93" i="7"/>
  <c r="AK93" i="7"/>
  <c r="AJ93" i="7"/>
  <c r="AI93" i="7"/>
  <c r="AH93" i="7"/>
  <c r="AC93" i="7"/>
  <c r="AB93" i="7"/>
  <c r="AA93" i="7"/>
  <c r="Z93" i="7"/>
  <c r="Y93" i="7"/>
  <c r="X93" i="7"/>
  <c r="S93" i="7"/>
  <c r="R93" i="7"/>
  <c r="Q93" i="7"/>
  <c r="P93" i="7"/>
  <c r="O93" i="7"/>
  <c r="N93" i="7"/>
  <c r="I93" i="7"/>
  <c r="H93" i="7"/>
  <c r="G93" i="7"/>
  <c r="F93" i="7"/>
  <c r="E93" i="7"/>
  <c r="D93" i="7"/>
  <c r="B93" i="7"/>
  <c r="AM92" i="7"/>
  <c r="AL92" i="7"/>
  <c r="AK92" i="7"/>
  <c r="AJ92" i="7"/>
  <c r="AI92" i="7"/>
  <c r="AH92" i="7"/>
  <c r="AC92" i="7"/>
  <c r="AB92" i="7"/>
  <c r="AA92" i="7"/>
  <c r="Z92" i="7"/>
  <c r="Y92" i="7"/>
  <c r="X92" i="7"/>
  <c r="S92" i="7"/>
  <c r="R92" i="7"/>
  <c r="Q92" i="7"/>
  <c r="P92" i="7"/>
  <c r="O92" i="7"/>
  <c r="N92" i="7"/>
  <c r="I92" i="7"/>
  <c r="H92" i="7"/>
  <c r="G92" i="7"/>
  <c r="F92" i="7"/>
  <c r="E92" i="7"/>
  <c r="D92" i="7"/>
  <c r="B92" i="7"/>
  <c r="AM91" i="7"/>
  <c r="AL91" i="7"/>
  <c r="AK91" i="7"/>
  <c r="AJ91" i="7"/>
  <c r="AI91" i="7"/>
  <c r="AH91" i="7"/>
  <c r="AC91" i="7"/>
  <c r="AB91" i="7"/>
  <c r="AA91" i="7"/>
  <c r="Z91" i="7"/>
  <c r="Y91" i="7"/>
  <c r="X91" i="7"/>
  <c r="S91" i="7"/>
  <c r="R91" i="7"/>
  <c r="Q91" i="7"/>
  <c r="P91" i="7"/>
  <c r="O91" i="7"/>
  <c r="N91" i="7"/>
  <c r="I91" i="7"/>
  <c r="H91" i="7"/>
  <c r="G91" i="7"/>
  <c r="F91" i="7"/>
  <c r="E91" i="7"/>
  <c r="D91" i="7"/>
  <c r="B91" i="7"/>
  <c r="AM90" i="7"/>
  <c r="AL90" i="7"/>
  <c r="AK90" i="7"/>
  <c r="AJ90" i="7"/>
  <c r="AI90" i="7"/>
  <c r="AH90" i="7"/>
  <c r="AC90" i="7"/>
  <c r="AB90" i="7"/>
  <c r="AA90" i="7"/>
  <c r="Z90" i="7"/>
  <c r="Y90" i="7"/>
  <c r="X90" i="7"/>
  <c r="S90" i="7"/>
  <c r="R90" i="7"/>
  <c r="Q90" i="7"/>
  <c r="P90" i="7"/>
  <c r="O90" i="7"/>
  <c r="N90" i="7"/>
  <c r="I90" i="7"/>
  <c r="H90" i="7"/>
  <c r="G90" i="7"/>
  <c r="F90" i="7"/>
  <c r="E90" i="7"/>
  <c r="D90" i="7"/>
  <c r="B90" i="7"/>
  <c r="AM89" i="7"/>
  <c r="AL89" i="7"/>
  <c r="AK89" i="7"/>
  <c r="AJ89" i="7"/>
  <c r="AI89" i="7"/>
  <c r="AH89" i="7"/>
  <c r="AC89" i="7"/>
  <c r="AB89" i="7"/>
  <c r="AA89" i="7"/>
  <c r="Z89" i="7"/>
  <c r="Y89" i="7"/>
  <c r="X89" i="7"/>
  <c r="S89" i="7"/>
  <c r="R89" i="7"/>
  <c r="Q89" i="7"/>
  <c r="P89" i="7"/>
  <c r="O89" i="7"/>
  <c r="N89" i="7"/>
  <c r="I89" i="7"/>
  <c r="H89" i="7"/>
  <c r="G89" i="7"/>
  <c r="F89" i="7"/>
  <c r="E89" i="7"/>
  <c r="D89" i="7"/>
  <c r="B89" i="7"/>
  <c r="AM88" i="7"/>
  <c r="AL88" i="7"/>
  <c r="AK88" i="7"/>
  <c r="AJ88" i="7"/>
  <c r="AI88" i="7"/>
  <c r="AH88" i="7"/>
  <c r="AC88" i="7"/>
  <c r="AB88" i="7"/>
  <c r="AA88" i="7"/>
  <c r="Z88" i="7"/>
  <c r="Y88" i="7"/>
  <c r="X88" i="7"/>
  <c r="S88" i="7"/>
  <c r="R88" i="7"/>
  <c r="Q88" i="7"/>
  <c r="P88" i="7"/>
  <c r="O88" i="7"/>
  <c r="N88" i="7"/>
  <c r="I88" i="7"/>
  <c r="H88" i="7"/>
  <c r="G88" i="7"/>
  <c r="F88" i="7"/>
  <c r="E88" i="7"/>
  <c r="D88" i="7"/>
  <c r="B88" i="7"/>
  <c r="AM87" i="7"/>
  <c r="AL87" i="7"/>
  <c r="AK87" i="7"/>
  <c r="AJ87" i="7"/>
  <c r="AI87" i="7"/>
  <c r="AH87" i="7"/>
  <c r="AC87" i="7"/>
  <c r="AB87" i="7"/>
  <c r="AA87" i="7"/>
  <c r="Z87" i="7"/>
  <c r="Y87" i="7"/>
  <c r="X87" i="7"/>
  <c r="S87" i="7"/>
  <c r="R87" i="7"/>
  <c r="Q87" i="7"/>
  <c r="P87" i="7"/>
  <c r="O87" i="7"/>
  <c r="N87" i="7"/>
  <c r="I87" i="7"/>
  <c r="H87" i="7"/>
  <c r="G87" i="7"/>
  <c r="F87" i="7"/>
  <c r="E87" i="7"/>
  <c r="D87" i="7"/>
  <c r="B87" i="7"/>
  <c r="AM86" i="7"/>
  <c r="AL86" i="7"/>
  <c r="AK86" i="7"/>
  <c r="AJ86" i="7"/>
  <c r="AI86" i="7"/>
  <c r="AH86" i="7"/>
  <c r="AC86" i="7"/>
  <c r="AB86" i="7"/>
  <c r="AA86" i="7"/>
  <c r="Z86" i="7"/>
  <c r="Y86" i="7"/>
  <c r="X86" i="7"/>
  <c r="S86" i="7"/>
  <c r="R86" i="7"/>
  <c r="Q86" i="7"/>
  <c r="P86" i="7"/>
  <c r="O86" i="7"/>
  <c r="N86" i="7"/>
  <c r="I86" i="7"/>
  <c r="H86" i="7"/>
  <c r="G86" i="7"/>
  <c r="F86" i="7"/>
  <c r="E86" i="7"/>
  <c r="D86" i="7"/>
  <c r="B86" i="7"/>
  <c r="AM85" i="7"/>
  <c r="AL85" i="7"/>
  <c r="AK85" i="7"/>
  <c r="AJ85" i="7"/>
  <c r="AI85" i="7"/>
  <c r="AH85" i="7"/>
  <c r="AC85" i="7"/>
  <c r="AB85" i="7"/>
  <c r="AA85" i="7"/>
  <c r="Z85" i="7"/>
  <c r="Y85" i="7"/>
  <c r="X85" i="7"/>
  <c r="S85" i="7"/>
  <c r="R85" i="7"/>
  <c r="Q85" i="7"/>
  <c r="P85" i="7"/>
  <c r="O85" i="7"/>
  <c r="N85" i="7"/>
  <c r="I85" i="7"/>
  <c r="H85" i="7"/>
  <c r="G85" i="7"/>
  <c r="F85" i="7"/>
  <c r="E85" i="7"/>
  <c r="D85" i="7"/>
  <c r="B85" i="7"/>
  <c r="AM84" i="7"/>
  <c r="AL84" i="7"/>
  <c r="AK84" i="7"/>
  <c r="AJ84" i="7"/>
  <c r="AI84" i="7"/>
  <c r="AH84" i="7"/>
  <c r="AC84" i="7"/>
  <c r="AB84" i="7"/>
  <c r="AA84" i="7"/>
  <c r="Z84" i="7"/>
  <c r="Y84" i="7"/>
  <c r="X84" i="7"/>
  <c r="S84" i="7"/>
  <c r="R84" i="7"/>
  <c r="Q84" i="7"/>
  <c r="P84" i="7"/>
  <c r="O84" i="7"/>
  <c r="N84" i="7"/>
  <c r="I84" i="7"/>
  <c r="H84" i="7"/>
  <c r="G84" i="7"/>
  <c r="F84" i="7"/>
  <c r="E84" i="7"/>
  <c r="D84" i="7"/>
  <c r="B84" i="7"/>
  <c r="AM83" i="7"/>
  <c r="AL83" i="7"/>
  <c r="AK83" i="7"/>
  <c r="AJ83" i="7"/>
  <c r="AI83" i="7"/>
  <c r="AH83" i="7"/>
  <c r="AC83" i="7"/>
  <c r="AB83" i="7"/>
  <c r="AA83" i="7"/>
  <c r="Z83" i="7"/>
  <c r="Y83" i="7"/>
  <c r="X83" i="7"/>
  <c r="S83" i="7"/>
  <c r="R83" i="7"/>
  <c r="Q83" i="7"/>
  <c r="P83" i="7"/>
  <c r="O83" i="7"/>
  <c r="N83" i="7"/>
  <c r="I83" i="7"/>
  <c r="H83" i="7"/>
  <c r="G83" i="7"/>
  <c r="F83" i="7"/>
  <c r="E83" i="7"/>
  <c r="D83" i="7"/>
  <c r="B83" i="7"/>
  <c r="AM82" i="7"/>
  <c r="AL82" i="7"/>
  <c r="AK82" i="7"/>
  <c r="AJ82" i="7"/>
  <c r="AI82" i="7"/>
  <c r="AH82" i="7"/>
  <c r="AC82" i="7"/>
  <c r="AB82" i="7"/>
  <c r="AA82" i="7"/>
  <c r="Z82" i="7"/>
  <c r="Y82" i="7"/>
  <c r="X82" i="7"/>
  <c r="S82" i="7"/>
  <c r="R82" i="7"/>
  <c r="Q82" i="7"/>
  <c r="P82" i="7"/>
  <c r="O82" i="7"/>
  <c r="N82" i="7"/>
  <c r="I82" i="7"/>
  <c r="H82" i="7"/>
  <c r="G82" i="7"/>
  <c r="F82" i="7"/>
  <c r="E82" i="7"/>
  <c r="D82" i="7"/>
  <c r="B82" i="7"/>
  <c r="AM81" i="7"/>
  <c r="AL81" i="7"/>
  <c r="AK81" i="7"/>
  <c r="AJ81" i="7"/>
  <c r="AI81" i="7"/>
  <c r="AH81" i="7"/>
  <c r="AC81" i="7"/>
  <c r="AB81" i="7"/>
  <c r="AA81" i="7"/>
  <c r="Z81" i="7"/>
  <c r="Y81" i="7"/>
  <c r="X81" i="7"/>
  <c r="S81" i="7"/>
  <c r="R81" i="7"/>
  <c r="Q81" i="7"/>
  <c r="P81" i="7"/>
  <c r="O81" i="7"/>
  <c r="N81" i="7"/>
  <c r="I81" i="7"/>
  <c r="H81" i="7"/>
  <c r="G81" i="7"/>
  <c r="F81" i="7"/>
  <c r="E81" i="7"/>
  <c r="D81" i="7"/>
  <c r="B81" i="7"/>
  <c r="AM80" i="7"/>
  <c r="AL80" i="7"/>
  <c r="AK80" i="7"/>
  <c r="AJ80" i="7"/>
  <c r="AI80" i="7"/>
  <c r="AH80" i="7"/>
  <c r="AC80" i="7"/>
  <c r="AB80" i="7"/>
  <c r="AA80" i="7"/>
  <c r="Z80" i="7"/>
  <c r="Y80" i="7"/>
  <c r="X80" i="7"/>
  <c r="S80" i="7"/>
  <c r="R80" i="7"/>
  <c r="Q80" i="7"/>
  <c r="P80" i="7"/>
  <c r="O80" i="7"/>
  <c r="N80" i="7"/>
  <c r="I80" i="7"/>
  <c r="H80" i="7"/>
  <c r="G80" i="7"/>
  <c r="F80" i="7"/>
  <c r="E80" i="7"/>
  <c r="D80" i="7"/>
  <c r="B80" i="7"/>
  <c r="AM79" i="7"/>
  <c r="AL79" i="7"/>
  <c r="AK79" i="7"/>
  <c r="AJ79" i="7"/>
  <c r="AI79" i="7"/>
  <c r="AH79" i="7"/>
  <c r="AC79" i="7"/>
  <c r="AB79" i="7"/>
  <c r="AA79" i="7"/>
  <c r="Z79" i="7"/>
  <c r="Y79" i="7"/>
  <c r="X79" i="7"/>
  <c r="S79" i="7"/>
  <c r="R79" i="7"/>
  <c r="Q79" i="7"/>
  <c r="P79" i="7"/>
  <c r="O79" i="7"/>
  <c r="N79" i="7"/>
  <c r="I79" i="7"/>
  <c r="H79" i="7"/>
  <c r="G79" i="7"/>
  <c r="F79" i="7"/>
  <c r="E79" i="7"/>
  <c r="D79" i="7"/>
  <c r="B79" i="7"/>
  <c r="AM78" i="7"/>
  <c r="AL78" i="7"/>
  <c r="AK78" i="7"/>
  <c r="AJ78" i="7"/>
  <c r="AI78" i="7"/>
  <c r="AH78" i="7"/>
  <c r="AC78" i="7"/>
  <c r="AB78" i="7"/>
  <c r="AA78" i="7"/>
  <c r="Z78" i="7"/>
  <c r="Y78" i="7"/>
  <c r="X78" i="7"/>
  <c r="S78" i="7"/>
  <c r="R78" i="7"/>
  <c r="Q78" i="7"/>
  <c r="P78" i="7"/>
  <c r="O78" i="7"/>
  <c r="N78" i="7"/>
  <c r="I78" i="7"/>
  <c r="H78" i="7"/>
  <c r="G78" i="7"/>
  <c r="F78" i="7"/>
  <c r="E78" i="7"/>
  <c r="D78" i="7"/>
  <c r="B78" i="7"/>
  <c r="AM77" i="7"/>
  <c r="AL77" i="7"/>
  <c r="AK77" i="7"/>
  <c r="AJ77" i="7"/>
  <c r="AI77" i="7"/>
  <c r="AH77" i="7"/>
  <c r="AC77" i="7"/>
  <c r="AB77" i="7"/>
  <c r="AA77" i="7"/>
  <c r="Z77" i="7"/>
  <c r="Y77" i="7"/>
  <c r="X77" i="7"/>
  <c r="S77" i="7"/>
  <c r="R77" i="7"/>
  <c r="Q77" i="7"/>
  <c r="P77" i="7"/>
  <c r="O77" i="7"/>
  <c r="N77" i="7"/>
  <c r="I77" i="7"/>
  <c r="H77" i="7"/>
  <c r="G77" i="7"/>
  <c r="F77" i="7"/>
  <c r="E77" i="7"/>
  <c r="D77" i="7"/>
  <c r="B77" i="7"/>
  <c r="AM76" i="7"/>
  <c r="AL76" i="7"/>
  <c r="AK76" i="7"/>
  <c r="AJ76" i="7"/>
  <c r="AI76" i="7"/>
  <c r="AH76" i="7"/>
  <c r="AC76" i="7"/>
  <c r="AB76" i="7"/>
  <c r="AA76" i="7"/>
  <c r="Z76" i="7"/>
  <c r="Y76" i="7"/>
  <c r="X76" i="7"/>
  <c r="S76" i="7"/>
  <c r="R76" i="7"/>
  <c r="Q76" i="7"/>
  <c r="P76" i="7"/>
  <c r="O76" i="7"/>
  <c r="N76" i="7"/>
  <c r="I76" i="7"/>
  <c r="H76" i="7"/>
  <c r="G76" i="7"/>
  <c r="F76" i="7"/>
  <c r="E76" i="7"/>
  <c r="D76" i="7"/>
  <c r="B76" i="7"/>
  <c r="AM75" i="7"/>
  <c r="AL75" i="7"/>
  <c r="AK75" i="7"/>
  <c r="AJ75" i="7"/>
  <c r="AI75" i="7"/>
  <c r="AH75" i="7"/>
  <c r="AC75" i="7"/>
  <c r="AB75" i="7"/>
  <c r="AA75" i="7"/>
  <c r="Z75" i="7"/>
  <c r="Y75" i="7"/>
  <c r="X75" i="7"/>
  <c r="S75" i="7"/>
  <c r="R75" i="7"/>
  <c r="Q75" i="7"/>
  <c r="P75" i="7"/>
  <c r="O75" i="7"/>
  <c r="N75" i="7"/>
  <c r="I75" i="7"/>
  <c r="H75" i="7"/>
  <c r="G75" i="7"/>
  <c r="F75" i="7"/>
  <c r="E75" i="7"/>
  <c r="D75" i="7"/>
  <c r="B75" i="7"/>
  <c r="AM70" i="7"/>
  <c r="AL70" i="7"/>
  <c r="AK70" i="7"/>
  <c r="AJ70" i="7"/>
  <c r="AI70" i="7"/>
  <c r="AH70" i="7"/>
  <c r="AC70" i="7"/>
  <c r="AB70" i="7"/>
  <c r="AA70" i="7"/>
  <c r="Z70" i="7"/>
  <c r="Y70" i="7"/>
  <c r="X70" i="7"/>
  <c r="S70" i="7"/>
  <c r="R70" i="7"/>
  <c r="Q70" i="7"/>
  <c r="P70" i="7"/>
  <c r="O70" i="7"/>
  <c r="N70" i="7"/>
  <c r="I70" i="7"/>
  <c r="H70" i="7"/>
  <c r="G70" i="7"/>
  <c r="F70" i="7"/>
  <c r="E70" i="7"/>
  <c r="D70" i="7"/>
  <c r="B70" i="7"/>
  <c r="AM69" i="7"/>
  <c r="AL69" i="7"/>
  <c r="AK69" i="7"/>
  <c r="AJ69" i="7"/>
  <c r="AI69" i="7"/>
  <c r="AH69" i="7"/>
  <c r="AC69" i="7"/>
  <c r="AB69" i="7"/>
  <c r="AA69" i="7"/>
  <c r="Z69" i="7"/>
  <c r="Y69" i="7"/>
  <c r="X69" i="7"/>
  <c r="S69" i="7"/>
  <c r="R69" i="7"/>
  <c r="Q69" i="7"/>
  <c r="P69" i="7"/>
  <c r="O69" i="7"/>
  <c r="N69" i="7"/>
  <c r="I69" i="7"/>
  <c r="H69" i="7"/>
  <c r="G69" i="7"/>
  <c r="F69" i="7"/>
  <c r="E69" i="7"/>
  <c r="D69" i="7"/>
  <c r="B69" i="7"/>
  <c r="AM68" i="7"/>
  <c r="AL68" i="7"/>
  <c r="AK68" i="7"/>
  <c r="AJ68" i="7"/>
  <c r="AI68" i="7"/>
  <c r="AH68" i="7"/>
  <c r="AC68" i="7"/>
  <c r="AB68" i="7"/>
  <c r="AA68" i="7"/>
  <c r="Z68" i="7"/>
  <c r="Y68" i="7"/>
  <c r="X68" i="7"/>
  <c r="S68" i="7"/>
  <c r="R68" i="7"/>
  <c r="Q68" i="7"/>
  <c r="P68" i="7"/>
  <c r="O68" i="7"/>
  <c r="N68" i="7"/>
  <c r="I68" i="7"/>
  <c r="H68" i="7"/>
  <c r="G68" i="7"/>
  <c r="F68" i="7"/>
  <c r="E68" i="7"/>
  <c r="D68" i="7"/>
  <c r="B68" i="7"/>
  <c r="AM67" i="7"/>
  <c r="AL67" i="7"/>
  <c r="AK67" i="7"/>
  <c r="AJ67" i="7"/>
  <c r="AI67" i="7"/>
  <c r="AH67" i="7"/>
  <c r="AC67" i="7"/>
  <c r="AB67" i="7"/>
  <c r="AA67" i="7"/>
  <c r="Z67" i="7"/>
  <c r="Y67" i="7"/>
  <c r="X67" i="7"/>
  <c r="S67" i="7"/>
  <c r="R67" i="7"/>
  <c r="Q67" i="7"/>
  <c r="P67" i="7"/>
  <c r="O67" i="7"/>
  <c r="N67" i="7"/>
  <c r="I67" i="7"/>
  <c r="H67" i="7"/>
  <c r="G67" i="7"/>
  <c r="F67" i="7"/>
  <c r="E67" i="7"/>
  <c r="D67" i="7"/>
  <c r="B67" i="7"/>
  <c r="AM66" i="7"/>
  <c r="AL66" i="7"/>
  <c r="AK66" i="7"/>
  <c r="AJ66" i="7"/>
  <c r="AI66" i="7"/>
  <c r="AH66" i="7"/>
  <c r="AC66" i="7"/>
  <c r="AB66" i="7"/>
  <c r="AA66" i="7"/>
  <c r="Z66" i="7"/>
  <c r="Y66" i="7"/>
  <c r="X66" i="7"/>
  <c r="S66" i="7"/>
  <c r="R66" i="7"/>
  <c r="Q66" i="7"/>
  <c r="P66" i="7"/>
  <c r="O66" i="7"/>
  <c r="N66" i="7"/>
  <c r="I66" i="7"/>
  <c r="H66" i="7"/>
  <c r="G66" i="7"/>
  <c r="F66" i="7"/>
  <c r="E66" i="7"/>
  <c r="D66" i="7"/>
  <c r="B66" i="7"/>
  <c r="AM65" i="7"/>
  <c r="AL65" i="7"/>
  <c r="AK65" i="7"/>
  <c r="AJ65" i="7"/>
  <c r="AI65" i="7"/>
  <c r="AH65" i="7"/>
  <c r="AC65" i="7"/>
  <c r="AB65" i="7"/>
  <c r="AA65" i="7"/>
  <c r="Z65" i="7"/>
  <c r="Y65" i="7"/>
  <c r="X65" i="7"/>
  <c r="S65" i="7"/>
  <c r="R65" i="7"/>
  <c r="Q65" i="7"/>
  <c r="P65" i="7"/>
  <c r="O65" i="7"/>
  <c r="N65" i="7"/>
  <c r="I65" i="7"/>
  <c r="H65" i="7"/>
  <c r="G65" i="7"/>
  <c r="F65" i="7"/>
  <c r="E65" i="7"/>
  <c r="D65" i="7"/>
  <c r="B65" i="7"/>
  <c r="AM64" i="7"/>
  <c r="AL64" i="7"/>
  <c r="AK64" i="7"/>
  <c r="AJ64" i="7"/>
  <c r="AI64" i="7"/>
  <c r="AH64" i="7"/>
  <c r="AC64" i="7"/>
  <c r="AB64" i="7"/>
  <c r="AA64" i="7"/>
  <c r="Z64" i="7"/>
  <c r="Y64" i="7"/>
  <c r="X64" i="7"/>
  <c r="S64" i="7"/>
  <c r="R64" i="7"/>
  <c r="Q64" i="7"/>
  <c r="P64" i="7"/>
  <c r="O64" i="7"/>
  <c r="N64" i="7"/>
  <c r="I64" i="7"/>
  <c r="H64" i="7"/>
  <c r="G64" i="7"/>
  <c r="F64" i="7"/>
  <c r="E64" i="7"/>
  <c r="D64" i="7"/>
  <c r="B64" i="7"/>
  <c r="AM63" i="7"/>
  <c r="AL63" i="7"/>
  <c r="AK63" i="7"/>
  <c r="AJ63" i="7"/>
  <c r="AI63" i="7"/>
  <c r="AH63" i="7"/>
  <c r="AC63" i="7"/>
  <c r="AB63" i="7"/>
  <c r="AA63" i="7"/>
  <c r="Z63" i="7"/>
  <c r="Y63" i="7"/>
  <c r="X63" i="7"/>
  <c r="S63" i="7"/>
  <c r="R63" i="7"/>
  <c r="Q63" i="7"/>
  <c r="P63" i="7"/>
  <c r="O63" i="7"/>
  <c r="N63" i="7"/>
  <c r="I63" i="7"/>
  <c r="H63" i="7"/>
  <c r="G63" i="7"/>
  <c r="F63" i="7"/>
  <c r="E63" i="7"/>
  <c r="D63" i="7"/>
  <c r="B63" i="7"/>
  <c r="AM62" i="7"/>
  <c r="AL62" i="7"/>
  <c r="AK62" i="7"/>
  <c r="AJ62" i="7"/>
  <c r="AI62" i="7"/>
  <c r="AH62" i="7"/>
  <c r="AC62" i="7"/>
  <c r="AB62" i="7"/>
  <c r="AA62" i="7"/>
  <c r="Z62" i="7"/>
  <c r="Y62" i="7"/>
  <c r="X62" i="7"/>
  <c r="S62" i="7"/>
  <c r="R62" i="7"/>
  <c r="Q62" i="7"/>
  <c r="P62" i="7"/>
  <c r="O62" i="7"/>
  <c r="N62" i="7"/>
  <c r="I62" i="7"/>
  <c r="H62" i="7"/>
  <c r="G62" i="7"/>
  <c r="F62" i="7"/>
  <c r="E62" i="7"/>
  <c r="D62" i="7"/>
  <c r="B62" i="7"/>
  <c r="AM61" i="7"/>
  <c r="AL61" i="7"/>
  <c r="AK61" i="7"/>
  <c r="AJ61" i="7"/>
  <c r="AI61" i="7"/>
  <c r="AH61" i="7"/>
  <c r="AC61" i="7"/>
  <c r="AB61" i="7"/>
  <c r="AA61" i="7"/>
  <c r="Z61" i="7"/>
  <c r="Y61" i="7"/>
  <c r="X61" i="7"/>
  <c r="S61" i="7"/>
  <c r="R61" i="7"/>
  <c r="Q61" i="7"/>
  <c r="P61" i="7"/>
  <c r="O61" i="7"/>
  <c r="N61" i="7"/>
  <c r="I61" i="7"/>
  <c r="H61" i="7"/>
  <c r="G61" i="7"/>
  <c r="F61" i="7"/>
  <c r="E61" i="7"/>
  <c r="D61" i="7"/>
  <c r="B61" i="7"/>
  <c r="AM60" i="7"/>
  <c r="AL60" i="7"/>
  <c r="AK60" i="7"/>
  <c r="AJ60" i="7"/>
  <c r="AI60" i="7"/>
  <c r="AH60" i="7"/>
  <c r="AC60" i="7"/>
  <c r="AB60" i="7"/>
  <c r="AA60" i="7"/>
  <c r="Z60" i="7"/>
  <c r="Y60" i="7"/>
  <c r="X60" i="7"/>
  <c r="S60" i="7"/>
  <c r="R60" i="7"/>
  <c r="Q60" i="7"/>
  <c r="P60" i="7"/>
  <c r="O60" i="7"/>
  <c r="N60" i="7"/>
  <c r="I60" i="7"/>
  <c r="H60" i="7"/>
  <c r="G60" i="7"/>
  <c r="F60" i="7"/>
  <c r="E60" i="7"/>
  <c r="D60" i="7"/>
  <c r="B60" i="7"/>
  <c r="AM59" i="7"/>
  <c r="AL59" i="7"/>
  <c r="AK59" i="7"/>
  <c r="AJ59" i="7"/>
  <c r="AI59" i="7"/>
  <c r="AH59" i="7"/>
  <c r="AC59" i="7"/>
  <c r="AB59" i="7"/>
  <c r="AA59" i="7"/>
  <c r="Z59" i="7"/>
  <c r="Y59" i="7"/>
  <c r="X59" i="7"/>
  <c r="S59" i="7"/>
  <c r="R59" i="7"/>
  <c r="Q59" i="7"/>
  <c r="P59" i="7"/>
  <c r="O59" i="7"/>
  <c r="N59" i="7"/>
  <c r="I59" i="7"/>
  <c r="H59" i="7"/>
  <c r="G59" i="7"/>
  <c r="F59" i="7"/>
  <c r="E59" i="7"/>
  <c r="D59" i="7"/>
  <c r="B59" i="7"/>
  <c r="AM58" i="7"/>
  <c r="AL58" i="7"/>
  <c r="AK58" i="7"/>
  <c r="AJ58" i="7"/>
  <c r="AI58" i="7"/>
  <c r="AH58" i="7"/>
  <c r="AC58" i="7"/>
  <c r="AB58" i="7"/>
  <c r="AA58" i="7"/>
  <c r="Z58" i="7"/>
  <c r="Y58" i="7"/>
  <c r="X58" i="7"/>
  <c r="S58" i="7"/>
  <c r="R58" i="7"/>
  <c r="Q58" i="7"/>
  <c r="P58" i="7"/>
  <c r="O58" i="7"/>
  <c r="N58" i="7"/>
  <c r="I58" i="7"/>
  <c r="H58" i="7"/>
  <c r="G58" i="7"/>
  <c r="F58" i="7"/>
  <c r="E58" i="7"/>
  <c r="D58" i="7"/>
  <c r="B58" i="7"/>
  <c r="AM57" i="7"/>
  <c r="AL57" i="7"/>
  <c r="AK57" i="7"/>
  <c r="AJ57" i="7"/>
  <c r="AI57" i="7"/>
  <c r="AH57" i="7"/>
  <c r="AC57" i="7"/>
  <c r="AB57" i="7"/>
  <c r="AA57" i="7"/>
  <c r="Z57" i="7"/>
  <c r="Y57" i="7"/>
  <c r="X57" i="7"/>
  <c r="S57" i="7"/>
  <c r="R57" i="7"/>
  <c r="Q57" i="7"/>
  <c r="P57" i="7"/>
  <c r="O57" i="7"/>
  <c r="N57" i="7"/>
  <c r="I57" i="7"/>
  <c r="H57" i="7"/>
  <c r="G57" i="7"/>
  <c r="F57" i="7"/>
  <c r="E57" i="7"/>
  <c r="D57" i="7"/>
  <c r="B57" i="7"/>
  <c r="AM56" i="7"/>
  <c r="AL56" i="7"/>
  <c r="AK56" i="7"/>
  <c r="AJ56" i="7"/>
  <c r="AI56" i="7"/>
  <c r="AH56" i="7"/>
  <c r="AC56" i="7"/>
  <c r="AB56" i="7"/>
  <c r="AA56" i="7"/>
  <c r="Z56" i="7"/>
  <c r="Y56" i="7"/>
  <c r="X56" i="7"/>
  <c r="S56" i="7"/>
  <c r="R56" i="7"/>
  <c r="Q56" i="7"/>
  <c r="P56" i="7"/>
  <c r="O56" i="7"/>
  <c r="N56" i="7"/>
  <c r="I56" i="7"/>
  <c r="H56" i="7"/>
  <c r="G56" i="7"/>
  <c r="F56" i="7"/>
  <c r="E56" i="7"/>
  <c r="D56" i="7"/>
  <c r="B56" i="7"/>
  <c r="AM55" i="7"/>
  <c r="AL55" i="7"/>
  <c r="AK55" i="7"/>
  <c r="AJ55" i="7"/>
  <c r="AI55" i="7"/>
  <c r="AH55" i="7"/>
  <c r="AC55" i="7"/>
  <c r="AB55" i="7"/>
  <c r="AA55" i="7"/>
  <c r="Z55" i="7"/>
  <c r="Y55" i="7"/>
  <c r="X55" i="7"/>
  <c r="S55" i="7"/>
  <c r="R55" i="7"/>
  <c r="Q55" i="7"/>
  <c r="P55" i="7"/>
  <c r="O55" i="7"/>
  <c r="N55" i="7"/>
  <c r="I55" i="7"/>
  <c r="H55" i="7"/>
  <c r="G55" i="7"/>
  <c r="F55" i="7"/>
  <c r="E55" i="7"/>
  <c r="D55" i="7"/>
  <c r="B55" i="7"/>
  <c r="AM54" i="7"/>
  <c r="AL54" i="7"/>
  <c r="AK54" i="7"/>
  <c r="AJ54" i="7"/>
  <c r="AI54" i="7"/>
  <c r="AH54" i="7"/>
  <c r="AC54" i="7"/>
  <c r="AB54" i="7"/>
  <c r="AA54" i="7"/>
  <c r="Z54" i="7"/>
  <c r="Y54" i="7"/>
  <c r="X54" i="7"/>
  <c r="S54" i="7"/>
  <c r="R54" i="7"/>
  <c r="Q54" i="7"/>
  <c r="P54" i="7"/>
  <c r="O54" i="7"/>
  <c r="N54" i="7"/>
  <c r="I54" i="7"/>
  <c r="H54" i="7"/>
  <c r="G54" i="7"/>
  <c r="F54" i="7"/>
  <c r="E54" i="7"/>
  <c r="D54" i="7"/>
  <c r="B54" i="7"/>
  <c r="AM53" i="7"/>
  <c r="AL53" i="7"/>
  <c r="AK53" i="7"/>
  <c r="AJ53" i="7"/>
  <c r="AI53" i="7"/>
  <c r="AH53" i="7"/>
  <c r="AC53" i="7"/>
  <c r="AB53" i="7"/>
  <c r="AA53" i="7"/>
  <c r="Z53" i="7"/>
  <c r="Y53" i="7"/>
  <c r="X53" i="7"/>
  <c r="S53" i="7"/>
  <c r="R53" i="7"/>
  <c r="Q53" i="7"/>
  <c r="P53" i="7"/>
  <c r="O53" i="7"/>
  <c r="N53" i="7"/>
  <c r="I53" i="7"/>
  <c r="H53" i="7"/>
  <c r="G53" i="7"/>
  <c r="F53" i="7"/>
  <c r="E53" i="7"/>
  <c r="D53" i="7"/>
  <c r="B53" i="7"/>
  <c r="AM52" i="7"/>
  <c r="AL52" i="7"/>
  <c r="AK52" i="7"/>
  <c r="AJ52" i="7"/>
  <c r="AI52" i="7"/>
  <c r="AH52" i="7"/>
  <c r="AC52" i="7"/>
  <c r="AB52" i="7"/>
  <c r="AA52" i="7"/>
  <c r="Z52" i="7"/>
  <c r="Y52" i="7"/>
  <c r="X52" i="7"/>
  <c r="S52" i="7"/>
  <c r="R52" i="7"/>
  <c r="Q52" i="7"/>
  <c r="P52" i="7"/>
  <c r="O52" i="7"/>
  <c r="N52" i="7"/>
  <c r="I52" i="7"/>
  <c r="H52" i="7"/>
  <c r="G52" i="7"/>
  <c r="F52" i="7"/>
  <c r="E52" i="7"/>
  <c r="D52" i="7"/>
  <c r="B52" i="7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AJ23" i="7"/>
  <c r="AK23" i="7" s="1"/>
  <c r="AJ22" i="7"/>
  <c r="AK22" i="7" s="1"/>
  <c r="AJ21" i="7"/>
  <c r="AK21" i="7" s="1"/>
  <c r="AJ20" i="7"/>
  <c r="AK20" i="7" s="1"/>
  <c r="AJ19" i="7"/>
  <c r="AK19" i="7" s="1"/>
  <c r="AJ18" i="7"/>
  <c r="AK18" i="7" s="1"/>
  <c r="AJ17" i="7"/>
  <c r="AK17" i="7" s="1"/>
  <c r="AJ16" i="7"/>
  <c r="AK16" i="7" s="1"/>
  <c r="AJ15" i="7"/>
  <c r="AK15" i="7" s="1"/>
  <c r="AJ14" i="7"/>
  <c r="AK14" i="7" s="1"/>
  <c r="AJ13" i="7"/>
  <c r="AK13" i="7" s="1"/>
  <c r="AJ12" i="7"/>
  <c r="AK12" i="7" s="1"/>
  <c r="AJ11" i="7"/>
  <c r="AK11" i="7" s="1"/>
  <c r="AJ10" i="7"/>
  <c r="AK10" i="7" s="1"/>
  <c r="AJ9" i="7"/>
  <c r="AK9" i="7" s="1"/>
  <c r="AJ8" i="7"/>
  <c r="AK8" i="7" s="1"/>
  <c r="AJ7" i="7"/>
  <c r="AK7" i="7" s="1"/>
  <c r="AJ6" i="7"/>
  <c r="AK6" i="7" s="1"/>
  <c r="AJ5" i="7"/>
  <c r="AK5" i="7" s="1"/>
  <c r="AA23" i="7"/>
  <c r="AB23" i="7" s="1"/>
  <c r="AA22" i="7"/>
  <c r="AB22" i="7" s="1"/>
  <c r="AA21" i="7"/>
  <c r="AB21" i="7" s="1"/>
  <c r="AA20" i="7"/>
  <c r="AB20" i="7" s="1"/>
  <c r="AA19" i="7"/>
  <c r="AB19" i="7" s="1"/>
  <c r="AA18" i="7"/>
  <c r="AB18" i="7" s="1"/>
  <c r="AA17" i="7"/>
  <c r="AB17" i="7" s="1"/>
  <c r="AA16" i="7"/>
  <c r="AB16" i="7" s="1"/>
  <c r="AA15" i="7"/>
  <c r="AB15" i="7" s="1"/>
  <c r="AA14" i="7"/>
  <c r="AB14" i="7" s="1"/>
  <c r="AA13" i="7"/>
  <c r="AB13" i="7" s="1"/>
  <c r="AA12" i="7"/>
  <c r="AB12" i="7" s="1"/>
  <c r="AA11" i="7"/>
  <c r="AB11" i="7" s="1"/>
  <c r="AA10" i="7"/>
  <c r="AB10" i="7" s="1"/>
  <c r="AA9" i="7"/>
  <c r="AB9" i="7" s="1"/>
  <c r="AA8" i="7"/>
  <c r="AB8" i="7" s="1"/>
  <c r="AA7" i="7"/>
  <c r="AB7" i="7" s="1"/>
  <c r="AA6" i="7"/>
  <c r="AB6" i="7" s="1"/>
  <c r="AA5" i="7"/>
  <c r="AB5" i="7" s="1"/>
  <c r="R23" i="7"/>
  <c r="S23" i="7" s="1"/>
  <c r="R22" i="7"/>
  <c r="S22" i="7" s="1"/>
  <c r="R21" i="7"/>
  <c r="S21" i="7" s="1"/>
  <c r="R20" i="7"/>
  <c r="S20" i="7" s="1"/>
  <c r="R19" i="7"/>
  <c r="S19" i="7" s="1"/>
  <c r="R18" i="7"/>
  <c r="S18" i="7" s="1"/>
  <c r="R17" i="7"/>
  <c r="S17" i="7" s="1"/>
  <c r="R16" i="7"/>
  <c r="S16" i="7" s="1"/>
  <c r="R15" i="7"/>
  <c r="S15" i="7" s="1"/>
  <c r="R14" i="7"/>
  <c r="S14" i="7" s="1"/>
  <c r="R13" i="7"/>
  <c r="S13" i="7" s="1"/>
  <c r="R12" i="7"/>
  <c r="S12" i="7" s="1"/>
  <c r="R11" i="7"/>
  <c r="S11" i="7" s="1"/>
  <c r="R10" i="7"/>
  <c r="S10" i="7" s="1"/>
  <c r="R9" i="7"/>
  <c r="S9" i="7" s="1"/>
  <c r="R8" i="7"/>
  <c r="S8" i="7" s="1"/>
  <c r="R7" i="7"/>
  <c r="S7" i="7" s="1"/>
  <c r="R6" i="7"/>
  <c r="S6" i="7" s="1"/>
  <c r="R5" i="7"/>
  <c r="S5" i="7" s="1"/>
  <c r="I6" i="7"/>
  <c r="J6" i="7" s="1"/>
  <c r="I7" i="7"/>
  <c r="J7" i="7" s="1"/>
  <c r="I8" i="7"/>
  <c r="J8" i="7" s="1"/>
  <c r="I9" i="7"/>
  <c r="J9" i="7" s="1"/>
  <c r="I10" i="7"/>
  <c r="J10" i="7" s="1"/>
  <c r="I11" i="7"/>
  <c r="J11" i="7" s="1"/>
  <c r="I12" i="7"/>
  <c r="J12" i="7" s="1"/>
  <c r="I13" i="7"/>
  <c r="J13" i="7" s="1"/>
  <c r="I14" i="7"/>
  <c r="J14" i="7" s="1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J21" i="7" s="1"/>
  <c r="I22" i="7"/>
  <c r="J22" i="7" s="1"/>
  <c r="I23" i="7"/>
  <c r="J23" i="7" s="1"/>
  <c r="I5" i="7"/>
  <c r="J5" i="7" s="1"/>
  <c r="AI75" i="5"/>
  <c r="AJ75" i="5"/>
  <c r="AK75" i="5"/>
  <c r="AL75" i="5"/>
  <c r="AM75" i="5"/>
  <c r="AI76" i="5"/>
  <c r="AJ76" i="5"/>
  <c r="AK76" i="5"/>
  <c r="AL76" i="5"/>
  <c r="AM76" i="5"/>
  <c r="AI77" i="5"/>
  <c r="AJ77" i="5"/>
  <c r="AK77" i="5"/>
  <c r="AL77" i="5"/>
  <c r="AM77" i="5"/>
  <c r="AI78" i="5"/>
  <c r="AJ78" i="5"/>
  <c r="AK78" i="5"/>
  <c r="AL78" i="5"/>
  <c r="AM78" i="5"/>
  <c r="AI79" i="5"/>
  <c r="AJ79" i="5"/>
  <c r="AK79" i="5"/>
  <c r="AL79" i="5"/>
  <c r="AM79" i="5"/>
  <c r="AI80" i="5"/>
  <c r="AJ80" i="5"/>
  <c r="AK80" i="5"/>
  <c r="AL80" i="5"/>
  <c r="AM80" i="5"/>
  <c r="AI81" i="5"/>
  <c r="AJ81" i="5"/>
  <c r="AK81" i="5"/>
  <c r="AL81" i="5"/>
  <c r="AM81" i="5"/>
  <c r="AI82" i="5"/>
  <c r="AJ82" i="5"/>
  <c r="AK82" i="5"/>
  <c r="AL82" i="5"/>
  <c r="AM82" i="5"/>
  <c r="AI83" i="5"/>
  <c r="AJ83" i="5"/>
  <c r="AK83" i="5"/>
  <c r="AL83" i="5"/>
  <c r="AM83" i="5"/>
  <c r="AI84" i="5"/>
  <c r="AJ84" i="5"/>
  <c r="AK84" i="5"/>
  <c r="AL84" i="5"/>
  <c r="AM84" i="5"/>
  <c r="AI85" i="5"/>
  <c r="AJ85" i="5"/>
  <c r="AK85" i="5"/>
  <c r="AL85" i="5"/>
  <c r="AM85" i="5"/>
  <c r="AI86" i="5"/>
  <c r="AJ86" i="5"/>
  <c r="AK86" i="5"/>
  <c r="AL86" i="5"/>
  <c r="AM86" i="5"/>
  <c r="AI87" i="5"/>
  <c r="AJ87" i="5"/>
  <c r="AK87" i="5"/>
  <c r="AL87" i="5"/>
  <c r="AM87" i="5"/>
  <c r="AI88" i="5"/>
  <c r="AJ88" i="5"/>
  <c r="AK88" i="5"/>
  <c r="AL88" i="5"/>
  <c r="AM88" i="5"/>
  <c r="AI89" i="5"/>
  <c r="AJ89" i="5"/>
  <c r="AK89" i="5"/>
  <c r="AL89" i="5"/>
  <c r="AM89" i="5"/>
  <c r="AI90" i="5"/>
  <c r="AJ90" i="5"/>
  <c r="AK90" i="5"/>
  <c r="AL90" i="5"/>
  <c r="AM90" i="5"/>
  <c r="AI91" i="5"/>
  <c r="AJ91" i="5"/>
  <c r="AK91" i="5"/>
  <c r="AL91" i="5"/>
  <c r="AM91" i="5"/>
  <c r="AI92" i="5"/>
  <c r="AJ92" i="5"/>
  <c r="AK92" i="5"/>
  <c r="AL92" i="5"/>
  <c r="AM92" i="5"/>
  <c r="AI93" i="5"/>
  <c r="AJ93" i="5"/>
  <c r="AK93" i="5"/>
  <c r="AL93" i="5"/>
  <c r="AM93" i="5"/>
  <c r="AH76" i="5"/>
  <c r="AH77" i="5"/>
  <c r="AH78" i="5"/>
  <c r="AH79" i="5"/>
  <c r="AH80" i="5"/>
  <c r="AH81" i="5"/>
  <c r="AH82" i="5"/>
  <c r="AH83" i="5"/>
  <c r="AH84" i="5"/>
  <c r="AO84" i="5" s="1"/>
  <c r="AH85" i="5"/>
  <c r="AH86" i="5"/>
  <c r="AH87" i="5"/>
  <c r="AH88" i="5"/>
  <c r="AH89" i="5"/>
  <c r="AH90" i="5"/>
  <c r="AH91" i="5"/>
  <c r="AH92" i="5"/>
  <c r="AH93" i="5"/>
  <c r="AH75" i="5"/>
  <c r="Y75" i="5"/>
  <c r="Z75" i="5"/>
  <c r="AA75" i="5"/>
  <c r="AB75" i="5"/>
  <c r="AC75" i="5"/>
  <c r="Y76" i="5"/>
  <c r="Z76" i="5"/>
  <c r="AA76" i="5"/>
  <c r="AB76" i="5"/>
  <c r="AC76" i="5"/>
  <c r="Y77" i="5"/>
  <c r="Z77" i="5"/>
  <c r="AA77" i="5"/>
  <c r="AB77" i="5"/>
  <c r="AC77" i="5"/>
  <c r="Y78" i="5"/>
  <c r="Z78" i="5"/>
  <c r="AA78" i="5"/>
  <c r="AB78" i="5"/>
  <c r="AC78" i="5"/>
  <c r="Y79" i="5"/>
  <c r="Z79" i="5"/>
  <c r="AA79" i="5"/>
  <c r="AB79" i="5"/>
  <c r="AC79" i="5"/>
  <c r="Y80" i="5"/>
  <c r="Z80" i="5"/>
  <c r="AA80" i="5"/>
  <c r="AB80" i="5"/>
  <c r="AC80" i="5"/>
  <c r="Y81" i="5"/>
  <c r="Z81" i="5"/>
  <c r="AA81" i="5"/>
  <c r="AB81" i="5"/>
  <c r="AC81" i="5"/>
  <c r="Y82" i="5"/>
  <c r="Z82" i="5"/>
  <c r="AA82" i="5"/>
  <c r="AB82" i="5"/>
  <c r="AC82" i="5"/>
  <c r="Y83" i="5"/>
  <c r="Z83" i="5"/>
  <c r="AA83" i="5"/>
  <c r="AB83" i="5"/>
  <c r="AC83" i="5"/>
  <c r="Y84" i="5"/>
  <c r="Z84" i="5"/>
  <c r="AA84" i="5"/>
  <c r="AB84" i="5"/>
  <c r="AC84" i="5"/>
  <c r="Y85" i="5"/>
  <c r="Z85" i="5"/>
  <c r="AA85" i="5"/>
  <c r="AB85" i="5"/>
  <c r="AC85" i="5"/>
  <c r="Y86" i="5"/>
  <c r="Z86" i="5"/>
  <c r="AA86" i="5"/>
  <c r="AB86" i="5"/>
  <c r="AC86" i="5"/>
  <c r="Y87" i="5"/>
  <c r="Z87" i="5"/>
  <c r="AA87" i="5"/>
  <c r="AB87" i="5"/>
  <c r="AC87" i="5"/>
  <c r="Y88" i="5"/>
  <c r="Z88" i="5"/>
  <c r="AA88" i="5"/>
  <c r="AB88" i="5"/>
  <c r="AC88" i="5"/>
  <c r="Y89" i="5"/>
  <c r="Z89" i="5"/>
  <c r="AA89" i="5"/>
  <c r="AB89" i="5"/>
  <c r="AC89" i="5"/>
  <c r="Y90" i="5"/>
  <c r="Z90" i="5"/>
  <c r="AA90" i="5"/>
  <c r="AB90" i="5"/>
  <c r="AC90" i="5"/>
  <c r="Y91" i="5"/>
  <c r="Z91" i="5"/>
  <c r="AA91" i="5"/>
  <c r="AB91" i="5"/>
  <c r="AC91" i="5"/>
  <c r="Y92" i="5"/>
  <c r="Z92" i="5"/>
  <c r="AA92" i="5"/>
  <c r="AB92" i="5"/>
  <c r="AC92" i="5"/>
  <c r="Y93" i="5"/>
  <c r="Z93" i="5"/>
  <c r="AA93" i="5"/>
  <c r="AB93" i="5"/>
  <c r="AC93" i="5"/>
  <c r="X76" i="5"/>
  <c r="X77" i="5"/>
  <c r="X78" i="5"/>
  <c r="X79" i="5"/>
  <c r="X80" i="5"/>
  <c r="X81" i="5"/>
  <c r="X82" i="5"/>
  <c r="X83" i="5"/>
  <c r="X84" i="5"/>
  <c r="AE84" i="5" s="1"/>
  <c r="AG84" i="5" s="1"/>
  <c r="X85" i="5"/>
  <c r="X86" i="5"/>
  <c r="X87" i="5"/>
  <c r="X88" i="5"/>
  <c r="X89" i="5"/>
  <c r="X90" i="5"/>
  <c r="X91" i="5"/>
  <c r="X92" i="5"/>
  <c r="X93" i="5"/>
  <c r="X75" i="5"/>
  <c r="O75" i="5"/>
  <c r="P75" i="5"/>
  <c r="Q75" i="5"/>
  <c r="R75" i="5"/>
  <c r="S75" i="5"/>
  <c r="O76" i="5"/>
  <c r="P76" i="5"/>
  <c r="Q76" i="5"/>
  <c r="R76" i="5"/>
  <c r="S76" i="5"/>
  <c r="O77" i="5"/>
  <c r="P77" i="5"/>
  <c r="Q77" i="5"/>
  <c r="R77" i="5"/>
  <c r="S77" i="5"/>
  <c r="O78" i="5"/>
  <c r="P78" i="5"/>
  <c r="Q78" i="5"/>
  <c r="R78" i="5"/>
  <c r="S78" i="5"/>
  <c r="O79" i="5"/>
  <c r="P79" i="5"/>
  <c r="Q79" i="5"/>
  <c r="R79" i="5"/>
  <c r="S79" i="5"/>
  <c r="O80" i="5"/>
  <c r="P80" i="5"/>
  <c r="Q80" i="5"/>
  <c r="R80" i="5"/>
  <c r="S80" i="5"/>
  <c r="O81" i="5"/>
  <c r="P81" i="5"/>
  <c r="Q81" i="5"/>
  <c r="R81" i="5"/>
  <c r="S81" i="5"/>
  <c r="O82" i="5"/>
  <c r="P82" i="5"/>
  <c r="Q82" i="5"/>
  <c r="R82" i="5"/>
  <c r="S82" i="5"/>
  <c r="O83" i="5"/>
  <c r="P83" i="5"/>
  <c r="Q83" i="5"/>
  <c r="R83" i="5"/>
  <c r="S83" i="5"/>
  <c r="O84" i="5"/>
  <c r="P84" i="5"/>
  <c r="Q84" i="5"/>
  <c r="R84" i="5"/>
  <c r="S84" i="5"/>
  <c r="O85" i="5"/>
  <c r="P85" i="5"/>
  <c r="Q85" i="5"/>
  <c r="R85" i="5"/>
  <c r="S85" i="5"/>
  <c r="O86" i="5"/>
  <c r="P86" i="5"/>
  <c r="Q86" i="5"/>
  <c r="R86" i="5"/>
  <c r="S86" i="5"/>
  <c r="O87" i="5"/>
  <c r="P87" i="5"/>
  <c r="Q87" i="5"/>
  <c r="R87" i="5"/>
  <c r="S87" i="5"/>
  <c r="O88" i="5"/>
  <c r="P88" i="5"/>
  <c r="Q88" i="5"/>
  <c r="R88" i="5"/>
  <c r="S88" i="5"/>
  <c r="O89" i="5"/>
  <c r="P89" i="5"/>
  <c r="Q89" i="5"/>
  <c r="R89" i="5"/>
  <c r="S89" i="5"/>
  <c r="O90" i="5"/>
  <c r="P90" i="5"/>
  <c r="Q90" i="5"/>
  <c r="R90" i="5"/>
  <c r="S90" i="5"/>
  <c r="O91" i="5"/>
  <c r="P91" i="5"/>
  <c r="Q91" i="5"/>
  <c r="R91" i="5"/>
  <c r="S91" i="5"/>
  <c r="O92" i="5"/>
  <c r="P92" i="5"/>
  <c r="Q92" i="5"/>
  <c r="R92" i="5"/>
  <c r="S92" i="5"/>
  <c r="O93" i="5"/>
  <c r="P93" i="5"/>
  <c r="Q93" i="5"/>
  <c r="R93" i="5"/>
  <c r="S93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75" i="5"/>
  <c r="AN75" i="5"/>
  <c r="T82" i="5"/>
  <c r="E75" i="5"/>
  <c r="F75" i="5"/>
  <c r="G75" i="5"/>
  <c r="H75" i="5"/>
  <c r="I75" i="5"/>
  <c r="E76" i="5"/>
  <c r="F76" i="5"/>
  <c r="G76" i="5"/>
  <c r="H76" i="5"/>
  <c r="I76" i="5"/>
  <c r="E77" i="5"/>
  <c r="F77" i="5"/>
  <c r="G77" i="5"/>
  <c r="H77" i="5"/>
  <c r="I77" i="5"/>
  <c r="E78" i="5"/>
  <c r="F78" i="5"/>
  <c r="G78" i="5"/>
  <c r="H78" i="5"/>
  <c r="I78" i="5"/>
  <c r="E79" i="5"/>
  <c r="F79" i="5"/>
  <c r="G79" i="5"/>
  <c r="H79" i="5"/>
  <c r="I79" i="5"/>
  <c r="E80" i="5"/>
  <c r="F80" i="5"/>
  <c r="G80" i="5"/>
  <c r="H80" i="5"/>
  <c r="I80" i="5"/>
  <c r="E81" i="5"/>
  <c r="F81" i="5"/>
  <c r="G81" i="5"/>
  <c r="H81" i="5"/>
  <c r="I81" i="5"/>
  <c r="E82" i="5"/>
  <c r="F82" i="5"/>
  <c r="G82" i="5"/>
  <c r="H82" i="5"/>
  <c r="I82" i="5"/>
  <c r="E83" i="5"/>
  <c r="F83" i="5"/>
  <c r="G83" i="5"/>
  <c r="H83" i="5"/>
  <c r="I83" i="5"/>
  <c r="E84" i="5"/>
  <c r="F84" i="5"/>
  <c r="G84" i="5"/>
  <c r="H84" i="5"/>
  <c r="I84" i="5"/>
  <c r="E85" i="5"/>
  <c r="F85" i="5"/>
  <c r="G85" i="5"/>
  <c r="H85" i="5"/>
  <c r="I85" i="5"/>
  <c r="E86" i="5"/>
  <c r="F86" i="5"/>
  <c r="G86" i="5"/>
  <c r="H86" i="5"/>
  <c r="I86" i="5"/>
  <c r="E87" i="5"/>
  <c r="F87" i="5"/>
  <c r="G87" i="5"/>
  <c r="H87" i="5"/>
  <c r="I87" i="5"/>
  <c r="E88" i="5"/>
  <c r="F88" i="5"/>
  <c r="G88" i="5"/>
  <c r="H88" i="5"/>
  <c r="I88" i="5"/>
  <c r="E89" i="5"/>
  <c r="F89" i="5"/>
  <c r="G89" i="5"/>
  <c r="H89" i="5"/>
  <c r="I89" i="5"/>
  <c r="E90" i="5"/>
  <c r="F90" i="5"/>
  <c r="G90" i="5"/>
  <c r="H90" i="5"/>
  <c r="I90" i="5"/>
  <c r="E91" i="5"/>
  <c r="F91" i="5"/>
  <c r="G91" i="5"/>
  <c r="H91" i="5"/>
  <c r="I91" i="5"/>
  <c r="E92" i="5"/>
  <c r="F92" i="5"/>
  <c r="G92" i="5"/>
  <c r="H92" i="5"/>
  <c r="I92" i="5"/>
  <c r="E93" i="5"/>
  <c r="F93" i="5"/>
  <c r="G93" i="5"/>
  <c r="H93" i="5"/>
  <c r="I93" i="5"/>
  <c r="D76" i="5"/>
  <c r="J76" i="5" s="1"/>
  <c r="D77" i="5"/>
  <c r="D78" i="5"/>
  <c r="J78" i="5" s="1"/>
  <c r="D79" i="5"/>
  <c r="D80" i="5"/>
  <c r="J80" i="5" s="1"/>
  <c r="D81" i="5"/>
  <c r="D82" i="5"/>
  <c r="J82" i="5" s="1"/>
  <c r="D83" i="5"/>
  <c r="D84" i="5"/>
  <c r="J84" i="5" s="1"/>
  <c r="D85" i="5"/>
  <c r="D86" i="5"/>
  <c r="J86" i="5" s="1"/>
  <c r="D87" i="5"/>
  <c r="D88" i="5"/>
  <c r="J88" i="5" s="1"/>
  <c r="D89" i="5"/>
  <c r="D90" i="5"/>
  <c r="J90" i="5" s="1"/>
  <c r="D91" i="5"/>
  <c r="D92" i="5"/>
  <c r="J92" i="5" s="1"/>
  <c r="D93" i="5"/>
  <c r="D75" i="5"/>
  <c r="J75" i="5" s="1"/>
  <c r="AI52" i="5"/>
  <c r="AJ52" i="5"/>
  <c r="AK52" i="5"/>
  <c r="AL52" i="5"/>
  <c r="AM52" i="5"/>
  <c r="AI53" i="5"/>
  <c r="AJ53" i="5"/>
  <c r="AK53" i="5"/>
  <c r="AL53" i="5"/>
  <c r="AM53" i="5"/>
  <c r="AI54" i="5"/>
  <c r="AJ54" i="5"/>
  <c r="AK54" i="5"/>
  <c r="AL54" i="5"/>
  <c r="AM54" i="5"/>
  <c r="AI55" i="5"/>
  <c r="AJ55" i="5"/>
  <c r="AK55" i="5"/>
  <c r="AL55" i="5"/>
  <c r="AM55" i="5"/>
  <c r="AI56" i="5"/>
  <c r="AJ56" i="5"/>
  <c r="AK56" i="5"/>
  <c r="AL56" i="5"/>
  <c r="AM56" i="5"/>
  <c r="AI57" i="5"/>
  <c r="AJ57" i="5"/>
  <c r="AK57" i="5"/>
  <c r="AL57" i="5"/>
  <c r="AM57" i="5"/>
  <c r="AI58" i="5"/>
  <c r="AJ58" i="5"/>
  <c r="AK58" i="5"/>
  <c r="AL58" i="5"/>
  <c r="AM58" i="5"/>
  <c r="AI59" i="5"/>
  <c r="AJ59" i="5"/>
  <c r="AK59" i="5"/>
  <c r="AL59" i="5"/>
  <c r="AM59" i="5"/>
  <c r="AI60" i="5"/>
  <c r="AJ60" i="5"/>
  <c r="AK60" i="5"/>
  <c r="AL60" i="5"/>
  <c r="AM60" i="5"/>
  <c r="AI61" i="5"/>
  <c r="AJ61" i="5"/>
  <c r="AK61" i="5"/>
  <c r="AL61" i="5"/>
  <c r="AM61" i="5"/>
  <c r="AI62" i="5"/>
  <c r="AJ62" i="5"/>
  <c r="AN62" i="5" s="1"/>
  <c r="AK62" i="5"/>
  <c r="AL62" i="5"/>
  <c r="AM62" i="5"/>
  <c r="AI63" i="5"/>
  <c r="AJ63" i="5"/>
  <c r="AK63" i="5"/>
  <c r="AL63" i="5"/>
  <c r="AM63" i="5"/>
  <c r="AI64" i="5"/>
  <c r="AJ64" i="5"/>
  <c r="AK64" i="5"/>
  <c r="AL64" i="5"/>
  <c r="AM64" i="5"/>
  <c r="AI65" i="5"/>
  <c r="AJ65" i="5"/>
  <c r="AK65" i="5"/>
  <c r="AL65" i="5"/>
  <c r="AM65" i="5"/>
  <c r="AI66" i="5"/>
  <c r="AJ66" i="5"/>
  <c r="AK66" i="5"/>
  <c r="AL66" i="5"/>
  <c r="AM66" i="5"/>
  <c r="AI67" i="5"/>
  <c r="AJ67" i="5"/>
  <c r="AK67" i="5"/>
  <c r="AL67" i="5"/>
  <c r="AM67" i="5"/>
  <c r="AI68" i="5"/>
  <c r="AJ68" i="5"/>
  <c r="AK68" i="5"/>
  <c r="AL68" i="5"/>
  <c r="AM68" i="5"/>
  <c r="AI69" i="5"/>
  <c r="AJ69" i="5"/>
  <c r="AK69" i="5"/>
  <c r="AL69" i="5"/>
  <c r="AM69" i="5"/>
  <c r="AI70" i="5"/>
  <c r="AJ70" i="5"/>
  <c r="AK70" i="5"/>
  <c r="AL70" i="5"/>
  <c r="AM70" i="5"/>
  <c r="AH53" i="5"/>
  <c r="AH54" i="5"/>
  <c r="AH55" i="5"/>
  <c r="AH56" i="5"/>
  <c r="AH57" i="5"/>
  <c r="AN57" i="5" s="1"/>
  <c r="AH58" i="5"/>
  <c r="AH59" i="5"/>
  <c r="AN59" i="5" s="1"/>
  <c r="AH60" i="5"/>
  <c r="AH61" i="5"/>
  <c r="AH62" i="5"/>
  <c r="AH63" i="5"/>
  <c r="AH64" i="5"/>
  <c r="AH65" i="5"/>
  <c r="AH66" i="5"/>
  <c r="AH67" i="5"/>
  <c r="AH68" i="5"/>
  <c r="AH69" i="5"/>
  <c r="AH70" i="5"/>
  <c r="AH52" i="5"/>
  <c r="Y52" i="5"/>
  <c r="Z52" i="5"/>
  <c r="AA52" i="5"/>
  <c r="AB52" i="5"/>
  <c r="AC52" i="5"/>
  <c r="Y53" i="5"/>
  <c r="Z53" i="5"/>
  <c r="AA53" i="5"/>
  <c r="AB53" i="5"/>
  <c r="AC53" i="5"/>
  <c r="Y54" i="5"/>
  <c r="Z54" i="5"/>
  <c r="AA54" i="5"/>
  <c r="AB54" i="5"/>
  <c r="AC54" i="5"/>
  <c r="Y55" i="5"/>
  <c r="Z55" i="5"/>
  <c r="AA55" i="5"/>
  <c r="AB55" i="5"/>
  <c r="AC55" i="5"/>
  <c r="Y56" i="5"/>
  <c r="Z56" i="5"/>
  <c r="AA56" i="5"/>
  <c r="AB56" i="5"/>
  <c r="AC56" i="5"/>
  <c r="Y57" i="5"/>
  <c r="Z57" i="5"/>
  <c r="AA57" i="5"/>
  <c r="AB57" i="5"/>
  <c r="AC57" i="5"/>
  <c r="Y58" i="5"/>
  <c r="Z58" i="5"/>
  <c r="AE58" i="5" s="1"/>
  <c r="AG58" i="5" s="1"/>
  <c r="AA58" i="5"/>
  <c r="AB58" i="5"/>
  <c r="AC58" i="5"/>
  <c r="Y59" i="5"/>
  <c r="Z59" i="5"/>
  <c r="AA59" i="5"/>
  <c r="AB59" i="5"/>
  <c r="AC59" i="5"/>
  <c r="Y60" i="5"/>
  <c r="Z60" i="5"/>
  <c r="AA60" i="5"/>
  <c r="AB60" i="5"/>
  <c r="AC60" i="5"/>
  <c r="Y61" i="5"/>
  <c r="Z61" i="5"/>
  <c r="AA61" i="5"/>
  <c r="AB61" i="5"/>
  <c r="AC61" i="5"/>
  <c r="Y62" i="5"/>
  <c r="Z62" i="5"/>
  <c r="AA62" i="5"/>
  <c r="AB62" i="5"/>
  <c r="AC62" i="5"/>
  <c r="Y63" i="5"/>
  <c r="Z63" i="5"/>
  <c r="AA63" i="5"/>
  <c r="AB63" i="5"/>
  <c r="AC63" i="5"/>
  <c r="Y64" i="5"/>
  <c r="Z64" i="5"/>
  <c r="AA64" i="5"/>
  <c r="AB64" i="5"/>
  <c r="AC64" i="5"/>
  <c r="Y65" i="5"/>
  <c r="Z65" i="5"/>
  <c r="AA65" i="5"/>
  <c r="AB65" i="5"/>
  <c r="AC65" i="5"/>
  <c r="Y66" i="5"/>
  <c r="Z66" i="5"/>
  <c r="AA66" i="5"/>
  <c r="AB66" i="5"/>
  <c r="AC66" i="5"/>
  <c r="Y67" i="5"/>
  <c r="Z67" i="5"/>
  <c r="AA67" i="5"/>
  <c r="AB67" i="5"/>
  <c r="AC67" i="5"/>
  <c r="Y68" i="5"/>
  <c r="Z68" i="5"/>
  <c r="AA68" i="5"/>
  <c r="AB68" i="5"/>
  <c r="AC68" i="5"/>
  <c r="Y69" i="5"/>
  <c r="Z69" i="5"/>
  <c r="AA69" i="5"/>
  <c r="AB69" i="5"/>
  <c r="AC69" i="5"/>
  <c r="Y70" i="5"/>
  <c r="Z70" i="5"/>
  <c r="AA70" i="5"/>
  <c r="AB70" i="5"/>
  <c r="AC70" i="5"/>
  <c r="X53" i="5"/>
  <c r="AD53" i="5" s="1"/>
  <c r="X54" i="5"/>
  <c r="X55" i="5"/>
  <c r="X56" i="5"/>
  <c r="X57" i="5"/>
  <c r="X58" i="5"/>
  <c r="X59" i="5"/>
  <c r="AD59" i="5" s="1"/>
  <c r="X60" i="5"/>
  <c r="X61" i="5"/>
  <c r="X62" i="5"/>
  <c r="X63" i="5"/>
  <c r="AE63" i="5" s="1"/>
  <c r="X64" i="5"/>
  <c r="X65" i="5"/>
  <c r="X66" i="5"/>
  <c r="X67" i="5"/>
  <c r="X68" i="5"/>
  <c r="X69" i="5"/>
  <c r="X70" i="5"/>
  <c r="X52" i="5"/>
  <c r="O52" i="5"/>
  <c r="P52" i="5"/>
  <c r="Q52" i="5"/>
  <c r="R52" i="5"/>
  <c r="S52" i="5"/>
  <c r="O53" i="5"/>
  <c r="P53" i="5"/>
  <c r="Q53" i="5"/>
  <c r="R53" i="5"/>
  <c r="S53" i="5"/>
  <c r="O54" i="5"/>
  <c r="P54" i="5"/>
  <c r="Q54" i="5"/>
  <c r="R54" i="5"/>
  <c r="S54" i="5"/>
  <c r="O55" i="5"/>
  <c r="P55" i="5"/>
  <c r="Q55" i="5"/>
  <c r="R55" i="5"/>
  <c r="S55" i="5"/>
  <c r="O56" i="5"/>
  <c r="P56" i="5"/>
  <c r="Q56" i="5"/>
  <c r="R56" i="5"/>
  <c r="S56" i="5"/>
  <c r="O57" i="5"/>
  <c r="P57" i="5"/>
  <c r="Q57" i="5"/>
  <c r="R57" i="5"/>
  <c r="S57" i="5"/>
  <c r="O58" i="5"/>
  <c r="P58" i="5"/>
  <c r="Q58" i="5"/>
  <c r="R58" i="5"/>
  <c r="S58" i="5"/>
  <c r="O59" i="5"/>
  <c r="P59" i="5"/>
  <c r="Q59" i="5"/>
  <c r="R59" i="5"/>
  <c r="S59" i="5"/>
  <c r="O60" i="5"/>
  <c r="P60" i="5"/>
  <c r="Q60" i="5"/>
  <c r="R60" i="5"/>
  <c r="S60" i="5"/>
  <c r="O61" i="5"/>
  <c r="P61" i="5"/>
  <c r="Q61" i="5"/>
  <c r="R61" i="5"/>
  <c r="S61" i="5"/>
  <c r="O62" i="5"/>
  <c r="P62" i="5"/>
  <c r="Q62" i="5"/>
  <c r="R62" i="5"/>
  <c r="S62" i="5"/>
  <c r="O63" i="5"/>
  <c r="P63" i="5"/>
  <c r="Q63" i="5"/>
  <c r="R63" i="5"/>
  <c r="S63" i="5"/>
  <c r="O64" i="5"/>
  <c r="P64" i="5"/>
  <c r="Q64" i="5"/>
  <c r="R64" i="5"/>
  <c r="S64" i="5"/>
  <c r="O65" i="5"/>
  <c r="P65" i="5"/>
  <c r="Q65" i="5"/>
  <c r="R65" i="5"/>
  <c r="S65" i="5"/>
  <c r="O66" i="5"/>
  <c r="P66" i="5"/>
  <c r="Q66" i="5"/>
  <c r="R66" i="5"/>
  <c r="S66" i="5"/>
  <c r="O67" i="5"/>
  <c r="P67" i="5"/>
  <c r="Q67" i="5"/>
  <c r="R67" i="5"/>
  <c r="S67" i="5"/>
  <c r="O68" i="5"/>
  <c r="P68" i="5"/>
  <c r="Q68" i="5"/>
  <c r="R68" i="5"/>
  <c r="S68" i="5"/>
  <c r="O69" i="5"/>
  <c r="P69" i="5"/>
  <c r="Q69" i="5"/>
  <c r="R69" i="5"/>
  <c r="S69" i="5"/>
  <c r="O70" i="5"/>
  <c r="P70" i="5"/>
  <c r="Q70" i="5"/>
  <c r="R70" i="5"/>
  <c r="S70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52" i="5"/>
  <c r="AO52" i="5"/>
  <c r="AQ52" i="5" s="1"/>
  <c r="T55" i="5"/>
  <c r="E52" i="5"/>
  <c r="F52" i="5"/>
  <c r="G52" i="5"/>
  <c r="H52" i="5"/>
  <c r="I52" i="5"/>
  <c r="E53" i="5"/>
  <c r="F53" i="5"/>
  <c r="G53" i="5"/>
  <c r="H53" i="5"/>
  <c r="I53" i="5"/>
  <c r="E54" i="5"/>
  <c r="F54" i="5"/>
  <c r="G54" i="5"/>
  <c r="H54" i="5"/>
  <c r="I54" i="5"/>
  <c r="E55" i="5"/>
  <c r="F55" i="5"/>
  <c r="G55" i="5"/>
  <c r="H55" i="5"/>
  <c r="I55" i="5"/>
  <c r="E56" i="5"/>
  <c r="F56" i="5"/>
  <c r="G56" i="5"/>
  <c r="H56" i="5"/>
  <c r="I56" i="5"/>
  <c r="E57" i="5"/>
  <c r="F57" i="5"/>
  <c r="G57" i="5"/>
  <c r="H57" i="5"/>
  <c r="I57" i="5"/>
  <c r="E58" i="5"/>
  <c r="F58" i="5"/>
  <c r="G58" i="5"/>
  <c r="H58" i="5"/>
  <c r="I58" i="5"/>
  <c r="E59" i="5"/>
  <c r="F59" i="5"/>
  <c r="G59" i="5"/>
  <c r="H59" i="5"/>
  <c r="I59" i="5"/>
  <c r="E60" i="5"/>
  <c r="F60" i="5"/>
  <c r="G60" i="5"/>
  <c r="H60" i="5"/>
  <c r="I60" i="5"/>
  <c r="E61" i="5"/>
  <c r="F61" i="5"/>
  <c r="G61" i="5"/>
  <c r="H61" i="5"/>
  <c r="I61" i="5"/>
  <c r="E62" i="5"/>
  <c r="F62" i="5"/>
  <c r="G62" i="5"/>
  <c r="H62" i="5"/>
  <c r="I62" i="5"/>
  <c r="E63" i="5"/>
  <c r="F63" i="5"/>
  <c r="G63" i="5"/>
  <c r="H63" i="5"/>
  <c r="I63" i="5"/>
  <c r="E64" i="5"/>
  <c r="F64" i="5"/>
  <c r="G64" i="5"/>
  <c r="H64" i="5"/>
  <c r="I64" i="5"/>
  <c r="E65" i="5"/>
  <c r="F65" i="5"/>
  <c r="G65" i="5"/>
  <c r="H65" i="5"/>
  <c r="I65" i="5"/>
  <c r="E66" i="5"/>
  <c r="F66" i="5"/>
  <c r="G66" i="5"/>
  <c r="H66" i="5"/>
  <c r="I66" i="5"/>
  <c r="E67" i="5"/>
  <c r="F67" i="5"/>
  <c r="G67" i="5"/>
  <c r="H67" i="5"/>
  <c r="I67" i="5"/>
  <c r="E68" i="5"/>
  <c r="F68" i="5"/>
  <c r="G68" i="5"/>
  <c r="H68" i="5"/>
  <c r="I68" i="5"/>
  <c r="E69" i="5"/>
  <c r="F69" i="5"/>
  <c r="G69" i="5"/>
  <c r="H69" i="5"/>
  <c r="I69" i="5"/>
  <c r="E70" i="5"/>
  <c r="F70" i="5"/>
  <c r="G70" i="5"/>
  <c r="H70" i="5"/>
  <c r="I70" i="5"/>
  <c r="D53" i="5"/>
  <c r="J53" i="5" s="1"/>
  <c r="D54" i="5"/>
  <c r="D55" i="5"/>
  <c r="D56" i="5"/>
  <c r="D57" i="5"/>
  <c r="D58" i="5"/>
  <c r="D59" i="5"/>
  <c r="D60" i="5"/>
  <c r="D61" i="5"/>
  <c r="K61" i="5" s="1"/>
  <c r="M61" i="5" s="1"/>
  <c r="D62" i="5"/>
  <c r="D63" i="5"/>
  <c r="D64" i="5"/>
  <c r="D65" i="5"/>
  <c r="D66" i="5"/>
  <c r="D67" i="5"/>
  <c r="D68" i="5"/>
  <c r="D69" i="5"/>
  <c r="J69" i="5" s="1"/>
  <c r="D70" i="5"/>
  <c r="D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52" i="5"/>
  <c r="AN67" i="5"/>
  <c r="T57" i="5"/>
  <c r="AL6" i="10"/>
  <c r="AL7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5" i="10"/>
  <c r="AJ6" i="10"/>
  <c r="AJ7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5" i="10"/>
  <c r="AH6" i="10"/>
  <c r="AH7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5" i="10"/>
  <c r="AF6" i="10"/>
  <c r="AF7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5" i="10"/>
  <c r="AN68" i="5" l="1"/>
  <c r="U92" i="5"/>
  <c r="AE53" i="5"/>
  <c r="AG53" i="5" s="1"/>
  <c r="U63" i="5"/>
  <c r="T90" i="5"/>
  <c r="U84" i="5"/>
  <c r="U76" i="5"/>
  <c r="U87" i="5"/>
  <c r="AE92" i="5"/>
  <c r="AG92" i="5" s="1"/>
  <c r="AD90" i="5"/>
  <c r="AD82" i="5"/>
  <c r="AE76" i="5"/>
  <c r="AG76" i="5" s="1"/>
  <c r="AE79" i="5"/>
  <c r="AG79" i="5" s="1"/>
  <c r="AO92" i="5"/>
  <c r="AN90" i="5"/>
  <c r="AN82" i="5"/>
  <c r="AO76" i="5"/>
  <c r="AO79" i="5"/>
  <c r="K52" i="7"/>
  <c r="M52" i="7" s="1"/>
  <c r="U52" i="7"/>
  <c r="W52" i="7" s="1"/>
  <c r="AE52" i="7"/>
  <c r="AG52" i="7" s="1"/>
  <c r="AO52" i="7"/>
  <c r="AQ52" i="7" s="1"/>
  <c r="K54" i="7"/>
  <c r="M54" i="7" s="1"/>
  <c r="U54" i="7"/>
  <c r="W54" i="7" s="1"/>
  <c r="AE54" i="7"/>
  <c r="AG54" i="7" s="1"/>
  <c r="AO54" i="7"/>
  <c r="AQ54" i="7" s="1"/>
  <c r="K56" i="7"/>
  <c r="M56" i="7" s="1"/>
  <c r="U56" i="7"/>
  <c r="W56" i="7" s="1"/>
  <c r="AE56" i="7"/>
  <c r="AG56" i="7" s="1"/>
  <c r="AO56" i="7"/>
  <c r="AQ56" i="7" s="1"/>
  <c r="K58" i="7"/>
  <c r="M58" i="7" s="1"/>
  <c r="U58" i="7"/>
  <c r="W58" i="7" s="1"/>
  <c r="AE58" i="7"/>
  <c r="AG58" i="7" s="1"/>
  <c r="AO58" i="7"/>
  <c r="AQ58" i="7" s="1"/>
  <c r="U60" i="7"/>
  <c r="AE60" i="7"/>
  <c r="AO60" i="7"/>
  <c r="K61" i="7"/>
  <c r="U61" i="7"/>
  <c r="AE61" i="7"/>
  <c r="AO61" i="7"/>
  <c r="K62" i="7"/>
  <c r="U62" i="7"/>
  <c r="AE62" i="7"/>
  <c r="AO62" i="7"/>
  <c r="K63" i="7"/>
  <c r="U63" i="7"/>
  <c r="AE63" i="7"/>
  <c r="AO63" i="7"/>
  <c r="K64" i="7"/>
  <c r="U64" i="7"/>
  <c r="AE64" i="7"/>
  <c r="AO64" i="7"/>
  <c r="K65" i="7"/>
  <c r="U65" i="7"/>
  <c r="AE65" i="7"/>
  <c r="AO65" i="7"/>
  <c r="D71" i="7"/>
  <c r="D72" i="7" s="1"/>
  <c r="F71" i="7"/>
  <c r="F72" i="7" s="1"/>
  <c r="H71" i="7"/>
  <c r="H72" i="7" s="1"/>
  <c r="Z71" i="7"/>
  <c r="Z72" i="7" s="1"/>
  <c r="AB71" i="7"/>
  <c r="AB72" i="7" s="1"/>
  <c r="K68" i="7"/>
  <c r="M68" i="7" s="1"/>
  <c r="U68" i="7"/>
  <c r="W68" i="7" s="1"/>
  <c r="AE68" i="7"/>
  <c r="AG68" i="7" s="1"/>
  <c r="AO68" i="7"/>
  <c r="AQ68" i="7" s="1"/>
  <c r="K70" i="7"/>
  <c r="M70" i="7" s="1"/>
  <c r="U70" i="7"/>
  <c r="W70" i="7" s="1"/>
  <c r="AE70" i="7"/>
  <c r="AG70" i="7" s="1"/>
  <c r="AO70" i="7"/>
  <c r="AQ70" i="7" s="1"/>
  <c r="J88" i="7"/>
  <c r="T88" i="7"/>
  <c r="AD88" i="7"/>
  <c r="AN88" i="7"/>
  <c r="J90" i="7"/>
  <c r="T90" i="7"/>
  <c r="AD90" i="7"/>
  <c r="AN90" i="7"/>
  <c r="J92" i="7"/>
  <c r="T92" i="7"/>
  <c r="AD92" i="7"/>
  <c r="AN92" i="7"/>
  <c r="K52" i="6"/>
  <c r="M52" i="6" s="1"/>
  <c r="U52" i="6"/>
  <c r="W52" i="6" s="1"/>
  <c r="AE52" i="6"/>
  <c r="AG52" i="6" s="1"/>
  <c r="AO52" i="6"/>
  <c r="AQ52" i="6" s="1"/>
  <c r="K53" i="6"/>
  <c r="U53" i="6"/>
  <c r="AE53" i="6"/>
  <c r="AO53" i="6"/>
  <c r="K54" i="6"/>
  <c r="M54" i="6" s="1"/>
  <c r="U54" i="6"/>
  <c r="W54" i="6" s="1"/>
  <c r="AE54" i="6"/>
  <c r="AG54" i="6" s="1"/>
  <c r="AO54" i="6"/>
  <c r="AQ54" i="6" s="1"/>
  <c r="K55" i="6"/>
  <c r="U55" i="6"/>
  <c r="AE55" i="6"/>
  <c r="AO55" i="6"/>
  <c r="K56" i="6"/>
  <c r="M56" i="6" s="1"/>
  <c r="U56" i="6"/>
  <c r="W56" i="6" s="1"/>
  <c r="AE56" i="6"/>
  <c r="AG56" i="6" s="1"/>
  <c r="AO56" i="6"/>
  <c r="AQ56" i="6" s="1"/>
  <c r="K57" i="6"/>
  <c r="U57" i="6"/>
  <c r="AE57" i="6"/>
  <c r="AO57" i="6"/>
  <c r="K58" i="6"/>
  <c r="M58" i="6" s="1"/>
  <c r="U58" i="6"/>
  <c r="W58" i="6" s="1"/>
  <c r="AE58" i="6"/>
  <c r="AG58" i="6" s="1"/>
  <c r="AO58" i="6"/>
  <c r="AQ58" i="6" s="1"/>
  <c r="K59" i="6"/>
  <c r="U59" i="6"/>
  <c r="AE59" i="6"/>
  <c r="AO59" i="6"/>
  <c r="K60" i="6"/>
  <c r="M60" i="6" s="1"/>
  <c r="U60" i="6"/>
  <c r="W60" i="6" s="1"/>
  <c r="AE60" i="6"/>
  <c r="AG60" i="6" s="1"/>
  <c r="AO60" i="6"/>
  <c r="AQ60" i="6" s="1"/>
  <c r="K61" i="6"/>
  <c r="U61" i="6"/>
  <c r="AE61" i="6"/>
  <c r="AO61" i="6"/>
  <c r="K62" i="6"/>
  <c r="M62" i="6" s="1"/>
  <c r="U62" i="6"/>
  <c r="W62" i="6" s="1"/>
  <c r="AE62" i="6"/>
  <c r="AG62" i="6" s="1"/>
  <c r="AO62" i="6"/>
  <c r="AQ62" i="6" s="1"/>
  <c r="K63" i="6"/>
  <c r="U63" i="6"/>
  <c r="AE63" i="6"/>
  <c r="AO63" i="6"/>
  <c r="K64" i="6"/>
  <c r="M64" i="6" s="1"/>
  <c r="U64" i="6"/>
  <c r="W64" i="6" s="1"/>
  <c r="AE64" i="6"/>
  <c r="AG64" i="6" s="1"/>
  <c r="AO64" i="6"/>
  <c r="AQ64" i="6" s="1"/>
  <c r="K65" i="6"/>
  <c r="U65" i="6"/>
  <c r="AE65" i="6"/>
  <c r="AO65" i="6"/>
  <c r="K66" i="6"/>
  <c r="M66" i="6" s="1"/>
  <c r="F71" i="6"/>
  <c r="F72" i="6" s="1"/>
  <c r="H71" i="6"/>
  <c r="H72" i="6" s="1"/>
  <c r="P71" i="6"/>
  <c r="P72" i="6" s="1"/>
  <c r="R71" i="6"/>
  <c r="R72" i="6" s="1"/>
  <c r="AE66" i="6"/>
  <c r="AG66" i="6" s="1"/>
  <c r="Z71" i="6"/>
  <c r="Z72" i="6" s="1"/>
  <c r="AB71" i="6"/>
  <c r="AB72" i="6" s="1"/>
  <c r="AJ71" i="6"/>
  <c r="AJ72" i="6" s="1"/>
  <c r="AL71" i="6"/>
  <c r="AL72" i="6" s="1"/>
  <c r="K67" i="6"/>
  <c r="U67" i="6"/>
  <c r="AE67" i="6"/>
  <c r="K68" i="6"/>
  <c r="M68" i="6" s="1"/>
  <c r="U68" i="6"/>
  <c r="W68" i="6" s="1"/>
  <c r="AE68" i="6"/>
  <c r="AG68" i="6" s="1"/>
  <c r="AO68" i="6"/>
  <c r="AQ68" i="6" s="1"/>
  <c r="K69" i="6"/>
  <c r="U69" i="6"/>
  <c r="AE69" i="6"/>
  <c r="AO69" i="6"/>
  <c r="K70" i="6"/>
  <c r="M70" i="6" s="1"/>
  <c r="U70" i="6"/>
  <c r="W70" i="6" s="1"/>
  <c r="AE70" i="6"/>
  <c r="AG70" i="6" s="1"/>
  <c r="AO70" i="6"/>
  <c r="AQ70" i="6" s="1"/>
  <c r="K75" i="6"/>
  <c r="U75" i="6"/>
  <c r="W75" i="6" s="1"/>
  <c r="K76" i="6"/>
  <c r="U76" i="6"/>
  <c r="AE76" i="6"/>
  <c r="AO76" i="6"/>
  <c r="K77" i="6"/>
  <c r="U77" i="6"/>
  <c r="AE77" i="6"/>
  <c r="AO77" i="6"/>
  <c r="K78" i="6"/>
  <c r="M78" i="6" s="1"/>
  <c r="U78" i="6"/>
  <c r="W78" i="6" s="1"/>
  <c r="AE78" i="6"/>
  <c r="AG78" i="6" s="1"/>
  <c r="AO78" i="6"/>
  <c r="AQ78" i="6" s="1"/>
  <c r="K79" i="6"/>
  <c r="U79" i="6"/>
  <c r="AE79" i="6"/>
  <c r="AO79" i="6"/>
  <c r="K80" i="6"/>
  <c r="M80" i="6" s="1"/>
  <c r="U80" i="6"/>
  <c r="W80" i="6" s="1"/>
  <c r="AE80" i="6"/>
  <c r="AG80" i="6" s="1"/>
  <c r="AO80" i="6"/>
  <c r="AQ80" i="6" s="1"/>
  <c r="K81" i="6"/>
  <c r="U81" i="6"/>
  <c r="AE81" i="6"/>
  <c r="AO81" i="6"/>
  <c r="K82" i="6"/>
  <c r="M82" i="6" s="1"/>
  <c r="U82" i="6"/>
  <c r="W82" i="6" s="1"/>
  <c r="AE82" i="6"/>
  <c r="AG82" i="6" s="1"/>
  <c r="AO82" i="6"/>
  <c r="AQ82" i="6" s="1"/>
  <c r="K83" i="6"/>
  <c r="U83" i="6"/>
  <c r="AE83" i="6"/>
  <c r="AO83" i="6"/>
  <c r="K84" i="6"/>
  <c r="M84" i="6" s="1"/>
  <c r="U84" i="6"/>
  <c r="W84" i="6" s="1"/>
  <c r="T75" i="4"/>
  <c r="AN75" i="4"/>
  <c r="T77" i="4"/>
  <c r="AN77" i="4"/>
  <c r="T79" i="4"/>
  <c r="AN79" i="4"/>
  <c r="T81" i="4"/>
  <c r="AN81" i="4"/>
  <c r="T83" i="4"/>
  <c r="AN83" i="4"/>
  <c r="T85" i="4"/>
  <c r="AN85" i="4"/>
  <c r="U87" i="4"/>
  <c r="AE87" i="4"/>
  <c r="AO87" i="4"/>
  <c r="K88" i="4"/>
  <c r="U88" i="4"/>
  <c r="W88" i="4" s="1"/>
  <c r="K89" i="4"/>
  <c r="F94" i="4"/>
  <c r="F95" i="4" s="1"/>
  <c r="H94" i="4"/>
  <c r="H95" i="4" s="1"/>
  <c r="AK94" i="4"/>
  <c r="AK95" i="4" s="1"/>
  <c r="K90" i="4"/>
  <c r="U90" i="4"/>
  <c r="W90" i="4" s="1"/>
  <c r="AE92" i="4"/>
  <c r="AO92" i="4"/>
  <c r="AQ92" i="4" s="1"/>
  <c r="H71" i="5"/>
  <c r="H72" i="5" s="1"/>
  <c r="D71" i="5"/>
  <c r="D72" i="5" s="1"/>
  <c r="I71" i="5"/>
  <c r="I72" i="5" s="1"/>
  <c r="G71" i="5"/>
  <c r="G72" i="5" s="1"/>
  <c r="E71" i="5"/>
  <c r="E72" i="5" s="1"/>
  <c r="K65" i="5"/>
  <c r="M65" i="5" s="1"/>
  <c r="J57" i="5"/>
  <c r="R71" i="5"/>
  <c r="R72" i="5" s="1"/>
  <c r="P71" i="5"/>
  <c r="P72" i="5" s="1"/>
  <c r="AB71" i="5"/>
  <c r="AB72" i="5" s="1"/>
  <c r="Z71" i="5"/>
  <c r="Z72" i="5" s="1"/>
  <c r="AL71" i="5"/>
  <c r="AL72" i="5" s="1"/>
  <c r="F71" i="5"/>
  <c r="F72" i="5" s="1"/>
  <c r="N71" i="5"/>
  <c r="N72" i="5" s="1"/>
  <c r="U67" i="5"/>
  <c r="W67" i="5" s="1"/>
  <c r="S71" i="5"/>
  <c r="S72" i="5" s="1"/>
  <c r="Q71" i="5"/>
  <c r="Q72" i="5" s="1"/>
  <c r="O71" i="5"/>
  <c r="O72" i="5" s="1"/>
  <c r="T65" i="5"/>
  <c r="T59" i="5"/>
  <c r="U53" i="5"/>
  <c r="W53" i="5" s="1"/>
  <c r="R94" i="5"/>
  <c r="R95" i="5" s="1"/>
  <c r="U79" i="5"/>
  <c r="AE87" i="5"/>
  <c r="AG87" i="5" s="1"/>
  <c r="AL94" i="5"/>
  <c r="AL95" i="5" s="1"/>
  <c r="AO87" i="5"/>
  <c r="X71" i="5"/>
  <c r="X72" i="5" s="1"/>
  <c r="AE56" i="5"/>
  <c r="AC71" i="5"/>
  <c r="AC72" i="5" s="1"/>
  <c r="AA71" i="5"/>
  <c r="AA72" i="5" s="1"/>
  <c r="Y71" i="5"/>
  <c r="Y72" i="5" s="1"/>
  <c r="AE65" i="5"/>
  <c r="AD63" i="5"/>
  <c r="AD61" i="5"/>
  <c r="AE55" i="5"/>
  <c r="AG55" i="5" s="1"/>
  <c r="AH71" i="5"/>
  <c r="AH72" i="5" s="1"/>
  <c r="AO54" i="5"/>
  <c r="AQ54" i="5" s="1"/>
  <c r="AM71" i="5"/>
  <c r="AM72" i="5" s="1"/>
  <c r="AK71" i="5"/>
  <c r="AK72" i="5" s="1"/>
  <c r="AI71" i="5"/>
  <c r="AI72" i="5" s="1"/>
  <c r="AN65" i="5"/>
  <c r="AO59" i="5"/>
  <c r="AQ59" i="5" s="1"/>
  <c r="J93" i="5"/>
  <c r="J91" i="5"/>
  <c r="J89" i="5"/>
  <c r="J87" i="5"/>
  <c r="J85" i="5"/>
  <c r="J83" i="5"/>
  <c r="J81" i="5"/>
  <c r="J79" i="5"/>
  <c r="J77" i="5"/>
  <c r="K92" i="5"/>
  <c r="L92" i="5" s="1"/>
  <c r="K90" i="5"/>
  <c r="L90" i="5" s="1"/>
  <c r="I94" i="5"/>
  <c r="I95" i="5" s="1"/>
  <c r="E94" i="5"/>
  <c r="E95" i="5" s="1"/>
  <c r="K88" i="5"/>
  <c r="L88" i="5" s="1"/>
  <c r="K86" i="5"/>
  <c r="L86" i="5" s="1"/>
  <c r="K84" i="5"/>
  <c r="L84" i="5" s="1"/>
  <c r="K82" i="5"/>
  <c r="L82" i="5" s="1"/>
  <c r="K80" i="5"/>
  <c r="L80" i="5" s="1"/>
  <c r="K78" i="5"/>
  <c r="L78" i="5" s="1"/>
  <c r="K76" i="5"/>
  <c r="L76" i="5" s="1"/>
  <c r="K75" i="5"/>
  <c r="L75" i="5" s="1"/>
  <c r="U91" i="5"/>
  <c r="N94" i="5"/>
  <c r="N95" i="5" s="1"/>
  <c r="U83" i="5"/>
  <c r="U88" i="5"/>
  <c r="T86" i="5"/>
  <c r="U80" i="5"/>
  <c r="T78" i="5"/>
  <c r="U75" i="5"/>
  <c r="AE91" i="5"/>
  <c r="AG91" i="5" s="1"/>
  <c r="AE83" i="5"/>
  <c r="AG83" i="5" s="1"/>
  <c r="AC94" i="5"/>
  <c r="AC95" i="5" s="1"/>
  <c r="Y94" i="5"/>
  <c r="Y95" i="5" s="1"/>
  <c r="AE88" i="5"/>
  <c r="AG88" i="5" s="1"/>
  <c r="AD86" i="5"/>
  <c r="AE80" i="5"/>
  <c r="AG80" i="5" s="1"/>
  <c r="AD78" i="5"/>
  <c r="AE75" i="5"/>
  <c r="AG75" i="5" s="1"/>
  <c r="AO91" i="5"/>
  <c r="AH94" i="5"/>
  <c r="AH95" i="5" s="1"/>
  <c r="AO83" i="5"/>
  <c r="AO88" i="5"/>
  <c r="AN86" i="5"/>
  <c r="AO80" i="5"/>
  <c r="AN78" i="5"/>
  <c r="T53" i="7"/>
  <c r="AN53" i="7"/>
  <c r="T55" i="7"/>
  <c r="AN55" i="7"/>
  <c r="T57" i="7"/>
  <c r="AN57" i="7"/>
  <c r="T59" i="7"/>
  <c r="AN59" i="7"/>
  <c r="AI71" i="7"/>
  <c r="AI72" i="7" s="1"/>
  <c r="T67" i="7"/>
  <c r="AN67" i="7"/>
  <c r="T69" i="7"/>
  <c r="AN69" i="7"/>
  <c r="J75" i="7"/>
  <c r="AD75" i="7"/>
  <c r="J77" i="7"/>
  <c r="AD77" i="7"/>
  <c r="J79" i="7"/>
  <c r="AD79" i="7"/>
  <c r="J81" i="7"/>
  <c r="AD81" i="7"/>
  <c r="J83" i="7"/>
  <c r="AD83" i="7"/>
  <c r="J85" i="7"/>
  <c r="AD85" i="7"/>
  <c r="J87" i="7"/>
  <c r="U87" i="6"/>
  <c r="AE87" i="6"/>
  <c r="AO87" i="6"/>
  <c r="K88" i="6"/>
  <c r="M88" i="6" s="1"/>
  <c r="AO88" i="6"/>
  <c r="K89" i="6"/>
  <c r="F94" i="6"/>
  <c r="F95" i="6" s="1"/>
  <c r="H94" i="6"/>
  <c r="H95" i="6" s="1"/>
  <c r="P94" i="6"/>
  <c r="P95" i="6" s="1"/>
  <c r="R94" i="6"/>
  <c r="R95" i="6" s="1"/>
  <c r="Z94" i="6"/>
  <c r="Z95" i="6" s="1"/>
  <c r="AB94" i="6"/>
  <c r="AB95" i="6" s="1"/>
  <c r="AJ94" i="6"/>
  <c r="AJ95" i="6" s="1"/>
  <c r="AL94" i="6"/>
  <c r="AL95" i="6" s="1"/>
  <c r="K90" i="6"/>
  <c r="M90" i="6" s="1"/>
  <c r="K91" i="6"/>
  <c r="U91" i="6"/>
  <c r="AE91" i="6"/>
  <c r="AO91" i="6"/>
  <c r="K92" i="6"/>
  <c r="M92" i="6" s="1"/>
  <c r="AO92" i="6"/>
  <c r="K93" i="6"/>
  <c r="U93" i="6"/>
  <c r="AE93" i="6"/>
  <c r="AO93" i="6"/>
  <c r="AN68" i="4"/>
  <c r="J70" i="4"/>
  <c r="T70" i="4"/>
  <c r="AD70" i="4"/>
  <c r="AN70" i="4"/>
  <c r="K76" i="4"/>
  <c r="M76" i="4" s="1"/>
  <c r="U76" i="4"/>
  <c r="W76" i="4" s="1"/>
  <c r="AE76" i="4"/>
  <c r="AG76" i="4" s="1"/>
  <c r="AO76" i="4"/>
  <c r="AQ76" i="4" s="1"/>
  <c r="K78" i="4"/>
  <c r="M78" i="4" s="1"/>
  <c r="U78" i="4"/>
  <c r="W78" i="4" s="1"/>
  <c r="AE78" i="4"/>
  <c r="AG78" i="4" s="1"/>
  <c r="AO78" i="4"/>
  <c r="AQ78" i="4" s="1"/>
  <c r="K80" i="4"/>
  <c r="M80" i="4" s="1"/>
  <c r="U80" i="4"/>
  <c r="W80" i="4" s="1"/>
  <c r="AE80" i="4"/>
  <c r="AG80" i="4" s="1"/>
  <c r="AO80" i="4"/>
  <c r="AQ80" i="4" s="1"/>
  <c r="K82" i="4"/>
  <c r="M82" i="4" s="1"/>
  <c r="U82" i="4"/>
  <c r="W82" i="4" s="1"/>
  <c r="AE82" i="4"/>
  <c r="AG82" i="4" s="1"/>
  <c r="AO82" i="4"/>
  <c r="AQ82" i="4" s="1"/>
  <c r="K84" i="4"/>
  <c r="M84" i="4" s="1"/>
  <c r="U84" i="4"/>
  <c r="W84" i="4" s="1"/>
  <c r="AE84" i="4"/>
  <c r="AG84" i="4" s="1"/>
  <c r="AO84" i="4"/>
  <c r="AQ84" i="4" s="1"/>
  <c r="K86" i="4"/>
  <c r="M86" i="4" s="1"/>
  <c r="U86" i="4"/>
  <c r="W86" i="4" s="1"/>
  <c r="AE86" i="4"/>
  <c r="AG86" i="4" s="1"/>
  <c r="AO86" i="4"/>
  <c r="AQ86" i="4" s="1"/>
  <c r="T72" i="5"/>
  <c r="AD72" i="5"/>
  <c r="J72" i="5"/>
  <c r="G94" i="5"/>
  <c r="G95" i="5" s="1"/>
  <c r="K77" i="5"/>
  <c r="L77" i="5" s="1"/>
  <c r="K79" i="5"/>
  <c r="L79" i="5" s="1"/>
  <c r="K81" i="5"/>
  <c r="L81" i="5" s="1"/>
  <c r="K83" i="5"/>
  <c r="L83" i="5" s="1"/>
  <c r="K85" i="5"/>
  <c r="L85" i="5" s="1"/>
  <c r="K87" i="5"/>
  <c r="L87" i="5" s="1"/>
  <c r="K89" i="5"/>
  <c r="L89" i="5" s="1"/>
  <c r="K91" i="5"/>
  <c r="L91" i="5" s="1"/>
  <c r="K93" i="5"/>
  <c r="L93" i="5" s="1"/>
  <c r="AA94" i="5"/>
  <c r="AA95" i="5" s="1"/>
  <c r="AO53" i="7"/>
  <c r="AO55" i="7"/>
  <c r="AO57" i="7"/>
  <c r="AO59" i="7"/>
  <c r="AE66" i="7"/>
  <c r="AG66" i="7" s="1"/>
  <c r="X71" i="7"/>
  <c r="X72" i="7" s="1"/>
  <c r="AM71" i="7"/>
  <c r="AM72" i="7" s="1"/>
  <c r="Q71" i="7"/>
  <c r="Q72" i="7" s="1"/>
  <c r="AO67" i="7"/>
  <c r="AE66" i="5"/>
  <c r="AG66" i="5" s="1"/>
  <c r="K67" i="5"/>
  <c r="M67" i="5" s="1"/>
  <c r="J63" i="5"/>
  <c r="J59" i="5"/>
  <c r="K55" i="5"/>
  <c r="M55" i="5" s="1"/>
  <c r="T70" i="5"/>
  <c r="U69" i="5"/>
  <c r="W69" i="5" s="1"/>
  <c r="U64" i="5"/>
  <c r="W64" i="5" s="1"/>
  <c r="U61" i="5"/>
  <c r="T58" i="5"/>
  <c r="U56" i="5"/>
  <c r="W56" i="5" s="1"/>
  <c r="T54" i="5"/>
  <c r="T52" i="5"/>
  <c r="AD70" i="5"/>
  <c r="AD68" i="5"/>
  <c r="AD64" i="5"/>
  <c r="AE62" i="5"/>
  <c r="AD60" i="5"/>
  <c r="AD58" i="5"/>
  <c r="AD55" i="5"/>
  <c r="AE54" i="5"/>
  <c r="AG54" i="5" s="1"/>
  <c r="AE52" i="5"/>
  <c r="AG52" i="5" s="1"/>
  <c r="AO69" i="5"/>
  <c r="AQ69" i="5" s="1"/>
  <c r="AO66" i="5"/>
  <c r="AQ66" i="5" s="1"/>
  <c r="AN64" i="5"/>
  <c r="AO63" i="5"/>
  <c r="AN61" i="5"/>
  <c r="AO58" i="5"/>
  <c r="AQ58" i="5" s="1"/>
  <c r="AO55" i="5"/>
  <c r="AQ55" i="5" s="1"/>
  <c r="AN53" i="5"/>
  <c r="AN52" i="5"/>
  <c r="T93" i="5"/>
  <c r="T92" i="5"/>
  <c r="U90" i="5"/>
  <c r="V90" i="5" s="1"/>
  <c r="T89" i="5"/>
  <c r="P94" i="5"/>
  <c r="P95" i="5" s="1"/>
  <c r="T88" i="5"/>
  <c r="U86" i="5"/>
  <c r="V86" i="5" s="1"/>
  <c r="T85" i="5"/>
  <c r="T84" i="5"/>
  <c r="U82" i="5"/>
  <c r="V82" i="5" s="1"/>
  <c r="T81" i="5"/>
  <c r="T80" i="5"/>
  <c r="U78" i="5"/>
  <c r="V78" i="5" s="1"/>
  <c r="T77" i="5"/>
  <c r="T76" i="5"/>
  <c r="T75" i="5"/>
  <c r="AE93" i="5"/>
  <c r="AG93" i="5" s="1"/>
  <c r="AD92" i="5"/>
  <c r="AE90" i="5"/>
  <c r="AG90" i="5" s="1"/>
  <c r="AE89" i="5"/>
  <c r="AG89" i="5" s="1"/>
  <c r="AD88" i="5"/>
  <c r="AE86" i="5"/>
  <c r="AG86" i="5" s="1"/>
  <c r="AE85" i="5"/>
  <c r="AG85" i="5" s="1"/>
  <c r="AD84" i="5"/>
  <c r="AE82" i="5"/>
  <c r="AG82" i="5" s="1"/>
  <c r="AE81" i="5"/>
  <c r="AG81" i="5" s="1"/>
  <c r="AD80" i="5"/>
  <c r="AE78" i="5"/>
  <c r="AG78" i="5" s="1"/>
  <c r="AE77" i="5"/>
  <c r="AG77" i="5" s="1"/>
  <c r="AD76" i="5"/>
  <c r="AD75" i="5"/>
  <c r="AF75" i="5" s="1"/>
  <c r="AO75" i="5"/>
  <c r="AO93" i="5"/>
  <c r="AN92" i="5"/>
  <c r="AO90" i="5"/>
  <c r="AP90" i="5" s="1"/>
  <c r="AO89" i="5"/>
  <c r="AJ94" i="5"/>
  <c r="AJ95" i="5" s="1"/>
  <c r="AN88" i="5"/>
  <c r="AO86" i="5"/>
  <c r="AP86" i="5" s="1"/>
  <c r="AO85" i="5"/>
  <c r="AN84" i="5"/>
  <c r="AO82" i="5"/>
  <c r="AP82" i="5" s="1"/>
  <c r="AO81" i="5"/>
  <c r="AN80" i="5"/>
  <c r="AO78" i="5"/>
  <c r="AP78" i="5" s="1"/>
  <c r="AO77" i="5"/>
  <c r="AN76" i="5"/>
  <c r="AJ71" i="5"/>
  <c r="AJ72" i="5" s="1"/>
  <c r="AN72" i="5" s="1"/>
  <c r="U53" i="7"/>
  <c r="U55" i="7"/>
  <c r="U57" i="7"/>
  <c r="U59" i="7"/>
  <c r="U67" i="7"/>
  <c r="U69" i="7"/>
  <c r="AO69" i="7"/>
  <c r="K75" i="7"/>
  <c r="AE75" i="7"/>
  <c r="K77" i="7"/>
  <c r="AE77" i="7"/>
  <c r="K79" i="7"/>
  <c r="AE79" i="7"/>
  <c r="K81" i="7"/>
  <c r="AE81" i="7"/>
  <c r="K83" i="7"/>
  <c r="AE83" i="7"/>
  <c r="K85" i="7"/>
  <c r="L85" i="7" s="1"/>
  <c r="AE85" i="7"/>
  <c r="K87" i="7"/>
  <c r="E94" i="7"/>
  <c r="E95" i="7" s="1"/>
  <c r="G94" i="7"/>
  <c r="G95" i="7" s="1"/>
  <c r="I94" i="7"/>
  <c r="I95" i="7" s="1"/>
  <c r="O94" i="7"/>
  <c r="O95" i="7" s="1"/>
  <c r="Q94" i="7"/>
  <c r="Q95" i="7" s="1"/>
  <c r="S94" i="7"/>
  <c r="S95" i="7" s="1"/>
  <c r="Y94" i="7"/>
  <c r="Y95" i="7" s="1"/>
  <c r="AA94" i="7"/>
  <c r="AA95" i="7" s="1"/>
  <c r="AC94" i="7"/>
  <c r="AC95" i="7" s="1"/>
  <c r="AI94" i="7"/>
  <c r="AI95" i="7" s="1"/>
  <c r="AK94" i="7"/>
  <c r="AK95" i="7" s="1"/>
  <c r="AM94" i="7"/>
  <c r="AM95" i="7" s="1"/>
  <c r="Q71" i="6"/>
  <c r="Q72" i="6" s="1"/>
  <c r="S71" i="6"/>
  <c r="S72" i="6" s="1"/>
  <c r="AI71" i="6"/>
  <c r="AI72" i="6" s="1"/>
  <c r="AK71" i="6"/>
  <c r="AK72" i="6" s="1"/>
  <c r="AM71" i="6"/>
  <c r="AM72" i="6" s="1"/>
  <c r="AM94" i="5"/>
  <c r="AM95" i="5" s="1"/>
  <c r="J53" i="7"/>
  <c r="K53" i="7"/>
  <c r="AD53" i="7"/>
  <c r="AE53" i="7"/>
  <c r="J55" i="7"/>
  <c r="K55" i="7"/>
  <c r="AD55" i="7"/>
  <c r="AE55" i="7"/>
  <c r="J57" i="7"/>
  <c r="K57" i="7"/>
  <c r="AD57" i="7"/>
  <c r="AE57" i="7"/>
  <c r="J59" i="7"/>
  <c r="K59" i="7"/>
  <c r="AD59" i="7"/>
  <c r="AE59" i="7"/>
  <c r="J61" i="7"/>
  <c r="T61" i="7"/>
  <c r="AD61" i="7"/>
  <c r="AN61" i="7"/>
  <c r="J63" i="7"/>
  <c r="T63" i="7"/>
  <c r="AD63" i="7"/>
  <c r="AN63" i="7"/>
  <c r="J65" i="7"/>
  <c r="T65" i="7"/>
  <c r="AD65" i="7"/>
  <c r="AN65" i="7"/>
  <c r="AK71" i="7"/>
  <c r="AK72" i="7" s="1"/>
  <c r="Y71" i="7"/>
  <c r="Y72" i="7" s="1"/>
  <c r="AA71" i="7"/>
  <c r="AA72" i="7" s="1"/>
  <c r="AC71" i="7"/>
  <c r="AC72" i="7" s="1"/>
  <c r="J67" i="7"/>
  <c r="K67" i="7"/>
  <c r="AD67" i="7"/>
  <c r="AE67" i="7"/>
  <c r="J69" i="7"/>
  <c r="K69" i="7"/>
  <c r="AD69" i="7"/>
  <c r="AE69" i="7"/>
  <c r="T75" i="7"/>
  <c r="U75" i="7"/>
  <c r="AN75" i="7"/>
  <c r="AO75" i="7"/>
  <c r="K76" i="7"/>
  <c r="M76" i="7" s="1"/>
  <c r="U76" i="7"/>
  <c r="W76" i="7" s="1"/>
  <c r="AE76" i="7"/>
  <c r="AG76" i="7" s="1"/>
  <c r="AO76" i="7"/>
  <c r="AQ76" i="7" s="1"/>
  <c r="T77" i="7"/>
  <c r="U77" i="7"/>
  <c r="AN77" i="7"/>
  <c r="AO77" i="7"/>
  <c r="K78" i="7"/>
  <c r="M78" i="7" s="1"/>
  <c r="U78" i="7"/>
  <c r="W78" i="7" s="1"/>
  <c r="AE78" i="7"/>
  <c r="AG78" i="7" s="1"/>
  <c r="AO78" i="7"/>
  <c r="AQ78" i="7" s="1"/>
  <c r="T79" i="7"/>
  <c r="U79" i="7"/>
  <c r="AN79" i="7"/>
  <c r="AO79" i="7"/>
  <c r="K80" i="7"/>
  <c r="M80" i="7" s="1"/>
  <c r="U80" i="7"/>
  <c r="W80" i="7" s="1"/>
  <c r="AE80" i="7"/>
  <c r="AG80" i="7" s="1"/>
  <c r="AO80" i="7"/>
  <c r="AQ80" i="7" s="1"/>
  <c r="T81" i="7"/>
  <c r="U81" i="7"/>
  <c r="AN81" i="7"/>
  <c r="AO81" i="7"/>
  <c r="K82" i="7"/>
  <c r="M82" i="7" s="1"/>
  <c r="U82" i="7"/>
  <c r="W82" i="7" s="1"/>
  <c r="AE82" i="7"/>
  <c r="AG82" i="7" s="1"/>
  <c r="AO82" i="7"/>
  <c r="AQ82" i="7" s="1"/>
  <c r="T83" i="7"/>
  <c r="U83" i="7"/>
  <c r="AN83" i="7"/>
  <c r="AO83" i="7"/>
  <c r="K84" i="7"/>
  <c r="M84" i="7" s="1"/>
  <c r="U84" i="7"/>
  <c r="W84" i="7" s="1"/>
  <c r="AE84" i="7"/>
  <c r="AG84" i="7" s="1"/>
  <c r="AO84" i="7"/>
  <c r="AQ84" i="7" s="1"/>
  <c r="T85" i="7"/>
  <c r="U85" i="7"/>
  <c r="AN85" i="7"/>
  <c r="AO85" i="7"/>
  <c r="K86" i="7"/>
  <c r="M86" i="7" s="1"/>
  <c r="U86" i="7"/>
  <c r="W86" i="7" s="1"/>
  <c r="AE86" i="7"/>
  <c r="AG86" i="7" s="1"/>
  <c r="AO86" i="7"/>
  <c r="AQ86" i="7" s="1"/>
  <c r="U87" i="7"/>
  <c r="AE87" i="7"/>
  <c r="AO87" i="7"/>
  <c r="K88" i="7"/>
  <c r="U88" i="7"/>
  <c r="AE88" i="7"/>
  <c r="AO88" i="7"/>
  <c r="K89" i="7"/>
  <c r="F94" i="7"/>
  <c r="F95" i="7" s="1"/>
  <c r="H94" i="7"/>
  <c r="H95" i="7" s="1"/>
  <c r="N94" i="7"/>
  <c r="N95" i="7" s="1"/>
  <c r="P94" i="7"/>
  <c r="P95" i="7" s="1"/>
  <c r="R94" i="7"/>
  <c r="R95" i="7" s="1"/>
  <c r="AE89" i="7"/>
  <c r="Z94" i="7"/>
  <c r="Z95" i="7" s="1"/>
  <c r="AB94" i="7"/>
  <c r="AB95" i="7" s="1"/>
  <c r="AH94" i="7"/>
  <c r="AH95" i="7" s="1"/>
  <c r="AJ94" i="7"/>
  <c r="AJ95" i="7" s="1"/>
  <c r="AL94" i="7"/>
  <c r="AL95" i="7" s="1"/>
  <c r="K90" i="7"/>
  <c r="U90" i="7"/>
  <c r="AE90" i="7"/>
  <c r="AO90" i="7"/>
  <c r="K91" i="7"/>
  <c r="U91" i="7"/>
  <c r="AE91" i="7"/>
  <c r="AO91" i="7"/>
  <c r="K92" i="7"/>
  <c r="U92" i="7"/>
  <c r="AE92" i="7"/>
  <c r="AO92" i="7"/>
  <c r="K93" i="7"/>
  <c r="U93" i="7"/>
  <c r="AE93" i="7"/>
  <c r="AO93" i="7"/>
  <c r="AE75" i="6"/>
  <c r="AO75" i="6"/>
  <c r="AQ75" i="6" s="1"/>
  <c r="AK94" i="6"/>
  <c r="AK95" i="6" s="1"/>
  <c r="AM94" i="6"/>
  <c r="AM95" i="6" s="1"/>
  <c r="AE84" i="6"/>
  <c r="AG84" i="6" s="1"/>
  <c r="AO84" i="6"/>
  <c r="AQ84" i="6" s="1"/>
  <c r="K85" i="6"/>
  <c r="U85" i="6"/>
  <c r="AE85" i="6"/>
  <c r="AO85" i="6"/>
  <c r="K86" i="6"/>
  <c r="M86" i="6" s="1"/>
  <c r="U86" i="6"/>
  <c r="W86" i="6" s="1"/>
  <c r="AE86" i="6"/>
  <c r="AG86" i="6" s="1"/>
  <c r="AO86" i="6"/>
  <c r="AQ86" i="6" s="1"/>
  <c r="K87" i="6"/>
  <c r="U88" i="6"/>
  <c r="AE88" i="6"/>
  <c r="AG88" i="6" s="1"/>
  <c r="U90" i="6"/>
  <c r="Q94" i="6"/>
  <c r="Q95" i="6" s="1"/>
  <c r="S94" i="6"/>
  <c r="S95" i="6" s="1"/>
  <c r="AE90" i="6"/>
  <c r="AG90" i="6" s="1"/>
  <c r="U92" i="6"/>
  <c r="AE92" i="6"/>
  <c r="AG92" i="6" s="1"/>
  <c r="T52" i="4"/>
  <c r="U52" i="4"/>
  <c r="AN52" i="4"/>
  <c r="AO52" i="4"/>
  <c r="K53" i="4"/>
  <c r="M53" i="4" s="1"/>
  <c r="U53" i="4"/>
  <c r="W53" i="4" s="1"/>
  <c r="AE53" i="4"/>
  <c r="AG53" i="4" s="1"/>
  <c r="AO53" i="4"/>
  <c r="AQ53" i="4" s="1"/>
  <c r="T54" i="4"/>
  <c r="U54" i="4"/>
  <c r="AN54" i="4"/>
  <c r="AO54" i="4"/>
  <c r="K55" i="4"/>
  <c r="M55" i="4" s="1"/>
  <c r="U55" i="4"/>
  <c r="W55" i="4" s="1"/>
  <c r="AE55" i="4"/>
  <c r="AG55" i="4" s="1"/>
  <c r="AO55" i="4"/>
  <c r="AQ55" i="4" s="1"/>
  <c r="T56" i="4"/>
  <c r="U56" i="4"/>
  <c r="AN56" i="4"/>
  <c r="AO56" i="4"/>
  <c r="K57" i="4"/>
  <c r="M57" i="4" s="1"/>
  <c r="U57" i="4"/>
  <c r="W57" i="4" s="1"/>
  <c r="AE57" i="4"/>
  <c r="AG57" i="4" s="1"/>
  <c r="AO57" i="4"/>
  <c r="AQ57" i="4" s="1"/>
  <c r="T58" i="4"/>
  <c r="U58" i="4"/>
  <c r="AN58" i="4"/>
  <c r="AO58" i="4"/>
  <c r="K59" i="4"/>
  <c r="M59" i="4" s="1"/>
  <c r="U59" i="4"/>
  <c r="W59" i="4" s="1"/>
  <c r="AE59" i="4"/>
  <c r="AG59" i="4" s="1"/>
  <c r="AO59" i="4"/>
  <c r="AQ59" i="4" s="1"/>
  <c r="K60" i="4"/>
  <c r="U60" i="4"/>
  <c r="AE60" i="4"/>
  <c r="AO60" i="4"/>
  <c r="K61" i="4"/>
  <c r="U61" i="4"/>
  <c r="AE61" i="4"/>
  <c r="AO61" i="4"/>
  <c r="K62" i="4"/>
  <c r="U62" i="4"/>
  <c r="U75" i="4"/>
  <c r="U77" i="4"/>
  <c r="U79" i="4"/>
  <c r="U81" i="4"/>
  <c r="U83" i="4"/>
  <c r="U85" i="4"/>
  <c r="K52" i="4"/>
  <c r="AE52" i="4"/>
  <c r="K54" i="4"/>
  <c r="AE54" i="4"/>
  <c r="K56" i="4"/>
  <c r="AE56" i="4"/>
  <c r="K58" i="4"/>
  <c r="AE58" i="4"/>
  <c r="AO75" i="4"/>
  <c r="AO77" i="4"/>
  <c r="AO79" i="4"/>
  <c r="AO81" i="4"/>
  <c r="AO83" i="4"/>
  <c r="AO85" i="4"/>
  <c r="AE62" i="4"/>
  <c r="AO62" i="4"/>
  <c r="K63" i="4"/>
  <c r="U63" i="4"/>
  <c r="AE63" i="4"/>
  <c r="AO63" i="4"/>
  <c r="K64" i="4"/>
  <c r="U64" i="4"/>
  <c r="AE64" i="4"/>
  <c r="AO64" i="4"/>
  <c r="K65" i="4"/>
  <c r="U65" i="4"/>
  <c r="AE65" i="4"/>
  <c r="AO65" i="4"/>
  <c r="AL71" i="4"/>
  <c r="AL72" i="4" s="1"/>
  <c r="E71" i="4"/>
  <c r="E72" i="4" s="1"/>
  <c r="G71" i="4"/>
  <c r="G72" i="4" s="1"/>
  <c r="I71" i="4"/>
  <c r="I72" i="4" s="1"/>
  <c r="O71" i="4"/>
  <c r="O72" i="4" s="1"/>
  <c r="Q71" i="4"/>
  <c r="Q72" i="4" s="1"/>
  <c r="S71" i="4"/>
  <c r="S72" i="4" s="1"/>
  <c r="Y71" i="4"/>
  <c r="Y72" i="4" s="1"/>
  <c r="AA71" i="4"/>
  <c r="AA72" i="4" s="1"/>
  <c r="AC71" i="4"/>
  <c r="AC72" i="4" s="1"/>
  <c r="AI71" i="4"/>
  <c r="AI72" i="4" s="1"/>
  <c r="AK71" i="4"/>
  <c r="AK72" i="4" s="1"/>
  <c r="AM71" i="4"/>
  <c r="AM72" i="4" s="1"/>
  <c r="K67" i="4"/>
  <c r="U67" i="4"/>
  <c r="AE67" i="4"/>
  <c r="AO67" i="4"/>
  <c r="K68" i="4"/>
  <c r="U68" i="4"/>
  <c r="AE68" i="4"/>
  <c r="AO68" i="4"/>
  <c r="K69" i="4"/>
  <c r="U69" i="4"/>
  <c r="AE69" i="4"/>
  <c r="AO69" i="4"/>
  <c r="K70" i="4"/>
  <c r="U70" i="4"/>
  <c r="AE70" i="4"/>
  <c r="AO70" i="4"/>
  <c r="J75" i="4"/>
  <c r="K75" i="4"/>
  <c r="AD75" i="4"/>
  <c r="AE75" i="4"/>
  <c r="J77" i="4"/>
  <c r="K77" i="4"/>
  <c r="AD77" i="4"/>
  <c r="AE77" i="4"/>
  <c r="J79" i="4"/>
  <c r="K79" i="4"/>
  <c r="AD79" i="4"/>
  <c r="AE79" i="4"/>
  <c r="J81" i="4"/>
  <c r="K81" i="4"/>
  <c r="AD81" i="4"/>
  <c r="AE81" i="4"/>
  <c r="J83" i="4"/>
  <c r="K83" i="4"/>
  <c r="AD83" i="4"/>
  <c r="AE83" i="4"/>
  <c r="J85" i="4"/>
  <c r="K85" i="4"/>
  <c r="AD85" i="4"/>
  <c r="AE85" i="4"/>
  <c r="J87" i="4"/>
  <c r="K87" i="4"/>
  <c r="AE88" i="4"/>
  <c r="AO88" i="4"/>
  <c r="AQ88" i="4" s="1"/>
  <c r="AE90" i="4"/>
  <c r="K91" i="4"/>
  <c r="U91" i="4"/>
  <c r="AE91" i="4"/>
  <c r="AO91" i="4"/>
  <c r="K92" i="4"/>
  <c r="U92" i="4"/>
  <c r="W92" i="4" s="1"/>
  <c r="K93" i="4"/>
  <c r="U93" i="4"/>
  <c r="AE93" i="4"/>
  <c r="AO93" i="4"/>
  <c r="AE41" i="26"/>
  <c r="J33" i="26"/>
  <c r="T33" i="26"/>
  <c r="V33" i="26" s="1"/>
  <c r="AD33" i="26"/>
  <c r="AN33" i="26"/>
  <c r="AP33" i="26" s="1"/>
  <c r="AD35" i="26"/>
  <c r="AN35" i="26"/>
  <c r="AP35" i="26" s="1"/>
  <c r="J37" i="26"/>
  <c r="T37" i="26"/>
  <c r="V37" i="26" s="1"/>
  <c r="AD37" i="26"/>
  <c r="AN37" i="26"/>
  <c r="AP37" i="26" s="1"/>
  <c r="J39" i="26"/>
  <c r="T39" i="26"/>
  <c r="V39" i="26" s="1"/>
  <c r="AD39" i="26"/>
  <c r="AN39" i="26"/>
  <c r="AP39" i="26" s="1"/>
  <c r="J41" i="26"/>
  <c r="T41" i="26"/>
  <c r="V41" i="26" s="1"/>
  <c r="AD41" i="26"/>
  <c r="AN41" i="26"/>
  <c r="AP41" i="26" s="1"/>
  <c r="J43" i="26"/>
  <c r="T43" i="26"/>
  <c r="V43" i="26" s="1"/>
  <c r="AD43" i="26"/>
  <c r="AN43" i="26"/>
  <c r="AP43" i="26" s="1"/>
  <c r="AE44" i="26"/>
  <c r="AG44" i="26" s="1"/>
  <c r="AO44" i="26"/>
  <c r="AP44" i="26" s="1"/>
  <c r="J45" i="26"/>
  <c r="T45" i="26"/>
  <c r="AD45" i="26"/>
  <c r="AF45" i="26" s="1"/>
  <c r="AN45" i="26"/>
  <c r="AP45" i="26" s="1"/>
  <c r="E51" i="26"/>
  <c r="E52" i="26" s="1"/>
  <c r="G51" i="26"/>
  <c r="G52" i="26" s="1"/>
  <c r="I51" i="26"/>
  <c r="I52" i="26" s="1"/>
  <c r="O51" i="26"/>
  <c r="O52" i="26" s="1"/>
  <c r="Q51" i="26"/>
  <c r="S51" i="26"/>
  <c r="S52" i="26" s="1"/>
  <c r="Y51" i="26"/>
  <c r="Y52" i="26" s="1"/>
  <c r="AA51" i="26"/>
  <c r="AA52" i="26" s="1"/>
  <c r="AC51" i="26"/>
  <c r="AC52" i="26" s="1"/>
  <c r="AI51" i="26"/>
  <c r="AI52" i="26" s="1"/>
  <c r="AK51" i="26"/>
  <c r="AM51" i="26"/>
  <c r="AM52" i="26" s="1"/>
  <c r="J47" i="26"/>
  <c r="L47" i="26" s="1"/>
  <c r="T47" i="26"/>
  <c r="AD47" i="26"/>
  <c r="AF47" i="26" s="1"/>
  <c r="AN47" i="26"/>
  <c r="J49" i="26"/>
  <c r="T49" i="26"/>
  <c r="AD49" i="26"/>
  <c r="AN49" i="26"/>
  <c r="M32" i="26"/>
  <c r="W32" i="26"/>
  <c r="AG32" i="26"/>
  <c r="AQ32" i="26"/>
  <c r="L33" i="26"/>
  <c r="M33" i="26"/>
  <c r="W33" i="26"/>
  <c r="AF33" i="26"/>
  <c r="AG33" i="26"/>
  <c r="AQ33" i="26"/>
  <c r="M34" i="26"/>
  <c r="M35" i="26"/>
  <c r="J32" i="26"/>
  <c r="L32" i="26" s="1"/>
  <c r="T32" i="26"/>
  <c r="V32" i="26" s="1"/>
  <c r="AD32" i="26"/>
  <c r="AF32" i="26" s="1"/>
  <c r="AN32" i="26"/>
  <c r="AP32" i="26" s="1"/>
  <c r="J34" i="26"/>
  <c r="L34" i="26" s="1"/>
  <c r="T34" i="26"/>
  <c r="AD34" i="26"/>
  <c r="AN34" i="26"/>
  <c r="W35" i="26"/>
  <c r="AG35" i="26"/>
  <c r="AF35" i="26"/>
  <c r="AQ35" i="26"/>
  <c r="M37" i="26"/>
  <c r="L37" i="26"/>
  <c r="W37" i="26"/>
  <c r="AG37" i="26"/>
  <c r="AF37" i="26"/>
  <c r="AQ37" i="26"/>
  <c r="M39" i="26"/>
  <c r="L39" i="26"/>
  <c r="W39" i="26"/>
  <c r="AG39" i="26"/>
  <c r="AF39" i="26"/>
  <c r="AQ39" i="26"/>
  <c r="M41" i="26"/>
  <c r="L41" i="26"/>
  <c r="W41" i="26"/>
  <c r="AG41" i="26"/>
  <c r="AQ41" i="26"/>
  <c r="M43" i="26"/>
  <c r="L43" i="26"/>
  <c r="W43" i="26"/>
  <c r="AG43" i="26"/>
  <c r="AF43" i="26"/>
  <c r="AQ43" i="26"/>
  <c r="V34" i="26"/>
  <c r="AF34" i="26"/>
  <c r="AP34" i="26"/>
  <c r="J35" i="26"/>
  <c r="L35" i="26" s="1"/>
  <c r="T35" i="26"/>
  <c r="V35" i="26" s="1"/>
  <c r="K36" i="26"/>
  <c r="U36" i="26"/>
  <c r="AE36" i="26"/>
  <c r="AO36" i="26"/>
  <c r="K38" i="26"/>
  <c r="U38" i="26"/>
  <c r="AE38" i="26"/>
  <c r="AO38" i="26"/>
  <c r="K40" i="26"/>
  <c r="U40" i="26"/>
  <c r="AE40" i="26"/>
  <c r="AO40" i="26"/>
  <c r="K42" i="26"/>
  <c r="U42" i="26"/>
  <c r="AE42" i="26"/>
  <c r="AO42" i="26"/>
  <c r="K44" i="26"/>
  <c r="U44" i="26"/>
  <c r="T44" i="26"/>
  <c r="AG45" i="26"/>
  <c r="AQ45" i="26"/>
  <c r="M46" i="26"/>
  <c r="AG46" i="26"/>
  <c r="M47" i="26"/>
  <c r="V47" i="26"/>
  <c r="W47" i="26"/>
  <c r="AG47" i="26"/>
  <c r="M48" i="26"/>
  <c r="W48" i="26"/>
  <c r="AG48" i="26"/>
  <c r="AQ48" i="26"/>
  <c r="M50" i="26"/>
  <c r="W50" i="26"/>
  <c r="AG50" i="26"/>
  <c r="AQ50" i="26"/>
  <c r="AF44" i="26"/>
  <c r="AQ44" i="26"/>
  <c r="K45" i="26"/>
  <c r="U45" i="26"/>
  <c r="J46" i="26"/>
  <c r="L46" i="26" s="1"/>
  <c r="T46" i="26"/>
  <c r="AD46" i="26"/>
  <c r="AF46" i="26" s="1"/>
  <c r="AN46" i="26"/>
  <c r="AO47" i="26"/>
  <c r="J48" i="26"/>
  <c r="L48" i="26" s="1"/>
  <c r="T48" i="26"/>
  <c r="V48" i="26" s="1"/>
  <c r="AD48" i="26"/>
  <c r="AF48" i="26" s="1"/>
  <c r="AN48" i="26"/>
  <c r="AP48" i="26" s="1"/>
  <c r="K49" i="26"/>
  <c r="U49" i="26"/>
  <c r="AE49" i="26"/>
  <c r="AO49" i="26"/>
  <c r="J50" i="26"/>
  <c r="L50" i="26" s="1"/>
  <c r="T50" i="26"/>
  <c r="V50" i="26" s="1"/>
  <c r="AD50" i="26"/>
  <c r="AF50" i="26" s="1"/>
  <c r="AN50" i="26"/>
  <c r="AP50" i="26" s="1"/>
  <c r="D51" i="26"/>
  <c r="D52" i="26" s="1"/>
  <c r="X51" i="26"/>
  <c r="X52" i="26" s="1"/>
  <c r="U46" i="26"/>
  <c r="AO46" i="26"/>
  <c r="L52" i="4"/>
  <c r="V52" i="4"/>
  <c r="AF52" i="4"/>
  <c r="AP52" i="4"/>
  <c r="L54" i="4"/>
  <c r="V54" i="4"/>
  <c r="AF54" i="4"/>
  <c r="AP54" i="4"/>
  <c r="L56" i="4"/>
  <c r="V56" i="4"/>
  <c r="AF56" i="4"/>
  <c r="AP56" i="4"/>
  <c r="L58" i="4"/>
  <c r="V58" i="4"/>
  <c r="AF58" i="4"/>
  <c r="AP58" i="4"/>
  <c r="J72" i="4"/>
  <c r="K72" i="4"/>
  <c r="L72" i="4" s="1"/>
  <c r="AE72" i="4"/>
  <c r="AD72" i="4"/>
  <c r="M52" i="4"/>
  <c r="W52" i="4"/>
  <c r="AG52" i="4"/>
  <c r="AQ52" i="4"/>
  <c r="J53" i="4"/>
  <c r="L53" i="4" s="1"/>
  <c r="T53" i="4"/>
  <c r="V53" i="4" s="1"/>
  <c r="AD53" i="4"/>
  <c r="AF53" i="4" s="1"/>
  <c r="AN53" i="4"/>
  <c r="AP53" i="4" s="1"/>
  <c r="M54" i="4"/>
  <c r="W54" i="4"/>
  <c r="AG54" i="4"/>
  <c r="AQ54" i="4"/>
  <c r="J55" i="4"/>
  <c r="L55" i="4" s="1"/>
  <c r="T55" i="4"/>
  <c r="V55" i="4" s="1"/>
  <c r="AD55" i="4"/>
  <c r="AF55" i="4" s="1"/>
  <c r="AN55" i="4"/>
  <c r="AP55" i="4" s="1"/>
  <c r="M56" i="4"/>
  <c r="W56" i="4"/>
  <c r="AG56" i="4"/>
  <c r="AQ56" i="4"/>
  <c r="J57" i="4"/>
  <c r="L57" i="4" s="1"/>
  <c r="T57" i="4"/>
  <c r="V57" i="4" s="1"/>
  <c r="AD57" i="4"/>
  <c r="AF57" i="4" s="1"/>
  <c r="AN57" i="4"/>
  <c r="AP57" i="4" s="1"/>
  <c r="M58" i="4"/>
  <c r="W58" i="4"/>
  <c r="AG58" i="4"/>
  <c r="AQ58" i="4"/>
  <c r="J59" i="4"/>
  <c r="L59" i="4" s="1"/>
  <c r="T59" i="4"/>
  <c r="V59" i="4" s="1"/>
  <c r="AD59" i="4"/>
  <c r="AF59" i="4" s="1"/>
  <c r="AN59" i="4"/>
  <c r="AP59" i="4" s="1"/>
  <c r="L60" i="4"/>
  <c r="M60" i="4"/>
  <c r="V60" i="4"/>
  <c r="W60" i="4"/>
  <c r="AF60" i="4"/>
  <c r="AG60" i="4"/>
  <c r="AP60" i="4"/>
  <c r="AQ60" i="4"/>
  <c r="M61" i="4"/>
  <c r="W61" i="4"/>
  <c r="AG61" i="4"/>
  <c r="AQ61" i="4"/>
  <c r="L62" i="4"/>
  <c r="M62" i="4"/>
  <c r="V62" i="4"/>
  <c r="W62" i="4"/>
  <c r="AF62" i="4"/>
  <c r="AG62" i="4"/>
  <c r="AP62" i="4"/>
  <c r="AQ62" i="4"/>
  <c r="M63" i="4"/>
  <c r="W63" i="4"/>
  <c r="AG63" i="4"/>
  <c r="AQ63" i="4"/>
  <c r="L64" i="4"/>
  <c r="M64" i="4"/>
  <c r="V64" i="4"/>
  <c r="W64" i="4"/>
  <c r="AF64" i="4"/>
  <c r="AG64" i="4"/>
  <c r="AP64" i="4"/>
  <c r="AQ64" i="4"/>
  <c r="M65" i="4"/>
  <c r="W65" i="4"/>
  <c r="AG65" i="4"/>
  <c r="AQ65" i="4"/>
  <c r="M67" i="4"/>
  <c r="W67" i="4"/>
  <c r="AG67" i="4"/>
  <c r="AQ67" i="4"/>
  <c r="L68" i="4"/>
  <c r="M68" i="4"/>
  <c r="V68" i="4"/>
  <c r="W68" i="4"/>
  <c r="AF68" i="4"/>
  <c r="AG68" i="4"/>
  <c r="AP68" i="4"/>
  <c r="AQ68" i="4"/>
  <c r="M69" i="4"/>
  <c r="W69" i="4"/>
  <c r="AG69" i="4"/>
  <c r="AQ69" i="4"/>
  <c r="L70" i="4"/>
  <c r="M70" i="4"/>
  <c r="V70" i="4"/>
  <c r="W70" i="4"/>
  <c r="AF70" i="4"/>
  <c r="AG70" i="4"/>
  <c r="AP70" i="4"/>
  <c r="AQ70" i="4"/>
  <c r="J61" i="4"/>
  <c r="L61" i="4" s="1"/>
  <c r="T61" i="4"/>
  <c r="V61" i="4" s="1"/>
  <c r="AD61" i="4"/>
  <c r="AF61" i="4" s="1"/>
  <c r="AN61" i="4"/>
  <c r="AP61" i="4" s="1"/>
  <c r="J63" i="4"/>
  <c r="L63" i="4" s="1"/>
  <c r="T63" i="4"/>
  <c r="V63" i="4" s="1"/>
  <c r="AD63" i="4"/>
  <c r="AF63" i="4" s="1"/>
  <c r="AN63" i="4"/>
  <c r="AP63" i="4" s="1"/>
  <c r="J65" i="4"/>
  <c r="L65" i="4" s="1"/>
  <c r="T65" i="4"/>
  <c r="V65" i="4" s="1"/>
  <c r="AD65" i="4"/>
  <c r="AF65" i="4" s="1"/>
  <c r="AN65" i="4"/>
  <c r="AP65" i="4" s="1"/>
  <c r="K66" i="4"/>
  <c r="U66" i="4"/>
  <c r="AE66" i="4"/>
  <c r="AO66" i="4"/>
  <c r="J67" i="4"/>
  <c r="L67" i="4" s="1"/>
  <c r="T67" i="4"/>
  <c r="V67" i="4" s="1"/>
  <c r="AD67" i="4"/>
  <c r="AF67" i="4" s="1"/>
  <c r="AN67" i="4"/>
  <c r="AP67" i="4" s="1"/>
  <c r="J69" i="4"/>
  <c r="L69" i="4" s="1"/>
  <c r="T69" i="4"/>
  <c r="V69" i="4" s="1"/>
  <c r="AD69" i="4"/>
  <c r="AF69" i="4" s="1"/>
  <c r="AN69" i="4"/>
  <c r="AP69" i="4" s="1"/>
  <c r="N71" i="4"/>
  <c r="N72" i="4" s="1"/>
  <c r="P71" i="4"/>
  <c r="P72" i="4" s="1"/>
  <c r="R71" i="4"/>
  <c r="R72" i="4" s="1"/>
  <c r="AH71" i="4"/>
  <c r="AH72" i="4" s="1"/>
  <c r="AJ71" i="4"/>
  <c r="AJ72" i="4" s="1"/>
  <c r="L75" i="4"/>
  <c r="M75" i="4"/>
  <c r="AF75" i="4"/>
  <c r="AG75" i="4"/>
  <c r="L77" i="4"/>
  <c r="M77" i="4"/>
  <c r="AF77" i="4"/>
  <c r="AG77" i="4"/>
  <c r="L79" i="4"/>
  <c r="M79" i="4"/>
  <c r="AF79" i="4"/>
  <c r="AG79" i="4"/>
  <c r="L81" i="4"/>
  <c r="M81" i="4"/>
  <c r="AF81" i="4"/>
  <c r="AG81" i="4"/>
  <c r="L83" i="4"/>
  <c r="M83" i="4"/>
  <c r="AF83" i="4"/>
  <c r="AG83" i="4"/>
  <c r="L85" i="4"/>
  <c r="M85" i="4"/>
  <c r="AF85" i="4"/>
  <c r="AG85" i="4"/>
  <c r="M87" i="4"/>
  <c r="L87" i="4"/>
  <c r="M88" i="4"/>
  <c r="M89" i="4"/>
  <c r="J89" i="4"/>
  <c r="L89" i="4" s="1"/>
  <c r="M90" i="4"/>
  <c r="S94" i="4"/>
  <c r="S95" i="4" s="1"/>
  <c r="M91" i="4"/>
  <c r="J91" i="4"/>
  <c r="L91" i="4" s="1"/>
  <c r="M92" i="4"/>
  <c r="M93" i="4"/>
  <c r="J93" i="4"/>
  <c r="L93" i="4" s="1"/>
  <c r="D94" i="4"/>
  <c r="D95" i="4" s="1"/>
  <c r="Z94" i="4"/>
  <c r="Z95" i="4" s="1"/>
  <c r="J66" i="4"/>
  <c r="AD66" i="4"/>
  <c r="V75" i="4"/>
  <c r="W75" i="4"/>
  <c r="AP75" i="4"/>
  <c r="AQ75" i="4"/>
  <c r="V77" i="4"/>
  <c r="W77" i="4"/>
  <c r="AP77" i="4"/>
  <c r="AQ77" i="4"/>
  <c r="V79" i="4"/>
  <c r="W79" i="4"/>
  <c r="AP79" i="4"/>
  <c r="AQ79" i="4"/>
  <c r="V81" i="4"/>
  <c r="W81" i="4"/>
  <c r="AP81" i="4"/>
  <c r="AQ81" i="4"/>
  <c r="V83" i="4"/>
  <c r="W83" i="4"/>
  <c r="AP83" i="4"/>
  <c r="AQ83" i="4"/>
  <c r="V85" i="4"/>
  <c r="W85" i="4"/>
  <c r="AP85" i="4"/>
  <c r="AQ85" i="4"/>
  <c r="AG87" i="4"/>
  <c r="AD87" i="4"/>
  <c r="AF87" i="4" s="1"/>
  <c r="AG88" i="4"/>
  <c r="AE89" i="4"/>
  <c r="X94" i="4"/>
  <c r="X95" i="4" s="1"/>
  <c r="AB94" i="4"/>
  <c r="AB95" i="4" s="1"/>
  <c r="AD89" i="4"/>
  <c r="AG90" i="4"/>
  <c r="AG91" i="4"/>
  <c r="AD91" i="4"/>
  <c r="AF91" i="4" s="1"/>
  <c r="AG92" i="4"/>
  <c r="AG93" i="4"/>
  <c r="AD93" i="4"/>
  <c r="AF93" i="4" s="1"/>
  <c r="O94" i="4"/>
  <c r="O95" i="4" s="1"/>
  <c r="J76" i="4"/>
  <c r="L76" i="4" s="1"/>
  <c r="T76" i="4"/>
  <c r="V76" i="4" s="1"/>
  <c r="AD76" i="4"/>
  <c r="AF76" i="4" s="1"/>
  <c r="AN76" i="4"/>
  <c r="AP76" i="4" s="1"/>
  <c r="J78" i="4"/>
  <c r="L78" i="4" s="1"/>
  <c r="T78" i="4"/>
  <c r="V78" i="4" s="1"/>
  <c r="AD78" i="4"/>
  <c r="AF78" i="4" s="1"/>
  <c r="AN78" i="4"/>
  <c r="AP78" i="4" s="1"/>
  <c r="J80" i="4"/>
  <c r="L80" i="4" s="1"/>
  <c r="T80" i="4"/>
  <c r="V80" i="4" s="1"/>
  <c r="AD80" i="4"/>
  <c r="AF80" i="4" s="1"/>
  <c r="AN80" i="4"/>
  <c r="AP80" i="4" s="1"/>
  <c r="J82" i="4"/>
  <c r="L82" i="4" s="1"/>
  <c r="T82" i="4"/>
  <c r="V82" i="4" s="1"/>
  <c r="AD82" i="4"/>
  <c r="AF82" i="4" s="1"/>
  <c r="AN82" i="4"/>
  <c r="AP82" i="4" s="1"/>
  <c r="J84" i="4"/>
  <c r="L84" i="4" s="1"/>
  <c r="T84" i="4"/>
  <c r="V84" i="4" s="1"/>
  <c r="AD84" i="4"/>
  <c r="AF84" i="4" s="1"/>
  <c r="AN84" i="4"/>
  <c r="AP84" i="4" s="1"/>
  <c r="J86" i="4"/>
  <c r="L86" i="4" s="1"/>
  <c r="T86" i="4"/>
  <c r="V86" i="4" s="1"/>
  <c r="AD86" i="4"/>
  <c r="AF86" i="4" s="1"/>
  <c r="AN86" i="4"/>
  <c r="AP86" i="4" s="1"/>
  <c r="W87" i="4"/>
  <c r="T87" i="4"/>
  <c r="V87" i="4" s="1"/>
  <c r="AQ87" i="4"/>
  <c r="AN87" i="4"/>
  <c r="AP87" i="4" s="1"/>
  <c r="N94" i="4"/>
  <c r="N95" i="4" s="1"/>
  <c r="U89" i="4"/>
  <c r="P94" i="4"/>
  <c r="P95" i="4" s="1"/>
  <c r="R94" i="4"/>
  <c r="R95" i="4" s="1"/>
  <c r="T89" i="4"/>
  <c r="AH94" i="4"/>
  <c r="AH95" i="4" s="1"/>
  <c r="AO89" i="4"/>
  <c r="AJ94" i="4"/>
  <c r="AJ95" i="4" s="1"/>
  <c r="AL94" i="4"/>
  <c r="AL95" i="4" s="1"/>
  <c r="AN89" i="4"/>
  <c r="Q94" i="4"/>
  <c r="Q95" i="4" s="1"/>
  <c r="AI94" i="4"/>
  <c r="AI95" i="4" s="1"/>
  <c r="AO90" i="4"/>
  <c r="AM94" i="4"/>
  <c r="AM95" i="4" s="1"/>
  <c r="W91" i="4"/>
  <c r="T91" i="4"/>
  <c r="V91" i="4" s="1"/>
  <c r="AQ91" i="4"/>
  <c r="AN91" i="4"/>
  <c r="AP91" i="4" s="1"/>
  <c r="W93" i="4"/>
  <c r="T93" i="4"/>
  <c r="V93" i="4" s="1"/>
  <c r="AQ93" i="4"/>
  <c r="AN93" i="4"/>
  <c r="AP93" i="4" s="1"/>
  <c r="J88" i="4"/>
  <c r="L88" i="4" s="1"/>
  <c r="T88" i="4"/>
  <c r="V88" i="4" s="1"/>
  <c r="AD88" i="4"/>
  <c r="AF88" i="4" s="1"/>
  <c r="AN88" i="4"/>
  <c r="AP88" i="4" s="1"/>
  <c r="E94" i="4"/>
  <c r="E95" i="4" s="1"/>
  <c r="G94" i="4"/>
  <c r="G95" i="4" s="1"/>
  <c r="I94" i="4"/>
  <c r="I95" i="4" s="1"/>
  <c r="Y94" i="4"/>
  <c r="Y95" i="4" s="1"/>
  <c r="AA94" i="4"/>
  <c r="AA95" i="4" s="1"/>
  <c r="AC94" i="4"/>
  <c r="AC95" i="4" s="1"/>
  <c r="J90" i="4"/>
  <c r="L90" i="4" s="1"/>
  <c r="T90" i="4"/>
  <c r="V90" i="4" s="1"/>
  <c r="AD90" i="4"/>
  <c r="AF90" i="4" s="1"/>
  <c r="AN90" i="4"/>
  <c r="J92" i="4"/>
  <c r="L92" i="4" s="1"/>
  <c r="T92" i="4"/>
  <c r="V92" i="4" s="1"/>
  <c r="AD92" i="4"/>
  <c r="AF92" i="4" s="1"/>
  <c r="AN92" i="4"/>
  <c r="AP92" i="4" s="1"/>
  <c r="M53" i="6"/>
  <c r="W53" i="6"/>
  <c r="AG53" i="6"/>
  <c r="AQ53" i="6"/>
  <c r="M55" i="6"/>
  <c r="W55" i="6"/>
  <c r="AG55" i="6"/>
  <c r="AQ55" i="6"/>
  <c r="M57" i="6"/>
  <c r="W57" i="6"/>
  <c r="AG57" i="6"/>
  <c r="AQ57" i="6"/>
  <c r="M59" i="6"/>
  <c r="W59" i="6"/>
  <c r="AG59" i="6"/>
  <c r="AQ59" i="6"/>
  <c r="M61" i="6"/>
  <c r="W61" i="6"/>
  <c r="AG61" i="6"/>
  <c r="AQ61" i="6"/>
  <c r="M63" i="6"/>
  <c r="W63" i="6"/>
  <c r="AG63" i="6"/>
  <c r="AQ63" i="6"/>
  <c r="M65" i="6"/>
  <c r="W65" i="6"/>
  <c r="AG65" i="6"/>
  <c r="AQ65" i="6"/>
  <c r="M67" i="6"/>
  <c r="W67" i="6"/>
  <c r="AG67" i="6"/>
  <c r="M69" i="6"/>
  <c r="W69" i="6"/>
  <c r="AG69" i="6"/>
  <c r="AQ69" i="6"/>
  <c r="J52" i="6"/>
  <c r="T52" i="6"/>
  <c r="V52" i="6" s="1"/>
  <c r="AD52" i="6"/>
  <c r="AN52" i="6"/>
  <c r="AP52" i="6" s="1"/>
  <c r="J54" i="6"/>
  <c r="T54" i="6"/>
  <c r="V54" i="6" s="1"/>
  <c r="AD54" i="6"/>
  <c r="AN54" i="6"/>
  <c r="AP54" i="6" s="1"/>
  <c r="J56" i="6"/>
  <c r="T56" i="6"/>
  <c r="V56" i="6" s="1"/>
  <c r="AD56" i="6"/>
  <c r="AN56" i="6"/>
  <c r="AP56" i="6" s="1"/>
  <c r="J58" i="6"/>
  <c r="T58" i="6"/>
  <c r="V58" i="6" s="1"/>
  <c r="AD58" i="6"/>
  <c r="AN58" i="6"/>
  <c r="AP58" i="6" s="1"/>
  <c r="J60" i="6"/>
  <c r="T60" i="6"/>
  <c r="V60" i="6" s="1"/>
  <c r="AD60" i="6"/>
  <c r="AN60" i="6"/>
  <c r="AP60" i="6" s="1"/>
  <c r="J62" i="6"/>
  <c r="T62" i="6"/>
  <c r="V62" i="6" s="1"/>
  <c r="AD62" i="6"/>
  <c r="AN62" i="6"/>
  <c r="AP62" i="6" s="1"/>
  <c r="J64" i="6"/>
  <c r="T64" i="6"/>
  <c r="V64" i="6" s="1"/>
  <c r="AD64" i="6"/>
  <c r="AN64" i="6"/>
  <c r="AP64" i="6" s="1"/>
  <c r="J66" i="6"/>
  <c r="N71" i="6"/>
  <c r="N72" i="6" s="1"/>
  <c r="U66" i="6"/>
  <c r="T66" i="6"/>
  <c r="AD66" i="6"/>
  <c r="AH71" i="6"/>
  <c r="AH72" i="6" s="1"/>
  <c r="AO66" i="6"/>
  <c r="AN66" i="6"/>
  <c r="J68" i="6"/>
  <c r="T68" i="6"/>
  <c r="V68" i="6" s="1"/>
  <c r="AD68" i="6"/>
  <c r="AN68" i="6"/>
  <c r="AP68" i="6" s="1"/>
  <c r="J70" i="6"/>
  <c r="T70" i="6"/>
  <c r="V70" i="6" s="1"/>
  <c r="AD70" i="6"/>
  <c r="AN70" i="6"/>
  <c r="AP70" i="6" s="1"/>
  <c r="D71" i="6"/>
  <c r="D72" i="6" s="1"/>
  <c r="O71" i="6"/>
  <c r="O72" i="6" s="1"/>
  <c r="M76" i="6"/>
  <c r="J76" i="6"/>
  <c r="L76" i="6" s="1"/>
  <c r="AG76" i="6"/>
  <c r="AD76" i="6"/>
  <c r="AF76" i="6" s="1"/>
  <c r="M77" i="6"/>
  <c r="W77" i="6"/>
  <c r="AG77" i="6"/>
  <c r="AQ77" i="6"/>
  <c r="M79" i="6"/>
  <c r="W79" i="6"/>
  <c r="AG79" i="6"/>
  <c r="AQ79" i="6"/>
  <c r="M81" i="6"/>
  <c r="W81" i="6"/>
  <c r="AG81" i="6"/>
  <c r="AQ81" i="6"/>
  <c r="M83" i="6"/>
  <c r="W83" i="6"/>
  <c r="AG83" i="6"/>
  <c r="AQ83" i="6"/>
  <c r="M85" i="6"/>
  <c r="W85" i="6"/>
  <c r="AG85" i="6"/>
  <c r="AQ85" i="6"/>
  <c r="M87" i="6"/>
  <c r="L52" i="6"/>
  <c r="AF52" i="6"/>
  <c r="J53" i="6"/>
  <c r="L53" i="6" s="1"/>
  <c r="T53" i="6"/>
  <c r="V53" i="6" s="1"/>
  <c r="AD53" i="6"/>
  <c r="AF53" i="6" s="1"/>
  <c r="AN53" i="6"/>
  <c r="AP53" i="6" s="1"/>
  <c r="L54" i="6"/>
  <c r="AF54" i="6"/>
  <c r="J55" i="6"/>
  <c r="L55" i="6" s="1"/>
  <c r="T55" i="6"/>
  <c r="V55" i="6" s="1"/>
  <c r="AD55" i="6"/>
  <c r="AF55" i="6" s="1"/>
  <c r="AN55" i="6"/>
  <c r="AP55" i="6" s="1"/>
  <c r="L56" i="6"/>
  <c r="AF56" i="6"/>
  <c r="J57" i="6"/>
  <c r="L57" i="6" s="1"/>
  <c r="T57" i="6"/>
  <c r="V57" i="6" s="1"/>
  <c r="AD57" i="6"/>
  <c r="AF57" i="6" s="1"/>
  <c r="AN57" i="6"/>
  <c r="AP57" i="6" s="1"/>
  <c r="L58" i="6"/>
  <c r="AF58" i="6"/>
  <c r="J59" i="6"/>
  <c r="L59" i="6" s="1"/>
  <c r="T59" i="6"/>
  <c r="V59" i="6" s="1"/>
  <c r="AD59" i="6"/>
  <c r="AF59" i="6" s="1"/>
  <c r="AN59" i="6"/>
  <c r="AP59" i="6" s="1"/>
  <c r="L60" i="6"/>
  <c r="AF60" i="6"/>
  <c r="J61" i="6"/>
  <c r="L61" i="6" s="1"/>
  <c r="T61" i="6"/>
  <c r="V61" i="6" s="1"/>
  <c r="AD61" i="6"/>
  <c r="AF61" i="6" s="1"/>
  <c r="AN61" i="6"/>
  <c r="AP61" i="6" s="1"/>
  <c r="L62" i="6"/>
  <c r="AF62" i="6"/>
  <c r="J63" i="6"/>
  <c r="L63" i="6" s="1"/>
  <c r="T63" i="6"/>
  <c r="V63" i="6" s="1"/>
  <c r="AD63" i="6"/>
  <c r="AF63" i="6" s="1"/>
  <c r="AN63" i="6"/>
  <c r="AP63" i="6" s="1"/>
  <c r="L64" i="6"/>
  <c r="AF64" i="6"/>
  <c r="J65" i="6"/>
  <c r="L65" i="6" s="1"/>
  <c r="T65" i="6"/>
  <c r="V65" i="6" s="1"/>
  <c r="AD65" i="6"/>
  <c r="AF65" i="6" s="1"/>
  <c r="AN65" i="6"/>
  <c r="AP65" i="6" s="1"/>
  <c r="E71" i="6"/>
  <c r="E72" i="6" s="1"/>
  <c r="G71" i="6"/>
  <c r="G72" i="6" s="1"/>
  <c r="I71" i="6"/>
  <c r="I72" i="6" s="1"/>
  <c r="L66" i="6"/>
  <c r="Y71" i="6"/>
  <c r="Y72" i="6" s="1"/>
  <c r="AA71" i="6"/>
  <c r="AA72" i="6" s="1"/>
  <c r="AC71" i="6"/>
  <c r="AC72" i="6" s="1"/>
  <c r="AF66" i="6"/>
  <c r="J67" i="6"/>
  <c r="L67" i="6" s="1"/>
  <c r="T67" i="6"/>
  <c r="V67" i="6" s="1"/>
  <c r="AD67" i="6"/>
  <c r="AF67" i="6" s="1"/>
  <c r="AN67" i="6"/>
  <c r="AO67" i="6"/>
  <c r="L68" i="6"/>
  <c r="AF68" i="6"/>
  <c r="J69" i="6"/>
  <c r="L69" i="6" s="1"/>
  <c r="T69" i="6"/>
  <c r="V69" i="6" s="1"/>
  <c r="AD69" i="6"/>
  <c r="AF69" i="6" s="1"/>
  <c r="AN69" i="6"/>
  <c r="AP69" i="6" s="1"/>
  <c r="L70" i="6"/>
  <c r="AF70" i="6"/>
  <c r="X71" i="6"/>
  <c r="X72" i="6" s="1"/>
  <c r="M75" i="6"/>
  <c r="AG75" i="6"/>
  <c r="W76" i="6"/>
  <c r="T76" i="6"/>
  <c r="V76" i="6" s="1"/>
  <c r="AQ76" i="6"/>
  <c r="AN76" i="6"/>
  <c r="AP76" i="6" s="1"/>
  <c r="J78" i="6"/>
  <c r="L78" i="6" s="1"/>
  <c r="T78" i="6"/>
  <c r="V78" i="6" s="1"/>
  <c r="AD78" i="6"/>
  <c r="AF78" i="6" s="1"/>
  <c r="AN78" i="6"/>
  <c r="AP78" i="6" s="1"/>
  <c r="J80" i="6"/>
  <c r="L80" i="6" s="1"/>
  <c r="T80" i="6"/>
  <c r="V80" i="6" s="1"/>
  <c r="AD80" i="6"/>
  <c r="AN80" i="6"/>
  <c r="AP80" i="6" s="1"/>
  <c r="J82" i="6"/>
  <c r="L82" i="6" s="1"/>
  <c r="T82" i="6"/>
  <c r="V82" i="6" s="1"/>
  <c r="AD82" i="6"/>
  <c r="AF82" i="6" s="1"/>
  <c r="AN82" i="6"/>
  <c r="AP82" i="6" s="1"/>
  <c r="J84" i="6"/>
  <c r="L84" i="6" s="1"/>
  <c r="T84" i="6"/>
  <c r="V84" i="6" s="1"/>
  <c r="AD84" i="6"/>
  <c r="AN84" i="6"/>
  <c r="AP84" i="6" s="1"/>
  <c r="J86" i="6"/>
  <c r="L86" i="6" s="1"/>
  <c r="T86" i="6"/>
  <c r="V86" i="6" s="1"/>
  <c r="AD86" i="6"/>
  <c r="AF86" i="6" s="1"/>
  <c r="AN86" i="6"/>
  <c r="AP86" i="6" s="1"/>
  <c r="W87" i="6"/>
  <c r="T87" i="6"/>
  <c r="V87" i="6" s="1"/>
  <c r="AQ87" i="6"/>
  <c r="AN87" i="6"/>
  <c r="AP87" i="6" s="1"/>
  <c r="N94" i="6"/>
  <c r="N95" i="6" s="1"/>
  <c r="U89" i="6"/>
  <c r="T89" i="6"/>
  <c r="AH94" i="6"/>
  <c r="AH95" i="6" s="1"/>
  <c r="AO89" i="6"/>
  <c r="AN89" i="6"/>
  <c r="AI94" i="6"/>
  <c r="AI95" i="6" s="1"/>
  <c r="AO90" i="6"/>
  <c r="W91" i="6"/>
  <c r="T91" i="6"/>
  <c r="V91" i="6" s="1"/>
  <c r="AQ91" i="6"/>
  <c r="AN91" i="6"/>
  <c r="AP91" i="6" s="1"/>
  <c r="W93" i="6"/>
  <c r="T93" i="6"/>
  <c r="V93" i="6" s="1"/>
  <c r="AQ93" i="6"/>
  <c r="AN93" i="6"/>
  <c r="AP93" i="6" s="1"/>
  <c r="J75" i="6"/>
  <c r="L75" i="6" s="1"/>
  <c r="T75" i="6"/>
  <c r="V75" i="6" s="1"/>
  <c r="AD75" i="6"/>
  <c r="AF75" i="6" s="1"/>
  <c r="AN75" i="6"/>
  <c r="AP75" i="6" s="1"/>
  <c r="J77" i="6"/>
  <c r="L77" i="6" s="1"/>
  <c r="T77" i="6"/>
  <c r="V77" i="6" s="1"/>
  <c r="AD77" i="6"/>
  <c r="AF77" i="6" s="1"/>
  <c r="AN77" i="6"/>
  <c r="AP77" i="6" s="1"/>
  <c r="J79" i="6"/>
  <c r="L79" i="6" s="1"/>
  <c r="T79" i="6"/>
  <c r="V79" i="6" s="1"/>
  <c r="AD79" i="6"/>
  <c r="AF79" i="6" s="1"/>
  <c r="AN79" i="6"/>
  <c r="AP79" i="6" s="1"/>
  <c r="AF80" i="6"/>
  <c r="J81" i="6"/>
  <c r="L81" i="6" s="1"/>
  <c r="T81" i="6"/>
  <c r="V81" i="6" s="1"/>
  <c r="AD81" i="6"/>
  <c r="AF81" i="6" s="1"/>
  <c r="AN81" i="6"/>
  <c r="AP81" i="6" s="1"/>
  <c r="J83" i="6"/>
  <c r="L83" i="6" s="1"/>
  <c r="T83" i="6"/>
  <c r="V83" i="6" s="1"/>
  <c r="AD83" i="6"/>
  <c r="AF83" i="6" s="1"/>
  <c r="AN83" i="6"/>
  <c r="AP83" i="6" s="1"/>
  <c r="AF84" i="6"/>
  <c r="J85" i="6"/>
  <c r="L85" i="6" s="1"/>
  <c r="T85" i="6"/>
  <c r="V85" i="6" s="1"/>
  <c r="AD85" i="6"/>
  <c r="AF85" i="6" s="1"/>
  <c r="AN85" i="6"/>
  <c r="AP85" i="6" s="1"/>
  <c r="J87" i="6"/>
  <c r="L87" i="6" s="1"/>
  <c r="AG87" i="6"/>
  <c r="AD87" i="6"/>
  <c r="AF87" i="6" s="1"/>
  <c r="W88" i="6"/>
  <c r="AQ88" i="6"/>
  <c r="M89" i="6"/>
  <c r="J89" i="6"/>
  <c r="L89" i="6" s="1"/>
  <c r="AE89" i="6"/>
  <c r="X94" i="6"/>
  <c r="X95" i="6" s="1"/>
  <c r="AD89" i="6"/>
  <c r="W90" i="6"/>
  <c r="M91" i="6"/>
  <c r="J91" i="6"/>
  <c r="L91" i="6" s="1"/>
  <c r="AG91" i="6"/>
  <c r="AD91" i="6"/>
  <c r="AF91" i="6" s="1"/>
  <c r="W92" i="6"/>
  <c r="AQ92" i="6"/>
  <c r="M93" i="6"/>
  <c r="J93" i="6"/>
  <c r="L93" i="6" s="1"/>
  <c r="AG93" i="6"/>
  <c r="AD93" i="6"/>
  <c r="AF93" i="6" s="1"/>
  <c r="D94" i="6"/>
  <c r="D95" i="6" s="1"/>
  <c r="O94" i="6"/>
  <c r="O95" i="6" s="1"/>
  <c r="J88" i="6"/>
  <c r="L88" i="6" s="1"/>
  <c r="T88" i="6"/>
  <c r="V88" i="6" s="1"/>
  <c r="AD88" i="6"/>
  <c r="AF88" i="6" s="1"/>
  <c r="AN88" i="6"/>
  <c r="AP88" i="6" s="1"/>
  <c r="E94" i="6"/>
  <c r="E95" i="6" s="1"/>
  <c r="G94" i="6"/>
  <c r="G95" i="6" s="1"/>
  <c r="I94" i="6"/>
  <c r="I95" i="6" s="1"/>
  <c r="Y94" i="6"/>
  <c r="Y95" i="6" s="1"/>
  <c r="AA94" i="6"/>
  <c r="AA95" i="6" s="1"/>
  <c r="AC94" i="6"/>
  <c r="AC95" i="6" s="1"/>
  <c r="J90" i="6"/>
  <c r="L90" i="6" s="1"/>
  <c r="T90" i="6"/>
  <c r="V90" i="6" s="1"/>
  <c r="AD90" i="6"/>
  <c r="AF90" i="6" s="1"/>
  <c r="AN90" i="6"/>
  <c r="J92" i="6"/>
  <c r="L92" i="6" s="1"/>
  <c r="T92" i="6"/>
  <c r="V92" i="6" s="1"/>
  <c r="AD92" i="6"/>
  <c r="AF92" i="6" s="1"/>
  <c r="AN92" i="6"/>
  <c r="AP92" i="6" s="1"/>
  <c r="L53" i="7"/>
  <c r="V53" i="7"/>
  <c r="AF53" i="7"/>
  <c r="AP53" i="7"/>
  <c r="L55" i="7"/>
  <c r="V55" i="7"/>
  <c r="AF55" i="7"/>
  <c r="AP55" i="7"/>
  <c r="L57" i="7"/>
  <c r="V57" i="7"/>
  <c r="AF57" i="7"/>
  <c r="AP57" i="7"/>
  <c r="L59" i="7"/>
  <c r="V59" i="7"/>
  <c r="AF59" i="7"/>
  <c r="AP59" i="7"/>
  <c r="AE72" i="7"/>
  <c r="AD72" i="7"/>
  <c r="J52" i="7"/>
  <c r="L52" i="7" s="1"/>
  <c r="T52" i="7"/>
  <c r="V52" i="7" s="1"/>
  <c r="AD52" i="7"/>
  <c r="AF52" i="7" s="1"/>
  <c r="AN52" i="7"/>
  <c r="AP52" i="7" s="1"/>
  <c r="M53" i="7"/>
  <c r="W53" i="7"/>
  <c r="AG53" i="7"/>
  <c r="AQ53" i="7"/>
  <c r="J54" i="7"/>
  <c r="L54" i="7" s="1"/>
  <c r="T54" i="7"/>
  <c r="V54" i="7" s="1"/>
  <c r="AD54" i="7"/>
  <c r="AF54" i="7" s="1"/>
  <c r="AN54" i="7"/>
  <c r="AP54" i="7" s="1"/>
  <c r="M55" i="7"/>
  <c r="W55" i="7"/>
  <c r="AG55" i="7"/>
  <c r="AQ55" i="7"/>
  <c r="J56" i="7"/>
  <c r="L56" i="7" s="1"/>
  <c r="T56" i="7"/>
  <c r="V56" i="7" s="1"/>
  <c r="AD56" i="7"/>
  <c r="AF56" i="7" s="1"/>
  <c r="AN56" i="7"/>
  <c r="AP56" i="7" s="1"/>
  <c r="M57" i="7"/>
  <c r="W57" i="7"/>
  <c r="AG57" i="7"/>
  <c r="AQ57" i="7"/>
  <c r="J58" i="7"/>
  <c r="L58" i="7" s="1"/>
  <c r="T58" i="7"/>
  <c r="V58" i="7" s="1"/>
  <c r="AD58" i="7"/>
  <c r="AF58" i="7" s="1"/>
  <c r="AN58" i="7"/>
  <c r="AP58" i="7" s="1"/>
  <c r="M59" i="7"/>
  <c r="W59" i="7"/>
  <c r="AG59" i="7"/>
  <c r="AQ59" i="7"/>
  <c r="K60" i="7"/>
  <c r="J60" i="7"/>
  <c r="W60" i="7"/>
  <c r="AG60" i="7"/>
  <c r="AQ60" i="7"/>
  <c r="L61" i="7"/>
  <c r="M61" i="7"/>
  <c r="V61" i="7"/>
  <c r="W61" i="7"/>
  <c r="AF61" i="7"/>
  <c r="AG61" i="7"/>
  <c r="AP61" i="7"/>
  <c r="AQ61" i="7"/>
  <c r="M62" i="7"/>
  <c r="W62" i="7"/>
  <c r="AG62" i="7"/>
  <c r="AQ62" i="7"/>
  <c r="L63" i="7"/>
  <c r="M63" i="7"/>
  <c r="V63" i="7"/>
  <c r="W63" i="7"/>
  <c r="AF63" i="7"/>
  <c r="AG63" i="7"/>
  <c r="AP63" i="7"/>
  <c r="AQ63" i="7"/>
  <c r="M64" i="7"/>
  <c r="W64" i="7"/>
  <c r="AG64" i="7"/>
  <c r="AQ64" i="7"/>
  <c r="L65" i="7"/>
  <c r="M65" i="7"/>
  <c r="V65" i="7"/>
  <c r="W65" i="7"/>
  <c r="AF65" i="7"/>
  <c r="AG65" i="7"/>
  <c r="AP65" i="7"/>
  <c r="AQ65" i="7"/>
  <c r="T60" i="7"/>
  <c r="V60" i="7" s="1"/>
  <c r="AD60" i="7"/>
  <c r="AF60" i="7" s="1"/>
  <c r="AN60" i="7"/>
  <c r="AP60" i="7" s="1"/>
  <c r="J62" i="7"/>
  <c r="L62" i="7" s="1"/>
  <c r="T62" i="7"/>
  <c r="V62" i="7" s="1"/>
  <c r="AD62" i="7"/>
  <c r="AF62" i="7" s="1"/>
  <c r="AN62" i="7"/>
  <c r="AP62" i="7" s="1"/>
  <c r="J64" i="7"/>
  <c r="L64" i="7" s="1"/>
  <c r="T64" i="7"/>
  <c r="V64" i="7" s="1"/>
  <c r="AD64" i="7"/>
  <c r="AF64" i="7" s="1"/>
  <c r="AN64" i="7"/>
  <c r="AP64" i="7" s="1"/>
  <c r="J66" i="7"/>
  <c r="L67" i="7"/>
  <c r="V67" i="7"/>
  <c r="AF67" i="7"/>
  <c r="AP67" i="7"/>
  <c r="L69" i="7"/>
  <c r="V69" i="7"/>
  <c r="AF69" i="7"/>
  <c r="AP69" i="7"/>
  <c r="L75" i="7"/>
  <c r="V75" i="7"/>
  <c r="AF75" i="7"/>
  <c r="AP75" i="7"/>
  <c r="L77" i="7"/>
  <c r="V77" i="7"/>
  <c r="AF77" i="7"/>
  <c r="AP77" i="7"/>
  <c r="L79" i="7"/>
  <c r="V79" i="7"/>
  <c r="AF79" i="7"/>
  <c r="AP79" i="7"/>
  <c r="L81" i="7"/>
  <c r="V81" i="7"/>
  <c r="AF81" i="7"/>
  <c r="AP81" i="7"/>
  <c r="L83" i="7"/>
  <c r="V83" i="7"/>
  <c r="AF83" i="7"/>
  <c r="AP83" i="7"/>
  <c r="V85" i="7"/>
  <c r="AF85" i="7"/>
  <c r="AP85" i="7"/>
  <c r="M87" i="7"/>
  <c r="L87" i="7"/>
  <c r="AG87" i="7"/>
  <c r="AD87" i="7"/>
  <c r="AF87" i="7" s="1"/>
  <c r="L88" i="7"/>
  <c r="M88" i="7"/>
  <c r="V88" i="7"/>
  <c r="W88" i="7"/>
  <c r="AF88" i="7"/>
  <c r="AG88" i="7"/>
  <c r="AP88" i="7"/>
  <c r="AQ88" i="7"/>
  <c r="M89" i="7"/>
  <c r="U95" i="7"/>
  <c r="V95" i="7" s="1"/>
  <c r="T95" i="7"/>
  <c r="AG89" i="7"/>
  <c r="AO95" i="7"/>
  <c r="AN95" i="7"/>
  <c r="L90" i="7"/>
  <c r="M90" i="7"/>
  <c r="V90" i="7"/>
  <c r="W90" i="7"/>
  <c r="AF90" i="7"/>
  <c r="AG90" i="7"/>
  <c r="AP90" i="7"/>
  <c r="AQ90" i="7"/>
  <c r="M91" i="7"/>
  <c r="W91" i="7"/>
  <c r="AG91" i="7"/>
  <c r="AQ91" i="7"/>
  <c r="L92" i="7"/>
  <c r="M92" i="7"/>
  <c r="V92" i="7"/>
  <c r="W92" i="7"/>
  <c r="AF92" i="7"/>
  <c r="AG92" i="7"/>
  <c r="AP92" i="7"/>
  <c r="AQ92" i="7"/>
  <c r="M93" i="7"/>
  <c r="W93" i="7"/>
  <c r="AG93" i="7"/>
  <c r="AQ93" i="7"/>
  <c r="E71" i="7"/>
  <c r="E72" i="7" s="1"/>
  <c r="G71" i="7"/>
  <c r="G72" i="7" s="1"/>
  <c r="I71" i="7"/>
  <c r="I72" i="7" s="1"/>
  <c r="K66" i="7"/>
  <c r="N71" i="7"/>
  <c r="N72" i="7" s="1"/>
  <c r="U66" i="7"/>
  <c r="P71" i="7"/>
  <c r="P72" i="7" s="1"/>
  <c r="R71" i="7"/>
  <c r="R72" i="7" s="1"/>
  <c r="T66" i="7"/>
  <c r="AD66" i="7"/>
  <c r="AF66" i="7" s="1"/>
  <c r="AH71" i="7"/>
  <c r="AH72" i="7" s="1"/>
  <c r="AO66" i="7"/>
  <c r="AJ71" i="7"/>
  <c r="AJ72" i="7" s="1"/>
  <c r="AL71" i="7"/>
  <c r="AL72" i="7" s="1"/>
  <c r="AN66" i="7"/>
  <c r="M67" i="7"/>
  <c r="W67" i="7"/>
  <c r="AG67" i="7"/>
  <c r="AQ67" i="7"/>
  <c r="J68" i="7"/>
  <c r="L68" i="7" s="1"/>
  <c r="T68" i="7"/>
  <c r="V68" i="7" s="1"/>
  <c r="AD68" i="7"/>
  <c r="AF68" i="7" s="1"/>
  <c r="AN68" i="7"/>
  <c r="AP68" i="7" s="1"/>
  <c r="M69" i="7"/>
  <c r="W69" i="7"/>
  <c r="AG69" i="7"/>
  <c r="AQ69" i="7"/>
  <c r="J70" i="7"/>
  <c r="L70" i="7" s="1"/>
  <c r="T70" i="7"/>
  <c r="V70" i="7" s="1"/>
  <c r="AD70" i="7"/>
  <c r="AF70" i="7" s="1"/>
  <c r="AN70" i="7"/>
  <c r="AP70" i="7" s="1"/>
  <c r="O71" i="7"/>
  <c r="O72" i="7" s="1"/>
  <c r="S71" i="7"/>
  <c r="S72" i="7" s="1"/>
  <c r="M75" i="7"/>
  <c r="W75" i="7"/>
  <c r="AG75" i="7"/>
  <c r="AQ75" i="7"/>
  <c r="J76" i="7"/>
  <c r="L76" i="7" s="1"/>
  <c r="T76" i="7"/>
  <c r="V76" i="7" s="1"/>
  <c r="AD76" i="7"/>
  <c r="AF76" i="7" s="1"/>
  <c r="AN76" i="7"/>
  <c r="AP76" i="7" s="1"/>
  <c r="M77" i="7"/>
  <c r="W77" i="7"/>
  <c r="AG77" i="7"/>
  <c r="AQ77" i="7"/>
  <c r="J78" i="7"/>
  <c r="L78" i="7" s="1"/>
  <c r="T78" i="7"/>
  <c r="V78" i="7" s="1"/>
  <c r="AD78" i="7"/>
  <c r="AF78" i="7" s="1"/>
  <c r="AN78" i="7"/>
  <c r="AP78" i="7" s="1"/>
  <c r="M79" i="7"/>
  <c r="W79" i="7"/>
  <c r="AG79" i="7"/>
  <c r="AQ79" i="7"/>
  <c r="J80" i="7"/>
  <c r="L80" i="7" s="1"/>
  <c r="T80" i="7"/>
  <c r="V80" i="7" s="1"/>
  <c r="AD80" i="7"/>
  <c r="AF80" i="7" s="1"/>
  <c r="AN80" i="7"/>
  <c r="AP80" i="7" s="1"/>
  <c r="M81" i="7"/>
  <c r="W81" i="7"/>
  <c r="AG81" i="7"/>
  <c r="AQ81" i="7"/>
  <c r="J82" i="7"/>
  <c r="L82" i="7" s="1"/>
  <c r="T82" i="7"/>
  <c r="V82" i="7" s="1"/>
  <c r="AD82" i="7"/>
  <c r="AF82" i="7" s="1"/>
  <c r="AN82" i="7"/>
  <c r="AP82" i="7" s="1"/>
  <c r="M83" i="7"/>
  <c r="W83" i="7"/>
  <c r="AG83" i="7"/>
  <c r="AQ83" i="7"/>
  <c r="J84" i="7"/>
  <c r="L84" i="7" s="1"/>
  <c r="T84" i="7"/>
  <c r="V84" i="7" s="1"/>
  <c r="AD84" i="7"/>
  <c r="AF84" i="7" s="1"/>
  <c r="AN84" i="7"/>
  <c r="AP84" i="7" s="1"/>
  <c r="M85" i="7"/>
  <c r="W85" i="7"/>
  <c r="AG85" i="7"/>
  <c r="AQ85" i="7"/>
  <c r="J86" i="7"/>
  <c r="L86" i="7" s="1"/>
  <c r="T86" i="7"/>
  <c r="V86" i="7" s="1"/>
  <c r="AD86" i="7"/>
  <c r="AF86" i="7" s="1"/>
  <c r="AN86" i="7"/>
  <c r="AP86" i="7" s="1"/>
  <c r="W87" i="7"/>
  <c r="T87" i="7"/>
  <c r="V87" i="7" s="1"/>
  <c r="AQ87" i="7"/>
  <c r="AN87" i="7"/>
  <c r="AP87" i="7" s="1"/>
  <c r="J89" i="7"/>
  <c r="L89" i="7" s="1"/>
  <c r="T89" i="7"/>
  <c r="AD89" i="7"/>
  <c r="AF89" i="7" s="1"/>
  <c r="AN89" i="7"/>
  <c r="J91" i="7"/>
  <c r="L91" i="7" s="1"/>
  <c r="T91" i="7"/>
  <c r="V91" i="7" s="1"/>
  <c r="AD91" i="7"/>
  <c r="AF91" i="7" s="1"/>
  <c r="AN91" i="7"/>
  <c r="AP91" i="7" s="1"/>
  <c r="J93" i="7"/>
  <c r="L93" i="7" s="1"/>
  <c r="T93" i="7"/>
  <c r="V93" i="7" s="1"/>
  <c r="AD93" i="7"/>
  <c r="AF93" i="7" s="1"/>
  <c r="AN93" i="7"/>
  <c r="AP93" i="7" s="1"/>
  <c r="D94" i="7"/>
  <c r="D95" i="7" s="1"/>
  <c r="X94" i="7"/>
  <c r="X95" i="7" s="1"/>
  <c r="U89" i="7"/>
  <c r="AO89" i="7"/>
  <c r="D94" i="5"/>
  <c r="F94" i="5"/>
  <c r="F95" i="5" s="1"/>
  <c r="H94" i="5"/>
  <c r="H95" i="5" s="1"/>
  <c r="O94" i="5"/>
  <c r="O95" i="5" s="1"/>
  <c r="Q94" i="5"/>
  <c r="Q95" i="5" s="1"/>
  <c r="T95" i="5" s="1"/>
  <c r="S94" i="5"/>
  <c r="S95" i="5" s="1"/>
  <c r="X94" i="5"/>
  <c r="X95" i="5" s="1"/>
  <c r="Z94" i="5"/>
  <c r="Z95" i="5" s="1"/>
  <c r="AB94" i="5"/>
  <c r="AB95" i="5" s="1"/>
  <c r="AI94" i="5"/>
  <c r="AI95" i="5" s="1"/>
  <c r="AK94" i="5"/>
  <c r="AK95" i="5" s="1"/>
  <c r="K72" i="5"/>
  <c r="L72" i="5" s="1"/>
  <c r="AP76" i="5"/>
  <c r="AP80" i="5"/>
  <c r="AP84" i="5"/>
  <c r="AP88" i="5"/>
  <c r="AP92" i="5"/>
  <c r="AP75" i="5"/>
  <c r="AN93" i="5"/>
  <c r="AP93" i="5" s="1"/>
  <c r="AN91" i="5"/>
  <c r="AP91" i="5" s="1"/>
  <c r="AN89" i="5"/>
  <c r="AP89" i="5" s="1"/>
  <c r="AN87" i="5"/>
  <c r="AP87" i="5" s="1"/>
  <c r="AN85" i="5"/>
  <c r="AP85" i="5" s="1"/>
  <c r="AN83" i="5"/>
  <c r="AP83" i="5" s="1"/>
  <c r="AN81" i="5"/>
  <c r="AP81" i="5" s="1"/>
  <c r="AN79" i="5"/>
  <c r="AP79" i="5" s="1"/>
  <c r="AN77" i="5"/>
  <c r="AP77" i="5" s="1"/>
  <c r="AD93" i="5"/>
  <c r="AF93" i="5" s="1"/>
  <c r="AD91" i="5"/>
  <c r="AF91" i="5" s="1"/>
  <c r="AD89" i="5"/>
  <c r="AF89" i="5" s="1"/>
  <c r="AD87" i="5"/>
  <c r="AF87" i="5" s="1"/>
  <c r="AD85" i="5"/>
  <c r="AF85" i="5" s="1"/>
  <c r="AD83" i="5"/>
  <c r="AF83" i="5" s="1"/>
  <c r="AD81" i="5"/>
  <c r="AF81" i="5" s="1"/>
  <c r="AD79" i="5"/>
  <c r="AF79" i="5" s="1"/>
  <c r="AD77" i="5"/>
  <c r="AF77" i="5" s="1"/>
  <c r="AF76" i="5"/>
  <c r="AF78" i="5"/>
  <c r="AF80" i="5"/>
  <c r="AF82" i="5"/>
  <c r="AF84" i="5"/>
  <c r="AF86" i="5"/>
  <c r="AF88" i="5"/>
  <c r="AF90" i="5"/>
  <c r="AF92" i="5"/>
  <c r="V75" i="5"/>
  <c r="U93" i="5"/>
  <c r="V93" i="5" s="1"/>
  <c r="T91" i="5"/>
  <c r="U89" i="5"/>
  <c r="V89" i="5" s="1"/>
  <c r="T87" i="5"/>
  <c r="V87" i="5" s="1"/>
  <c r="U85" i="5"/>
  <c r="V85" i="5" s="1"/>
  <c r="T83" i="5"/>
  <c r="V83" i="5" s="1"/>
  <c r="U81" i="5"/>
  <c r="V81" i="5" s="1"/>
  <c r="T79" i="5"/>
  <c r="V79" i="5" s="1"/>
  <c r="U77" i="5"/>
  <c r="V77" i="5" s="1"/>
  <c r="W81" i="5"/>
  <c r="V91" i="5"/>
  <c r="V76" i="5"/>
  <c r="W79" i="5"/>
  <c r="V80" i="5"/>
  <c r="W83" i="5"/>
  <c r="V84" i="5"/>
  <c r="W87" i="5"/>
  <c r="V88" i="5"/>
  <c r="W91" i="5"/>
  <c r="V92" i="5"/>
  <c r="W75" i="5"/>
  <c r="W76" i="5"/>
  <c r="W78" i="5"/>
  <c r="W80" i="5"/>
  <c r="W82" i="5"/>
  <c r="W84" i="5"/>
  <c r="W86" i="5"/>
  <c r="W88" i="5"/>
  <c r="W90" i="5"/>
  <c r="W92" i="5"/>
  <c r="AQ75" i="5"/>
  <c r="AQ76" i="5"/>
  <c r="AQ77" i="5"/>
  <c r="AQ78" i="5"/>
  <c r="AQ79" i="5"/>
  <c r="AQ80" i="5"/>
  <c r="AQ81" i="5"/>
  <c r="AQ82" i="5"/>
  <c r="AQ83" i="5"/>
  <c r="AQ84" i="5"/>
  <c r="AQ85" i="5"/>
  <c r="AQ86" i="5"/>
  <c r="AQ87" i="5"/>
  <c r="AQ88" i="5"/>
  <c r="AQ89" i="5"/>
  <c r="AQ90" i="5"/>
  <c r="AQ91" i="5"/>
  <c r="AQ92" i="5"/>
  <c r="AQ93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AN58" i="5"/>
  <c r="AP58" i="5" s="1"/>
  <c r="AN66" i="5"/>
  <c r="AN55" i="5"/>
  <c r="AD54" i="5"/>
  <c r="AE60" i="5"/>
  <c r="AF60" i="5" s="1"/>
  <c r="AD62" i="5"/>
  <c r="AD57" i="5"/>
  <c r="AE57" i="5"/>
  <c r="AG57" i="5" s="1"/>
  <c r="AD67" i="5"/>
  <c r="AE67" i="5"/>
  <c r="AG67" i="5" s="1"/>
  <c r="AE69" i="5"/>
  <c r="AG69" i="5" s="1"/>
  <c r="AD69" i="5"/>
  <c r="AO56" i="5"/>
  <c r="AQ56" i="5" s="1"/>
  <c r="AN56" i="5"/>
  <c r="AN60" i="5"/>
  <c r="AO60" i="5"/>
  <c r="AQ60" i="5" s="1"/>
  <c r="AN70" i="5"/>
  <c r="AO70" i="5"/>
  <c r="AQ70" i="5" s="1"/>
  <c r="AD52" i="5"/>
  <c r="AF52" i="5" s="1"/>
  <c r="AO53" i="5"/>
  <c r="AQ53" i="5" s="1"/>
  <c r="AN54" i="5"/>
  <c r="AP54" i="5" s="1"/>
  <c r="AD56" i="5"/>
  <c r="AF56" i="5" s="1"/>
  <c r="AO57" i="5"/>
  <c r="AQ57" i="5" s="1"/>
  <c r="AE59" i="5"/>
  <c r="AG59" i="5" s="1"/>
  <c r="AE61" i="5"/>
  <c r="AG61" i="5" s="1"/>
  <c r="AO64" i="5"/>
  <c r="AP64" i="5" s="1"/>
  <c r="AE68" i="5"/>
  <c r="AG68" i="5" s="1"/>
  <c r="AO65" i="5"/>
  <c r="AP65" i="5" s="1"/>
  <c r="AO61" i="5"/>
  <c r="AQ61" i="5" s="1"/>
  <c r="AO62" i="5"/>
  <c r="AQ62" i="5" s="1"/>
  <c r="AN63" i="5"/>
  <c r="AP63" i="5" s="1"/>
  <c r="AE64" i="5"/>
  <c r="AG64" i="5" s="1"/>
  <c r="AD65" i="5"/>
  <c r="AF65" i="5" s="1"/>
  <c r="AD66" i="5"/>
  <c r="AF66" i="5" s="1"/>
  <c r="AO67" i="5"/>
  <c r="AQ67" i="5" s="1"/>
  <c r="AO68" i="5"/>
  <c r="AQ68" i="5" s="1"/>
  <c r="AN69" i="5"/>
  <c r="AP69" i="5" s="1"/>
  <c r="AE70" i="5"/>
  <c r="AG70" i="5" s="1"/>
  <c r="AP52" i="5"/>
  <c r="J70" i="5"/>
  <c r="J54" i="5"/>
  <c r="K60" i="5"/>
  <c r="M60" i="5" s="1"/>
  <c r="AF53" i="5"/>
  <c r="AF55" i="5"/>
  <c r="AP66" i="5"/>
  <c r="AP70" i="5"/>
  <c r="AG56" i="5"/>
  <c r="W61" i="5"/>
  <c r="AG62" i="5"/>
  <c r="AF62" i="5"/>
  <c r="AP62" i="5"/>
  <c r="K66" i="5"/>
  <c r="J64" i="5"/>
  <c r="AP57" i="5"/>
  <c r="W63" i="5"/>
  <c r="AG63" i="5"/>
  <c r="AF63" i="5"/>
  <c r="AQ63" i="5"/>
  <c r="AG65" i="5"/>
  <c r="AF54" i="5"/>
  <c r="AF58" i="5"/>
  <c r="AP55" i="5"/>
  <c r="AP59" i="5"/>
  <c r="K69" i="5"/>
  <c r="K68" i="5"/>
  <c r="J67" i="5"/>
  <c r="L67" i="5" s="1"/>
  <c r="J65" i="5"/>
  <c r="L65" i="5" s="1"/>
  <c r="K63" i="5"/>
  <c r="J62" i="5"/>
  <c r="J61" i="5"/>
  <c r="L61" i="5" s="1"/>
  <c r="K59" i="5"/>
  <c r="K58" i="5"/>
  <c r="K57" i="5"/>
  <c r="J56" i="5"/>
  <c r="J55" i="5"/>
  <c r="L55" i="5" s="1"/>
  <c r="K53" i="5"/>
  <c r="J52" i="5"/>
  <c r="T69" i="5"/>
  <c r="V69" i="5" s="1"/>
  <c r="T68" i="5"/>
  <c r="T67" i="5"/>
  <c r="V67" i="5" s="1"/>
  <c r="U66" i="5"/>
  <c r="U65" i="5"/>
  <c r="T63" i="5"/>
  <c r="V63" i="5" s="1"/>
  <c r="U62" i="5"/>
  <c r="T61" i="5"/>
  <c r="V61" i="5" s="1"/>
  <c r="T60" i="5"/>
  <c r="U59" i="5"/>
  <c r="U57" i="5"/>
  <c r="U55" i="5"/>
  <c r="T53" i="5"/>
  <c r="V53" i="5" s="1"/>
  <c r="U52" i="5"/>
  <c r="U70" i="5"/>
  <c r="U68" i="5"/>
  <c r="T66" i="5"/>
  <c r="T64" i="5"/>
  <c r="V64" i="5" s="1"/>
  <c r="T62" i="5"/>
  <c r="U60" i="5"/>
  <c r="U58" i="5"/>
  <c r="T56" i="5"/>
  <c r="V56" i="5" s="1"/>
  <c r="U54" i="5"/>
  <c r="K52" i="5"/>
  <c r="K70" i="5"/>
  <c r="J68" i="5"/>
  <c r="J66" i="5"/>
  <c r="K64" i="5"/>
  <c r="K62" i="5"/>
  <c r="J60" i="5"/>
  <c r="L60" i="5" s="1"/>
  <c r="J58" i="5"/>
  <c r="K56" i="5"/>
  <c r="K54" i="5"/>
  <c r="AF41" i="26" l="1"/>
  <c r="D95" i="5"/>
  <c r="K95" i="5" s="1"/>
  <c r="W89" i="5"/>
  <c r="AP95" i="7"/>
  <c r="AF72" i="7"/>
  <c r="AF72" i="4"/>
  <c r="AK52" i="26"/>
  <c r="AO52" i="26" s="1"/>
  <c r="Q52" i="26"/>
  <c r="T52" i="26" s="1"/>
  <c r="J72" i="7"/>
  <c r="AQ65" i="5"/>
  <c r="AP60" i="5"/>
  <c r="AF64" i="5"/>
  <c r="AP68" i="5"/>
  <c r="AF57" i="5"/>
  <c r="W77" i="5"/>
  <c r="W85" i="5"/>
  <c r="W93" i="5"/>
  <c r="AN95" i="5"/>
  <c r="AD95" i="5"/>
  <c r="J95" i="5"/>
  <c r="U72" i="5"/>
  <c r="V72" i="5" s="1"/>
  <c r="AE72" i="5"/>
  <c r="AF72" i="5" s="1"/>
  <c r="AF94" i="5"/>
  <c r="AP94" i="5"/>
  <c r="U95" i="5"/>
  <c r="V95" i="5" s="1"/>
  <c r="AO72" i="5"/>
  <c r="AP72" i="5" s="1"/>
  <c r="AF68" i="5"/>
  <c r="AG60" i="5"/>
  <c r="AF61" i="5"/>
  <c r="AP56" i="5"/>
  <c r="V94" i="5"/>
  <c r="AE95" i="5"/>
  <c r="AF95" i="5" s="1"/>
  <c r="K72" i="7"/>
  <c r="L72" i="7" s="1"/>
  <c r="L94" i="5"/>
  <c r="AN52" i="26"/>
  <c r="U52" i="26"/>
  <c r="W46" i="26"/>
  <c r="V46" i="26"/>
  <c r="K52" i="26"/>
  <c r="J52" i="26"/>
  <c r="AF49" i="26"/>
  <c r="AF51" i="26" s="1"/>
  <c r="AG49" i="26"/>
  <c r="L49" i="26"/>
  <c r="L51" i="26" s="1"/>
  <c r="M49" i="26"/>
  <c r="V45" i="26"/>
  <c r="W45" i="26"/>
  <c r="M44" i="26"/>
  <c r="L44" i="26"/>
  <c r="AF42" i="26"/>
  <c r="AG42" i="26"/>
  <c r="L42" i="26"/>
  <c r="M42" i="26"/>
  <c r="AF40" i="26"/>
  <c r="AG40" i="26"/>
  <c r="L40" i="26"/>
  <c r="M40" i="26"/>
  <c r="AF38" i="26"/>
  <c r="AG38" i="26"/>
  <c r="L38" i="26"/>
  <c r="M38" i="26"/>
  <c r="AF36" i="26"/>
  <c r="AG36" i="26"/>
  <c r="L36" i="26"/>
  <c r="M36" i="26"/>
  <c r="AQ46" i="26"/>
  <c r="AP46" i="26"/>
  <c r="AE52" i="26"/>
  <c r="AD52" i="26"/>
  <c r="AP49" i="26"/>
  <c r="AQ49" i="26"/>
  <c r="V49" i="26"/>
  <c r="W49" i="26"/>
  <c r="AP47" i="26"/>
  <c r="AQ47" i="26"/>
  <c r="L45" i="26"/>
  <c r="M45" i="26"/>
  <c r="W44" i="26"/>
  <c r="V44" i="26"/>
  <c r="AP42" i="26"/>
  <c r="AQ42" i="26"/>
  <c r="V42" i="26"/>
  <c r="W42" i="26"/>
  <c r="AP40" i="26"/>
  <c r="AQ40" i="26"/>
  <c r="V40" i="26"/>
  <c r="W40" i="26"/>
  <c r="AP38" i="26"/>
  <c r="AQ38" i="26"/>
  <c r="V38" i="26"/>
  <c r="W38" i="26"/>
  <c r="AP36" i="26"/>
  <c r="AQ36" i="26"/>
  <c r="V36" i="26"/>
  <c r="W36" i="26"/>
  <c r="AP90" i="4"/>
  <c r="AQ90" i="4"/>
  <c r="AO95" i="4"/>
  <c r="AN95" i="4"/>
  <c r="W89" i="4"/>
  <c r="V89" i="4"/>
  <c r="V94" i="4" s="1"/>
  <c r="AG89" i="4"/>
  <c r="AF89" i="4"/>
  <c r="AF94" i="4" s="1"/>
  <c r="L94" i="4"/>
  <c r="U72" i="4"/>
  <c r="T72" i="4"/>
  <c r="AF66" i="4"/>
  <c r="AF71" i="4" s="1"/>
  <c r="AG66" i="4"/>
  <c r="L66" i="4"/>
  <c r="L71" i="4" s="1"/>
  <c r="M66" i="4"/>
  <c r="AQ89" i="4"/>
  <c r="AP89" i="4"/>
  <c r="AP94" i="4" s="1"/>
  <c r="U95" i="4"/>
  <c r="T95" i="4"/>
  <c r="AE95" i="4"/>
  <c r="AD95" i="4"/>
  <c r="K95" i="4"/>
  <c r="J95" i="4"/>
  <c r="AO72" i="4"/>
  <c r="AN72" i="4"/>
  <c r="AP66" i="4"/>
  <c r="AP71" i="4" s="1"/>
  <c r="AQ66" i="4"/>
  <c r="V66" i="4"/>
  <c r="V71" i="4" s="1"/>
  <c r="W66" i="4"/>
  <c r="L94" i="6"/>
  <c r="AE95" i="6"/>
  <c r="AD95" i="6"/>
  <c r="AO95" i="6"/>
  <c r="AN95" i="6"/>
  <c r="W89" i="6"/>
  <c r="V89" i="6"/>
  <c r="V94" i="6" s="1"/>
  <c r="AE72" i="6"/>
  <c r="AD72" i="6"/>
  <c r="AF71" i="6"/>
  <c r="L71" i="6"/>
  <c r="AO72" i="6"/>
  <c r="AN72" i="6"/>
  <c r="U72" i="6"/>
  <c r="T72" i="6"/>
  <c r="K95" i="6"/>
  <c r="J95" i="6"/>
  <c r="AG89" i="6"/>
  <c r="AF89" i="6"/>
  <c r="AF94" i="6" s="1"/>
  <c r="AP90" i="6"/>
  <c r="AQ90" i="6"/>
  <c r="AQ89" i="6"/>
  <c r="AP89" i="6"/>
  <c r="U95" i="6"/>
  <c r="T95" i="6"/>
  <c r="AP67" i="6"/>
  <c r="AQ67" i="6"/>
  <c r="K72" i="6"/>
  <c r="J72" i="6"/>
  <c r="AQ66" i="6"/>
  <c r="AP66" i="6"/>
  <c r="W66" i="6"/>
  <c r="V66" i="6"/>
  <c r="V71" i="6" s="1"/>
  <c r="AF94" i="7"/>
  <c r="L94" i="7"/>
  <c r="W89" i="7"/>
  <c r="V89" i="7"/>
  <c r="V94" i="7" s="1"/>
  <c r="K95" i="7"/>
  <c r="J95" i="7"/>
  <c r="AQ66" i="7"/>
  <c r="AP66" i="7"/>
  <c r="AP71" i="7" s="1"/>
  <c r="AF71" i="7"/>
  <c r="W66" i="7"/>
  <c r="V66" i="7"/>
  <c r="V71" i="7" s="1"/>
  <c r="M66" i="7"/>
  <c r="L66" i="7"/>
  <c r="L71" i="7" s="1"/>
  <c r="AQ89" i="7"/>
  <c r="AP89" i="7"/>
  <c r="AP94" i="7" s="1"/>
  <c r="AE95" i="7"/>
  <c r="AD95" i="7"/>
  <c r="AO72" i="7"/>
  <c r="AN72" i="7"/>
  <c r="U72" i="7"/>
  <c r="T72" i="7"/>
  <c r="M60" i="7"/>
  <c r="L60" i="7"/>
  <c r="AO95" i="5"/>
  <c r="AP95" i="5" s="1"/>
  <c r="AQ64" i="5"/>
  <c r="AF70" i="5"/>
  <c r="AF69" i="5"/>
  <c r="AP53" i="5"/>
  <c r="AP61" i="5"/>
  <c r="AF67" i="5"/>
  <c r="AF59" i="5"/>
  <c r="AP67" i="5"/>
  <c r="AP71" i="5" s="1"/>
  <c r="M52" i="5"/>
  <c r="L52" i="5"/>
  <c r="W52" i="5"/>
  <c r="V52" i="5"/>
  <c r="M54" i="5"/>
  <c r="L54" i="5"/>
  <c r="M62" i="5"/>
  <c r="L62" i="5"/>
  <c r="M70" i="5"/>
  <c r="L70" i="5"/>
  <c r="W54" i="5"/>
  <c r="V54" i="5"/>
  <c r="W58" i="5"/>
  <c r="V58" i="5"/>
  <c r="W70" i="5"/>
  <c r="V70" i="5"/>
  <c r="W55" i="5"/>
  <c r="V55" i="5"/>
  <c r="W59" i="5"/>
  <c r="V59" i="5"/>
  <c r="W66" i="5"/>
  <c r="V66" i="5"/>
  <c r="M57" i="5"/>
  <c r="L57" i="5"/>
  <c r="M59" i="5"/>
  <c r="L59" i="5"/>
  <c r="M68" i="5"/>
  <c r="L68" i="5"/>
  <c r="M56" i="5"/>
  <c r="L56" i="5"/>
  <c r="M64" i="5"/>
  <c r="L64" i="5"/>
  <c r="W60" i="5"/>
  <c r="V60" i="5"/>
  <c r="W68" i="5"/>
  <c r="V68" i="5"/>
  <c r="W57" i="5"/>
  <c r="V57" i="5"/>
  <c r="W62" i="5"/>
  <c r="V62" i="5"/>
  <c r="W65" i="5"/>
  <c r="V65" i="5"/>
  <c r="M53" i="5"/>
  <c r="L53" i="5"/>
  <c r="M58" i="5"/>
  <c r="L58" i="5"/>
  <c r="M63" i="5"/>
  <c r="L63" i="5"/>
  <c r="M69" i="5"/>
  <c r="L69" i="5"/>
  <c r="M66" i="5"/>
  <c r="L66" i="5"/>
  <c r="L71" i="5" s="1"/>
  <c r="V52" i="26" l="1"/>
  <c r="L95" i="5"/>
  <c r="L72" i="6"/>
  <c r="V95" i="6"/>
  <c r="L95" i="6"/>
  <c r="V72" i="6"/>
  <c r="AP72" i="6"/>
  <c r="AF72" i="6"/>
  <c r="AP95" i="6"/>
  <c r="AF95" i="6"/>
  <c r="AP95" i="4"/>
  <c r="AF52" i="26"/>
  <c r="L52" i="26"/>
  <c r="V72" i="7"/>
  <c r="AP72" i="7"/>
  <c r="AF95" i="7"/>
  <c r="AP72" i="4"/>
  <c r="L95" i="4"/>
  <c r="AF95" i="4"/>
  <c r="V95" i="4"/>
  <c r="V72" i="4"/>
  <c r="AP52" i="26"/>
  <c r="L95" i="7"/>
  <c r="AF71" i="5"/>
  <c r="AP51" i="26"/>
  <c r="V51" i="26"/>
  <c r="AP71" i="6"/>
  <c r="AP94" i="6"/>
  <c r="V71" i="5"/>
  <c r="AA43" i="6" l="1"/>
  <c r="AA42" i="6"/>
  <c r="AA41" i="6"/>
  <c r="AA40" i="6"/>
  <c r="AA39" i="6"/>
  <c r="AA38" i="6"/>
  <c r="AA37" i="6"/>
  <c r="AA36" i="6"/>
  <c r="AA35" i="6"/>
  <c r="AA34" i="6"/>
  <c r="AB34" i="6" s="1"/>
  <c r="AA33" i="6"/>
  <c r="AB33" i="6" s="1"/>
  <c r="AA32" i="6"/>
  <c r="AB32" i="6" s="1"/>
  <c r="AA31" i="6"/>
  <c r="AB31" i="6" s="1"/>
  <c r="AA30" i="6"/>
  <c r="AB30" i="6" s="1"/>
  <c r="AA29" i="6"/>
  <c r="AB29" i="6" s="1"/>
  <c r="AA28" i="6"/>
  <c r="AB28" i="6" s="1"/>
  <c r="AA27" i="6"/>
  <c r="AB27" i="6" s="1"/>
  <c r="AA26" i="6"/>
  <c r="AB26" i="6" s="1"/>
  <c r="AA25" i="6"/>
  <c r="AB25" i="6" s="1"/>
  <c r="AA23" i="6"/>
  <c r="AB23" i="6" s="1"/>
  <c r="AA22" i="6"/>
  <c r="AB22" i="6" s="1"/>
  <c r="AA21" i="6"/>
  <c r="AB21" i="6" s="1"/>
  <c r="AA20" i="6"/>
  <c r="AB20" i="6" s="1"/>
  <c r="AA19" i="6"/>
  <c r="AB19" i="6" s="1"/>
  <c r="AA18" i="6"/>
  <c r="AB18" i="6" s="1"/>
  <c r="AA17" i="6"/>
  <c r="AB17" i="6" s="1"/>
  <c r="AA16" i="6"/>
  <c r="AB16" i="6" s="1"/>
  <c r="AA15" i="6"/>
  <c r="AB15" i="6" s="1"/>
  <c r="AA14" i="6"/>
  <c r="AB14" i="6" s="1"/>
  <c r="AA13" i="6"/>
  <c r="AB13" i="6" s="1"/>
  <c r="AA12" i="6"/>
  <c r="AB12" i="6" s="1"/>
  <c r="AA11" i="6"/>
  <c r="AB11" i="6" s="1"/>
  <c r="AA10" i="6"/>
  <c r="AB10" i="6" s="1"/>
  <c r="AA9" i="6"/>
  <c r="AB9" i="6" s="1"/>
  <c r="AA8" i="6"/>
  <c r="AB8" i="6" s="1"/>
  <c r="AA7" i="6"/>
  <c r="AB7" i="6" s="1"/>
  <c r="AA6" i="6"/>
  <c r="AB6" i="6" s="1"/>
  <c r="AA5" i="6"/>
  <c r="AB5" i="6" s="1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S29" i="6" s="1"/>
  <c r="R28" i="6"/>
  <c r="R27" i="6"/>
  <c r="R26" i="6"/>
  <c r="R25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S11" i="6" s="1"/>
  <c r="R10" i="6"/>
  <c r="R9" i="6"/>
  <c r="R8" i="6"/>
  <c r="R7" i="6"/>
  <c r="R6" i="6"/>
  <c r="R5" i="6"/>
  <c r="I43" i="6"/>
  <c r="I42" i="6"/>
  <c r="I41" i="6"/>
  <c r="I40" i="6"/>
  <c r="I39" i="6"/>
  <c r="I38" i="6"/>
  <c r="I37" i="6"/>
  <c r="I36" i="6"/>
  <c r="I35" i="6"/>
  <c r="I34" i="6"/>
  <c r="J34" i="6" s="1"/>
  <c r="I33" i="6"/>
  <c r="J33" i="6" s="1"/>
  <c r="I32" i="6"/>
  <c r="J32" i="6" s="1"/>
  <c r="I31" i="6"/>
  <c r="J31" i="6" s="1"/>
  <c r="I30" i="6"/>
  <c r="J30" i="6" s="1"/>
  <c r="I29" i="6"/>
  <c r="J29" i="6" s="1"/>
  <c r="I28" i="6"/>
  <c r="J28" i="6" s="1"/>
  <c r="I27" i="6"/>
  <c r="J27" i="6" s="1"/>
  <c r="I26" i="6"/>
  <c r="J26" i="6" s="1"/>
  <c r="I25" i="6"/>
  <c r="J25" i="6" s="1"/>
  <c r="I23" i="6"/>
  <c r="J23" i="6" s="1"/>
  <c r="I22" i="6"/>
  <c r="J22" i="6" s="1"/>
  <c r="I21" i="6"/>
  <c r="J21" i="6" s="1"/>
  <c r="I20" i="6"/>
  <c r="J20" i="6" s="1"/>
  <c r="I19" i="6"/>
  <c r="J19" i="6" s="1"/>
  <c r="I18" i="6"/>
  <c r="J18" i="6" s="1"/>
  <c r="I17" i="6"/>
  <c r="J17" i="6" s="1"/>
  <c r="I16" i="6"/>
  <c r="J16" i="6" s="1"/>
  <c r="I15" i="6"/>
  <c r="J15" i="6" s="1"/>
  <c r="I14" i="6"/>
  <c r="J14" i="6" s="1"/>
  <c r="I13" i="6"/>
  <c r="J13" i="6" s="1"/>
  <c r="I12" i="6"/>
  <c r="J12" i="6" s="1"/>
  <c r="I11" i="6"/>
  <c r="J11" i="6" s="1"/>
  <c r="I10" i="6"/>
  <c r="J10" i="6" s="1"/>
  <c r="I9" i="6"/>
  <c r="J9" i="6" s="1"/>
  <c r="I8" i="6"/>
  <c r="J8" i="6" s="1"/>
  <c r="I7" i="6"/>
  <c r="J7" i="6" s="1"/>
  <c r="I6" i="6"/>
  <c r="J6" i="6" s="1"/>
  <c r="I5" i="6"/>
  <c r="J5" i="6" s="1"/>
  <c r="AB35" i="6" l="1"/>
  <c r="AB36" i="6"/>
  <c r="AB37" i="6"/>
  <c r="AB38" i="6"/>
  <c r="AB39" i="6"/>
  <c r="AB40" i="6"/>
  <c r="AB41" i="6"/>
  <c r="AB42" i="6"/>
  <c r="AB43" i="6"/>
  <c r="S6" i="6"/>
  <c r="S7" i="6"/>
  <c r="S10" i="6"/>
  <c r="S12" i="6"/>
  <c r="S13" i="6"/>
  <c r="S14" i="6"/>
  <c r="S15" i="6"/>
  <c r="S16" i="6"/>
  <c r="S17" i="6"/>
  <c r="S18" i="6"/>
  <c r="S19" i="6"/>
  <c r="S20" i="6"/>
  <c r="S21" i="6"/>
  <c r="S22" i="6"/>
  <c r="S23" i="6"/>
  <c r="S25" i="6"/>
  <c r="S26" i="6"/>
  <c r="S27" i="6"/>
  <c r="S28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5" i="6"/>
  <c r="S8" i="6"/>
  <c r="S9" i="6"/>
  <c r="J35" i="6"/>
  <c r="J36" i="6"/>
  <c r="J37" i="6"/>
  <c r="J38" i="6"/>
  <c r="J39" i="6"/>
  <c r="J40" i="6"/>
  <c r="J41" i="6"/>
  <c r="J42" i="6"/>
  <c r="J43" i="6"/>
  <c r="D24" i="15" l="1"/>
  <c r="E24" i="15"/>
  <c r="F24" i="15"/>
  <c r="G24" i="15"/>
  <c r="I24" i="15"/>
  <c r="J24" i="15"/>
  <c r="K24" i="15"/>
  <c r="K25" i="15" s="1"/>
  <c r="L24" i="15"/>
  <c r="M24" i="15"/>
  <c r="M25" i="15" s="1"/>
  <c r="O24" i="15"/>
  <c r="P24" i="15"/>
  <c r="Q24" i="15"/>
  <c r="Q25" i="15" s="1"/>
  <c r="R24" i="15"/>
  <c r="S24" i="15"/>
  <c r="S25" i="15" s="1"/>
  <c r="U24" i="15"/>
  <c r="V24" i="15"/>
  <c r="W24" i="15"/>
  <c r="W25" i="15" s="1"/>
  <c r="X24" i="15"/>
  <c r="Y24" i="15"/>
  <c r="Y25" i="15" s="1"/>
  <c r="C24" i="15"/>
  <c r="E25" i="15" s="1"/>
  <c r="AA6" i="15"/>
  <c r="AA7" i="15"/>
  <c r="AA8" i="15"/>
  <c r="AA9" i="15"/>
  <c r="AA10" i="15"/>
  <c r="AA11" i="15"/>
  <c r="AA12" i="15"/>
  <c r="AA13" i="15"/>
  <c r="AA14" i="15"/>
  <c r="AA15" i="15"/>
  <c r="AA16" i="15"/>
  <c r="AA17" i="15"/>
  <c r="AA18" i="15"/>
  <c r="AA19" i="15"/>
  <c r="AA20" i="15"/>
  <c r="AA21" i="15"/>
  <c r="AA22" i="15"/>
  <c r="AA23" i="15"/>
  <c r="AA27" i="15"/>
  <c r="AA28" i="15"/>
  <c r="AA29" i="15"/>
  <c r="AA30" i="15"/>
  <c r="AA31" i="15"/>
  <c r="AA32" i="15"/>
  <c r="AA33" i="15"/>
  <c r="AA34" i="15"/>
  <c r="AA35" i="15"/>
  <c r="AA36" i="15"/>
  <c r="AA37" i="15"/>
  <c r="AA38" i="15"/>
  <c r="AA39" i="15"/>
  <c r="AA40" i="15"/>
  <c r="AA41" i="15"/>
  <c r="AA42" i="15"/>
  <c r="AA43" i="15"/>
  <c r="AA44" i="15"/>
  <c r="AA45" i="15"/>
  <c r="AA5" i="15"/>
  <c r="Z6" i="15"/>
  <c r="Z7" i="15"/>
  <c r="Z8" i="15"/>
  <c r="Z9" i="15"/>
  <c r="Z10" i="15"/>
  <c r="Z11" i="15"/>
  <c r="Z12" i="15"/>
  <c r="Z13" i="15"/>
  <c r="Z14" i="15"/>
  <c r="Z15" i="15"/>
  <c r="Z16" i="15"/>
  <c r="Z17" i="15"/>
  <c r="Z18" i="15"/>
  <c r="Z19" i="15"/>
  <c r="Z20" i="15"/>
  <c r="Z21" i="15"/>
  <c r="Z22" i="15"/>
  <c r="Z23" i="15"/>
  <c r="Z24" i="15" s="1"/>
  <c r="Z27" i="15"/>
  <c r="Z28" i="15"/>
  <c r="Z29" i="15"/>
  <c r="Z30" i="15"/>
  <c r="Z31" i="15"/>
  <c r="Z32" i="15"/>
  <c r="Z33" i="15"/>
  <c r="Z34" i="15"/>
  <c r="Z35" i="15"/>
  <c r="Z36" i="15"/>
  <c r="Z37" i="15"/>
  <c r="Z38" i="15"/>
  <c r="Z39" i="15"/>
  <c r="Z40" i="15"/>
  <c r="Z41" i="15"/>
  <c r="Z42" i="15"/>
  <c r="Z43" i="15"/>
  <c r="Z44" i="15"/>
  <c r="Z45" i="15"/>
  <c r="Z5" i="15"/>
  <c r="R25" i="15" l="1"/>
  <c r="P25" i="15"/>
  <c r="F25" i="15"/>
  <c r="D25" i="15"/>
  <c r="X25" i="15"/>
  <c r="V25" i="15"/>
  <c r="L25" i="15"/>
  <c r="J25" i="15"/>
  <c r="G25" i="15"/>
  <c r="Z43" i="5" l="1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Z5" i="5"/>
  <c r="R47" i="17" l="1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AA23" i="17"/>
  <c r="AB23" i="17" s="1"/>
  <c r="Y23" i="17"/>
  <c r="Z23" i="17" s="1"/>
  <c r="W23" i="17"/>
  <c r="X23" i="17" s="1"/>
  <c r="U23" i="17"/>
  <c r="V23" i="17" s="1"/>
  <c r="S23" i="17"/>
  <c r="T23" i="17" s="1"/>
  <c r="L23" i="17"/>
  <c r="Q23" i="17" s="1"/>
  <c r="R23" i="17" s="1"/>
  <c r="AA22" i="17"/>
  <c r="AB22" i="17" s="1"/>
  <c r="Y22" i="17"/>
  <c r="Z22" i="17" s="1"/>
  <c r="W22" i="17"/>
  <c r="X22" i="17" s="1"/>
  <c r="U22" i="17"/>
  <c r="V22" i="17" s="1"/>
  <c r="S22" i="17"/>
  <c r="T22" i="17" s="1"/>
  <c r="L22" i="17"/>
  <c r="Q22" i="17" s="1"/>
  <c r="R22" i="17" s="1"/>
  <c r="AA21" i="17"/>
  <c r="AB21" i="17" s="1"/>
  <c r="Y21" i="17"/>
  <c r="Z21" i="17" s="1"/>
  <c r="W21" i="17"/>
  <c r="X21" i="17" s="1"/>
  <c r="U21" i="17"/>
  <c r="V21" i="17" s="1"/>
  <c r="S21" i="17"/>
  <c r="T21" i="17" s="1"/>
  <c r="L21" i="17"/>
  <c r="Q21" i="17" s="1"/>
  <c r="R21" i="17" s="1"/>
  <c r="AA20" i="17"/>
  <c r="AB20" i="17" s="1"/>
  <c r="Y20" i="17"/>
  <c r="Z20" i="17" s="1"/>
  <c r="W20" i="17"/>
  <c r="X20" i="17" s="1"/>
  <c r="U20" i="17"/>
  <c r="V20" i="17" s="1"/>
  <c r="S20" i="17"/>
  <c r="T20" i="17" s="1"/>
  <c r="L20" i="17"/>
  <c r="Q20" i="17" s="1"/>
  <c r="R20" i="17" s="1"/>
  <c r="AA19" i="17"/>
  <c r="AB19" i="17" s="1"/>
  <c r="Y19" i="17"/>
  <c r="Z19" i="17" s="1"/>
  <c r="W19" i="17"/>
  <c r="X19" i="17" s="1"/>
  <c r="U19" i="17"/>
  <c r="V19" i="17" s="1"/>
  <c r="S19" i="17"/>
  <c r="T19" i="17" s="1"/>
  <c r="L19" i="17"/>
  <c r="Q19" i="17" s="1"/>
  <c r="R19" i="17" s="1"/>
  <c r="AA18" i="17"/>
  <c r="AB18" i="17" s="1"/>
  <c r="Y18" i="17"/>
  <c r="Z18" i="17" s="1"/>
  <c r="W18" i="17"/>
  <c r="X18" i="17" s="1"/>
  <c r="U18" i="17"/>
  <c r="V18" i="17" s="1"/>
  <c r="S18" i="17"/>
  <c r="T18" i="17" s="1"/>
  <c r="L18" i="17"/>
  <c r="Q18" i="17" s="1"/>
  <c r="R18" i="17" s="1"/>
  <c r="AA17" i="17"/>
  <c r="AB17" i="17" s="1"/>
  <c r="Y17" i="17"/>
  <c r="Z17" i="17" s="1"/>
  <c r="W17" i="17"/>
  <c r="X17" i="17" s="1"/>
  <c r="U17" i="17"/>
  <c r="V17" i="17" s="1"/>
  <c r="S17" i="17"/>
  <c r="T17" i="17" s="1"/>
  <c r="L17" i="17"/>
  <c r="Q17" i="17" s="1"/>
  <c r="R17" i="17" s="1"/>
  <c r="AA16" i="17"/>
  <c r="AB16" i="17" s="1"/>
  <c r="Y16" i="17"/>
  <c r="Z16" i="17" s="1"/>
  <c r="W16" i="17"/>
  <c r="X16" i="17" s="1"/>
  <c r="U16" i="17"/>
  <c r="V16" i="17" s="1"/>
  <c r="S16" i="17"/>
  <c r="T16" i="17" s="1"/>
  <c r="L16" i="17"/>
  <c r="Q16" i="17" s="1"/>
  <c r="R16" i="17" s="1"/>
  <c r="AA15" i="17"/>
  <c r="AB15" i="17" s="1"/>
  <c r="Y15" i="17"/>
  <c r="Z15" i="17" s="1"/>
  <c r="W15" i="17"/>
  <c r="X15" i="17" s="1"/>
  <c r="U15" i="17"/>
  <c r="V15" i="17" s="1"/>
  <c r="S15" i="17"/>
  <c r="T15" i="17" s="1"/>
  <c r="L15" i="17"/>
  <c r="Q15" i="17" s="1"/>
  <c r="R15" i="17" s="1"/>
  <c r="AA14" i="17"/>
  <c r="AB14" i="17" s="1"/>
  <c r="Y14" i="17"/>
  <c r="Z14" i="17" s="1"/>
  <c r="W14" i="17"/>
  <c r="X14" i="17" s="1"/>
  <c r="U14" i="17"/>
  <c r="V14" i="17" s="1"/>
  <c r="S14" i="17"/>
  <c r="T14" i="17" s="1"/>
  <c r="L14" i="17"/>
  <c r="Q14" i="17" s="1"/>
  <c r="R14" i="17" s="1"/>
  <c r="AA13" i="17"/>
  <c r="AB13" i="17" s="1"/>
  <c r="Y13" i="17"/>
  <c r="Z13" i="17" s="1"/>
  <c r="W13" i="17"/>
  <c r="X13" i="17" s="1"/>
  <c r="U13" i="17"/>
  <c r="V13" i="17" s="1"/>
  <c r="S13" i="17"/>
  <c r="T13" i="17" s="1"/>
  <c r="L13" i="17"/>
  <c r="Q13" i="17" s="1"/>
  <c r="R13" i="17" s="1"/>
  <c r="AA12" i="17"/>
  <c r="AB12" i="17" s="1"/>
  <c r="Y12" i="17"/>
  <c r="Z12" i="17" s="1"/>
  <c r="W12" i="17"/>
  <c r="X12" i="17" s="1"/>
  <c r="U12" i="17"/>
  <c r="V12" i="17" s="1"/>
  <c r="S12" i="17"/>
  <c r="T12" i="17" s="1"/>
  <c r="L12" i="17"/>
  <c r="Q12" i="17" s="1"/>
  <c r="R12" i="17" s="1"/>
  <c r="AA11" i="17"/>
  <c r="AB11" i="17" s="1"/>
  <c r="Y11" i="17"/>
  <c r="Z11" i="17" s="1"/>
  <c r="W11" i="17"/>
  <c r="X11" i="17" s="1"/>
  <c r="U11" i="17"/>
  <c r="V11" i="17" s="1"/>
  <c r="S11" i="17"/>
  <c r="T11" i="17" s="1"/>
  <c r="L11" i="17"/>
  <c r="Q11" i="17" s="1"/>
  <c r="R11" i="17" s="1"/>
  <c r="AA10" i="17"/>
  <c r="AB10" i="17" s="1"/>
  <c r="Y10" i="17"/>
  <c r="Z10" i="17" s="1"/>
  <c r="W10" i="17"/>
  <c r="X10" i="17" s="1"/>
  <c r="U10" i="17"/>
  <c r="V10" i="17" s="1"/>
  <c r="S10" i="17"/>
  <c r="T10" i="17" s="1"/>
  <c r="L10" i="17"/>
  <c r="Q10" i="17" s="1"/>
  <c r="R10" i="17" s="1"/>
  <c r="AA9" i="17"/>
  <c r="AB9" i="17" s="1"/>
  <c r="Y9" i="17"/>
  <c r="Z9" i="17" s="1"/>
  <c r="W9" i="17"/>
  <c r="X9" i="17" s="1"/>
  <c r="U9" i="17"/>
  <c r="V9" i="17" s="1"/>
  <c r="S9" i="17"/>
  <c r="T9" i="17" s="1"/>
  <c r="L9" i="17"/>
  <c r="Q9" i="17" s="1"/>
  <c r="R9" i="17" s="1"/>
  <c r="AA8" i="17"/>
  <c r="AB8" i="17" s="1"/>
  <c r="Y8" i="17"/>
  <c r="Z8" i="17" s="1"/>
  <c r="W8" i="17"/>
  <c r="X8" i="17" s="1"/>
  <c r="U8" i="17"/>
  <c r="V8" i="17" s="1"/>
  <c r="S8" i="17"/>
  <c r="T8" i="17" s="1"/>
  <c r="L8" i="17"/>
  <c r="Q8" i="17" s="1"/>
  <c r="R8" i="17" s="1"/>
  <c r="AA7" i="17"/>
  <c r="AB7" i="17" s="1"/>
  <c r="Y7" i="17"/>
  <c r="Z7" i="17" s="1"/>
  <c r="W7" i="17"/>
  <c r="X7" i="17" s="1"/>
  <c r="U7" i="17"/>
  <c r="V7" i="17" s="1"/>
  <c r="S7" i="17"/>
  <c r="T7" i="17" s="1"/>
  <c r="L7" i="17"/>
  <c r="Q7" i="17" s="1"/>
  <c r="R7" i="17" s="1"/>
  <c r="AA6" i="17"/>
  <c r="AB6" i="17" s="1"/>
  <c r="Y6" i="17"/>
  <c r="Z6" i="17" s="1"/>
  <c r="W6" i="17"/>
  <c r="X6" i="17" s="1"/>
  <c r="U6" i="17"/>
  <c r="V6" i="17" s="1"/>
  <c r="S6" i="17"/>
  <c r="T6" i="17" s="1"/>
  <c r="L6" i="17"/>
  <c r="Q6" i="17" s="1"/>
  <c r="R6" i="17" s="1"/>
  <c r="AA5" i="17"/>
  <c r="AB5" i="17" s="1"/>
  <c r="Y5" i="17"/>
  <c r="Z5" i="17" s="1"/>
  <c r="W5" i="17"/>
  <c r="X5" i="17" s="1"/>
  <c r="U5" i="17"/>
  <c r="V5" i="17" s="1"/>
  <c r="S5" i="17"/>
  <c r="T5" i="17" s="1"/>
  <c r="L5" i="17"/>
  <c r="Q5" i="17" s="1"/>
  <c r="R5" i="17" s="1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AI43" i="4"/>
  <c r="Z43" i="4"/>
  <c r="Q43" i="4"/>
  <c r="H43" i="4"/>
  <c r="AI42" i="4"/>
  <c r="Z42" i="4"/>
  <c r="Q42" i="4"/>
  <c r="H42" i="4"/>
  <c r="AI41" i="4"/>
  <c r="Z41" i="4"/>
  <c r="Q41" i="4"/>
  <c r="H41" i="4"/>
  <c r="AI40" i="4"/>
  <c r="Z40" i="4"/>
  <c r="Q40" i="4"/>
  <c r="H40" i="4"/>
  <c r="AI39" i="4"/>
  <c r="Z39" i="4"/>
  <c r="Q39" i="4"/>
  <c r="H39" i="4"/>
  <c r="AI38" i="4"/>
  <c r="Z38" i="4"/>
  <c r="Q38" i="4"/>
  <c r="H38" i="4"/>
  <c r="AI37" i="4"/>
  <c r="Z37" i="4"/>
  <c r="Q37" i="4"/>
  <c r="H37" i="4"/>
  <c r="AI36" i="4"/>
  <c r="Z36" i="4"/>
  <c r="Q36" i="4"/>
  <c r="H36" i="4"/>
  <c r="AI35" i="4"/>
  <c r="Z35" i="4"/>
  <c r="Q35" i="4"/>
  <c r="H35" i="4"/>
  <c r="AI34" i="4"/>
  <c r="Z34" i="4"/>
  <c r="Q34" i="4"/>
  <c r="H34" i="4"/>
  <c r="AI33" i="4"/>
  <c r="Z33" i="4"/>
  <c r="Q33" i="4"/>
  <c r="H33" i="4"/>
  <c r="AI32" i="4"/>
  <c r="Z32" i="4"/>
  <c r="Q32" i="4"/>
  <c r="H32" i="4"/>
  <c r="AI31" i="4"/>
  <c r="Z31" i="4"/>
  <c r="Q31" i="4"/>
  <c r="H31" i="4"/>
  <c r="AI30" i="4"/>
  <c r="Z30" i="4"/>
  <c r="Q30" i="4"/>
  <c r="H30" i="4"/>
  <c r="AI29" i="4"/>
  <c r="Z29" i="4"/>
  <c r="Q29" i="4"/>
  <c r="H29" i="4"/>
  <c r="AI28" i="4"/>
  <c r="Z28" i="4"/>
  <c r="Q28" i="4"/>
  <c r="H28" i="4"/>
  <c r="AI27" i="4"/>
  <c r="Z27" i="4"/>
  <c r="Q27" i="4"/>
  <c r="H27" i="4"/>
  <c r="AI26" i="4"/>
  <c r="Z26" i="4"/>
  <c r="Q26" i="4"/>
  <c r="H26" i="4"/>
  <c r="AI25" i="4"/>
  <c r="Z25" i="4"/>
  <c r="Q25" i="4"/>
  <c r="H25" i="4"/>
  <c r="AI23" i="4"/>
  <c r="Z23" i="4"/>
  <c r="Q23" i="4"/>
  <c r="H23" i="4"/>
  <c r="AI22" i="4"/>
  <c r="Z22" i="4"/>
  <c r="Q22" i="4"/>
  <c r="H22" i="4"/>
  <c r="AI21" i="4"/>
  <c r="Z21" i="4"/>
  <c r="Q21" i="4"/>
  <c r="H21" i="4"/>
  <c r="AI20" i="4"/>
  <c r="Z20" i="4"/>
  <c r="Q20" i="4"/>
  <c r="H20" i="4"/>
  <c r="AI19" i="4"/>
  <c r="Z19" i="4"/>
  <c r="Q19" i="4"/>
  <c r="H19" i="4"/>
  <c r="AI18" i="4"/>
  <c r="Z18" i="4"/>
  <c r="Q18" i="4"/>
  <c r="H18" i="4"/>
  <c r="AI17" i="4"/>
  <c r="Z17" i="4"/>
  <c r="Q17" i="4"/>
  <c r="H17" i="4"/>
  <c r="AI16" i="4"/>
  <c r="Z16" i="4"/>
  <c r="Q16" i="4"/>
  <c r="H16" i="4"/>
  <c r="AI15" i="4"/>
  <c r="Z15" i="4"/>
  <c r="Q15" i="4"/>
  <c r="H15" i="4"/>
  <c r="AI14" i="4"/>
  <c r="Z14" i="4"/>
  <c r="Q14" i="4"/>
  <c r="H14" i="4"/>
  <c r="AI13" i="4"/>
  <c r="Z13" i="4"/>
  <c r="Q13" i="4"/>
  <c r="H13" i="4"/>
  <c r="AI12" i="4"/>
  <c r="Z12" i="4"/>
  <c r="Q12" i="4"/>
  <c r="H12" i="4"/>
  <c r="AI11" i="4"/>
  <c r="Z11" i="4"/>
  <c r="Q11" i="4"/>
  <c r="H11" i="4"/>
  <c r="AI10" i="4"/>
  <c r="Z10" i="4"/>
  <c r="Q10" i="4"/>
  <c r="H10" i="4"/>
  <c r="AI9" i="4"/>
  <c r="Z9" i="4"/>
  <c r="Q9" i="4"/>
  <c r="H9" i="4"/>
  <c r="AI8" i="4"/>
  <c r="Z8" i="4"/>
  <c r="Q8" i="4"/>
  <c r="H8" i="4"/>
  <c r="AI7" i="4"/>
  <c r="Z7" i="4"/>
  <c r="Q7" i="4"/>
  <c r="H7" i="4"/>
  <c r="AI6" i="4"/>
  <c r="Z6" i="4"/>
  <c r="Q6" i="4"/>
  <c r="H6" i="4"/>
  <c r="AI5" i="4"/>
  <c r="Z5" i="4"/>
  <c r="Q5" i="4"/>
  <c r="H5" i="4"/>
  <c r="AJ43" i="6"/>
  <c r="AK43" i="6" s="1"/>
  <c r="AI43" i="6"/>
  <c r="Z43" i="6"/>
  <c r="Q43" i="6"/>
  <c r="H43" i="6"/>
  <c r="AJ42" i="6"/>
  <c r="AK42" i="6" s="1"/>
  <c r="AI42" i="6"/>
  <c r="Z42" i="6"/>
  <c r="Q42" i="6"/>
  <c r="H42" i="6"/>
  <c r="AJ41" i="6"/>
  <c r="AK41" i="6" s="1"/>
  <c r="AI41" i="6"/>
  <c r="Z41" i="6"/>
  <c r="Q41" i="6"/>
  <c r="H41" i="6"/>
  <c r="AJ40" i="6"/>
  <c r="AK40" i="6" s="1"/>
  <c r="AI40" i="6"/>
  <c r="Z40" i="6"/>
  <c r="Q40" i="6"/>
  <c r="H40" i="6"/>
  <c r="AJ39" i="6"/>
  <c r="AK39" i="6" s="1"/>
  <c r="AI39" i="6"/>
  <c r="Z39" i="6"/>
  <c r="Q39" i="6"/>
  <c r="H39" i="6"/>
  <c r="AJ38" i="6"/>
  <c r="AK38" i="6" s="1"/>
  <c r="AI38" i="6"/>
  <c r="Z38" i="6"/>
  <c r="Q38" i="6"/>
  <c r="H38" i="6"/>
  <c r="AJ37" i="6"/>
  <c r="AK37" i="6" s="1"/>
  <c r="AI37" i="6"/>
  <c r="Z37" i="6"/>
  <c r="Q37" i="6"/>
  <c r="H37" i="6"/>
  <c r="AJ36" i="6"/>
  <c r="AK36" i="6" s="1"/>
  <c r="AI36" i="6"/>
  <c r="Z36" i="6"/>
  <c r="Q36" i="6"/>
  <c r="H36" i="6"/>
  <c r="AJ35" i="6"/>
  <c r="AK35" i="6" s="1"/>
  <c r="AI35" i="6"/>
  <c r="Z35" i="6"/>
  <c r="Q35" i="6"/>
  <c r="H35" i="6"/>
  <c r="AJ34" i="6"/>
  <c r="AK34" i="6" s="1"/>
  <c r="AI34" i="6"/>
  <c r="Z34" i="6"/>
  <c r="Q34" i="6"/>
  <c r="H34" i="6"/>
  <c r="AJ33" i="6"/>
  <c r="AK33" i="6" s="1"/>
  <c r="AI33" i="6"/>
  <c r="Z33" i="6"/>
  <c r="Q33" i="6"/>
  <c r="H33" i="6"/>
  <c r="AJ32" i="6"/>
  <c r="AK32" i="6" s="1"/>
  <c r="AI32" i="6"/>
  <c r="Z32" i="6"/>
  <c r="Q32" i="6"/>
  <c r="H32" i="6"/>
  <c r="AJ31" i="6"/>
  <c r="AK31" i="6" s="1"/>
  <c r="AI31" i="6"/>
  <c r="Z31" i="6"/>
  <c r="Q31" i="6"/>
  <c r="H31" i="6"/>
  <c r="AJ30" i="6"/>
  <c r="AK30" i="6" s="1"/>
  <c r="AI30" i="6"/>
  <c r="Z30" i="6"/>
  <c r="Q30" i="6"/>
  <c r="H30" i="6"/>
  <c r="AJ29" i="6"/>
  <c r="AK29" i="6" s="1"/>
  <c r="AI29" i="6"/>
  <c r="Z29" i="6"/>
  <c r="Q29" i="6"/>
  <c r="H29" i="6"/>
  <c r="AJ28" i="6"/>
  <c r="AK28" i="6" s="1"/>
  <c r="AI28" i="6"/>
  <c r="Z28" i="6"/>
  <c r="Q28" i="6"/>
  <c r="H28" i="6"/>
  <c r="AJ27" i="6"/>
  <c r="AK27" i="6" s="1"/>
  <c r="AI27" i="6"/>
  <c r="Z27" i="6"/>
  <c r="Q27" i="6"/>
  <c r="H27" i="6"/>
  <c r="AJ26" i="6"/>
  <c r="AK26" i="6" s="1"/>
  <c r="AI26" i="6"/>
  <c r="Z26" i="6"/>
  <c r="Q26" i="6"/>
  <c r="H26" i="6"/>
  <c r="AJ25" i="6"/>
  <c r="AK25" i="6" s="1"/>
  <c r="AI25" i="6"/>
  <c r="Z25" i="6"/>
  <c r="Q25" i="6"/>
  <c r="H25" i="6"/>
  <c r="AJ23" i="6"/>
  <c r="AK23" i="6" s="1"/>
  <c r="AI23" i="6"/>
  <c r="Z23" i="6"/>
  <c r="Q23" i="6"/>
  <c r="H23" i="6"/>
  <c r="AJ22" i="6"/>
  <c r="AK22" i="6" s="1"/>
  <c r="AI22" i="6"/>
  <c r="Z22" i="6"/>
  <c r="Q22" i="6"/>
  <c r="H22" i="6"/>
  <c r="AJ21" i="6"/>
  <c r="AK21" i="6" s="1"/>
  <c r="AI21" i="6"/>
  <c r="Z21" i="6"/>
  <c r="Q21" i="6"/>
  <c r="H21" i="6"/>
  <c r="AJ20" i="6"/>
  <c r="AK20" i="6" s="1"/>
  <c r="AI20" i="6"/>
  <c r="Z20" i="6"/>
  <c r="Q20" i="6"/>
  <c r="H20" i="6"/>
  <c r="AJ19" i="6"/>
  <c r="AK19" i="6" s="1"/>
  <c r="AI19" i="6"/>
  <c r="Z19" i="6"/>
  <c r="Q19" i="6"/>
  <c r="H19" i="6"/>
  <c r="AJ18" i="6"/>
  <c r="AK18" i="6" s="1"/>
  <c r="AI18" i="6"/>
  <c r="Z18" i="6"/>
  <c r="Q18" i="6"/>
  <c r="H18" i="6"/>
  <c r="AJ17" i="6"/>
  <c r="AK17" i="6" s="1"/>
  <c r="AI17" i="6"/>
  <c r="Z17" i="6"/>
  <c r="Q17" i="6"/>
  <c r="H17" i="6"/>
  <c r="AJ16" i="6"/>
  <c r="AK16" i="6" s="1"/>
  <c r="AI16" i="6"/>
  <c r="Z16" i="6"/>
  <c r="Q16" i="6"/>
  <c r="H16" i="6"/>
  <c r="AJ15" i="6"/>
  <c r="AK15" i="6" s="1"/>
  <c r="AI15" i="6"/>
  <c r="Z15" i="6"/>
  <c r="Q15" i="6"/>
  <c r="H15" i="6"/>
  <c r="AJ14" i="6"/>
  <c r="AK14" i="6" s="1"/>
  <c r="AI14" i="6"/>
  <c r="Z14" i="6"/>
  <c r="Q14" i="6"/>
  <c r="H14" i="6"/>
  <c r="AJ13" i="6"/>
  <c r="AK13" i="6" s="1"/>
  <c r="AI13" i="6"/>
  <c r="Z13" i="6"/>
  <c r="Q13" i="6"/>
  <c r="H13" i="6"/>
  <c r="AJ12" i="6"/>
  <c r="AK12" i="6" s="1"/>
  <c r="AI12" i="6"/>
  <c r="Z12" i="6"/>
  <c r="Q12" i="6"/>
  <c r="H12" i="6"/>
  <c r="AJ11" i="6"/>
  <c r="AK11" i="6" s="1"/>
  <c r="AI11" i="6"/>
  <c r="Z11" i="6"/>
  <c r="Q11" i="6"/>
  <c r="H11" i="6"/>
  <c r="AJ10" i="6"/>
  <c r="AK10" i="6" s="1"/>
  <c r="AI10" i="6"/>
  <c r="Z10" i="6"/>
  <c r="Q10" i="6"/>
  <c r="H10" i="6"/>
  <c r="AJ9" i="6"/>
  <c r="AK9" i="6" s="1"/>
  <c r="AI9" i="6"/>
  <c r="Z9" i="6"/>
  <c r="Q9" i="6"/>
  <c r="H9" i="6"/>
  <c r="AJ8" i="6"/>
  <c r="AK8" i="6" s="1"/>
  <c r="AI8" i="6"/>
  <c r="Z8" i="6"/>
  <c r="Q8" i="6"/>
  <c r="H8" i="6"/>
  <c r="AJ7" i="6"/>
  <c r="AK7" i="6" s="1"/>
  <c r="AI7" i="6"/>
  <c r="Z7" i="6"/>
  <c r="Q7" i="6"/>
  <c r="H7" i="6"/>
  <c r="AJ6" i="6"/>
  <c r="AK6" i="6" s="1"/>
  <c r="AI6" i="6"/>
  <c r="Z6" i="6"/>
  <c r="Q6" i="6"/>
  <c r="H6" i="6"/>
  <c r="AJ5" i="6"/>
  <c r="AK5" i="6" s="1"/>
  <c r="AI5" i="6"/>
  <c r="Z5" i="6"/>
  <c r="Q5" i="6"/>
  <c r="H5" i="6"/>
  <c r="AI43" i="7"/>
  <c r="Z43" i="7"/>
  <c r="Q43" i="7"/>
  <c r="H43" i="7"/>
  <c r="AI42" i="7"/>
  <c r="Z42" i="7"/>
  <c r="Q42" i="7"/>
  <c r="H42" i="7"/>
  <c r="AI41" i="7"/>
  <c r="Z41" i="7"/>
  <c r="Q41" i="7"/>
  <c r="H41" i="7"/>
  <c r="AI40" i="7"/>
  <c r="Z40" i="7"/>
  <c r="Q40" i="7"/>
  <c r="H40" i="7"/>
  <c r="AI39" i="7"/>
  <c r="Z39" i="7"/>
  <c r="Q39" i="7"/>
  <c r="H39" i="7"/>
  <c r="AI38" i="7"/>
  <c r="Z38" i="7"/>
  <c r="Q38" i="7"/>
  <c r="H38" i="7"/>
  <c r="AI37" i="7"/>
  <c r="Z37" i="7"/>
  <c r="Q37" i="7"/>
  <c r="H37" i="7"/>
  <c r="AI36" i="7"/>
  <c r="Z36" i="7"/>
  <c r="Q36" i="7"/>
  <c r="H36" i="7"/>
  <c r="AI35" i="7"/>
  <c r="Z35" i="7"/>
  <c r="Q35" i="7"/>
  <c r="H35" i="7"/>
  <c r="AI34" i="7"/>
  <c r="Z34" i="7"/>
  <c r="Q34" i="7"/>
  <c r="H34" i="7"/>
  <c r="AI33" i="7"/>
  <c r="Z33" i="7"/>
  <c r="Q33" i="7"/>
  <c r="H33" i="7"/>
  <c r="AI32" i="7"/>
  <c r="Z32" i="7"/>
  <c r="Q32" i="7"/>
  <c r="H32" i="7"/>
  <c r="AI31" i="7"/>
  <c r="Z31" i="7"/>
  <c r="Q31" i="7"/>
  <c r="H31" i="7"/>
  <c r="AI30" i="7"/>
  <c r="Z30" i="7"/>
  <c r="Q30" i="7"/>
  <c r="H30" i="7"/>
  <c r="AI29" i="7"/>
  <c r="Z29" i="7"/>
  <c r="Q29" i="7"/>
  <c r="H29" i="7"/>
  <c r="AI28" i="7"/>
  <c r="Z28" i="7"/>
  <c r="Q28" i="7"/>
  <c r="H28" i="7"/>
  <c r="AI27" i="7"/>
  <c r="Z27" i="7"/>
  <c r="Q27" i="7"/>
  <c r="H27" i="7"/>
  <c r="AI26" i="7"/>
  <c r="Z26" i="7"/>
  <c r="Q26" i="7"/>
  <c r="H26" i="7"/>
  <c r="AI25" i="7"/>
  <c r="Z25" i="7"/>
  <c r="Q25" i="7"/>
  <c r="H25" i="7"/>
  <c r="AI23" i="7"/>
  <c r="Z23" i="7"/>
  <c r="Q23" i="7"/>
  <c r="H23" i="7"/>
  <c r="AI22" i="7"/>
  <c r="Z22" i="7"/>
  <c r="Q22" i="7"/>
  <c r="H22" i="7"/>
  <c r="AI21" i="7"/>
  <c r="Z21" i="7"/>
  <c r="Q21" i="7"/>
  <c r="H21" i="7"/>
  <c r="AI20" i="7"/>
  <c r="Z20" i="7"/>
  <c r="Q20" i="7"/>
  <c r="H20" i="7"/>
  <c r="AI19" i="7"/>
  <c r="Z19" i="7"/>
  <c r="Q19" i="7"/>
  <c r="H19" i="7"/>
  <c r="AI18" i="7"/>
  <c r="Z18" i="7"/>
  <c r="Q18" i="7"/>
  <c r="H18" i="7"/>
  <c r="AI17" i="7"/>
  <c r="Z17" i="7"/>
  <c r="Q17" i="7"/>
  <c r="H17" i="7"/>
  <c r="AI16" i="7"/>
  <c r="Z16" i="7"/>
  <c r="Q16" i="7"/>
  <c r="H16" i="7"/>
  <c r="AI15" i="7"/>
  <c r="Z15" i="7"/>
  <c r="Q15" i="7"/>
  <c r="H15" i="7"/>
  <c r="AI14" i="7"/>
  <c r="Z14" i="7"/>
  <c r="Q14" i="7"/>
  <c r="H14" i="7"/>
  <c r="AI13" i="7"/>
  <c r="Z13" i="7"/>
  <c r="Q13" i="7"/>
  <c r="H13" i="7"/>
  <c r="AI12" i="7"/>
  <c r="Z12" i="7"/>
  <c r="Q12" i="7"/>
  <c r="H12" i="7"/>
  <c r="AI11" i="7"/>
  <c r="Z11" i="7"/>
  <c r="Q11" i="7"/>
  <c r="H11" i="7"/>
  <c r="AI10" i="7"/>
  <c r="Z10" i="7"/>
  <c r="Q10" i="7"/>
  <c r="H10" i="7"/>
  <c r="AI9" i="7"/>
  <c r="Z9" i="7"/>
  <c r="Q9" i="7"/>
  <c r="H9" i="7"/>
  <c r="AI8" i="7"/>
  <c r="Z8" i="7"/>
  <c r="Q8" i="7"/>
  <c r="H8" i="7"/>
  <c r="AI7" i="7"/>
  <c r="Z7" i="7"/>
  <c r="Q7" i="7"/>
  <c r="H7" i="7"/>
  <c r="AI6" i="7"/>
  <c r="Z6" i="7"/>
  <c r="Q6" i="7"/>
  <c r="H6" i="7"/>
  <c r="AI5" i="7"/>
  <c r="Z5" i="7"/>
  <c r="Q5" i="7"/>
  <c r="H5" i="7"/>
  <c r="AJ43" i="5"/>
  <c r="AK43" i="5" s="1"/>
  <c r="AI43" i="5"/>
  <c r="AA43" i="5"/>
  <c r="AB43" i="5" s="1"/>
  <c r="R43" i="5"/>
  <c r="S43" i="5" s="1"/>
  <c r="Q43" i="5"/>
  <c r="I43" i="5"/>
  <c r="J43" i="5" s="1"/>
  <c r="H43" i="5"/>
  <c r="AJ42" i="5"/>
  <c r="AK42" i="5" s="1"/>
  <c r="AI42" i="5"/>
  <c r="AA42" i="5"/>
  <c r="AB42" i="5" s="1"/>
  <c r="R42" i="5"/>
  <c r="S42" i="5" s="1"/>
  <c r="Q42" i="5"/>
  <c r="I42" i="5"/>
  <c r="J42" i="5" s="1"/>
  <c r="H42" i="5"/>
  <c r="AJ41" i="5"/>
  <c r="AK41" i="5" s="1"/>
  <c r="AI41" i="5"/>
  <c r="AA41" i="5"/>
  <c r="AB41" i="5" s="1"/>
  <c r="R41" i="5"/>
  <c r="S41" i="5" s="1"/>
  <c r="Q41" i="5"/>
  <c r="I41" i="5"/>
  <c r="J41" i="5" s="1"/>
  <c r="H41" i="5"/>
  <c r="AJ40" i="5"/>
  <c r="AK40" i="5" s="1"/>
  <c r="AI40" i="5"/>
  <c r="AA40" i="5"/>
  <c r="AB40" i="5" s="1"/>
  <c r="R40" i="5"/>
  <c r="S40" i="5" s="1"/>
  <c r="Q40" i="5"/>
  <c r="I40" i="5"/>
  <c r="J40" i="5" s="1"/>
  <c r="H40" i="5"/>
  <c r="AJ39" i="5"/>
  <c r="AK39" i="5" s="1"/>
  <c r="AI39" i="5"/>
  <c r="AA39" i="5"/>
  <c r="AB39" i="5" s="1"/>
  <c r="R39" i="5"/>
  <c r="S39" i="5" s="1"/>
  <c r="Q39" i="5"/>
  <c r="I39" i="5"/>
  <c r="J39" i="5" s="1"/>
  <c r="H39" i="5"/>
  <c r="AJ38" i="5"/>
  <c r="AK38" i="5" s="1"/>
  <c r="AI38" i="5"/>
  <c r="AA38" i="5"/>
  <c r="AB38" i="5" s="1"/>
  <c r="R38" i="5"/>
  <c r="S38" i="5" s="1"/>
  <c r="Q38" i="5"/>
  <c r="I38" i="5"/>
  <c r="J38" i="5" s="1"/>
  <c r="H38" i="5"/>
  <c r="AJ37" i="5"/>
  <c r="AK37" i="5" s="1"/>
  <c r="AI37" i="5"/>
  <c r="AA37" i="5"/>
  <c r="AB37" i="5" s="1"/>
  <c r="R37" i="5"/>
  <c r="S37" i="5" s="1"/>
  <c r="Q37" i="5"/>
  <c r="I37" i="5"/>
  <c r="J37" i="5" s="1"/>
  <c r="H37" i="5"/>
  <c r="AJ36" i="5"/>
  <c r="AK36" i="5" s="1"/>
  <c r="AI36" i="5"/>
  <c r="AA36" i="5"/>
  <c r="AB36" i="5" s="1"/>
  <c r="R36" i="5"/>
  <c r="S36" i="5" s="1"/>
  <c r="Q36" i="5"/>
  <c r="I36" i="5"/>
  <c r="J36" i="5" s="1"/>
  <c r="H36" i="5"/>
  <c r="AJ35" i="5"/>
  <c r="AK35" i="5" s="1"/>
  <c r="AI35" i="5"/>
  <c r="AA35" i="5"/>
  <c r="AB35" i="5" s="1"/>
  <c r="R35" i="5"/>
  <c r="S35" i="5" s="1"/>
  <c r="Q35" i="5"/>
  <c r="I35" i="5"/>
  <c r="J35" i="5" s="1"/>
  <c r="H35" i="5"/>
  <c r="AJ34" i="5"/>
  <c r="AK34" i="5" s="1"/>
  <c r="AI34" i="5"/>
  <c r="AA34" i="5"/>
  <c r="AB34" i="5" s="1"/>
  <c r="R34" i="5"/>
  <c r="S34" i="5" s="1"/>
  <c r="Q34" i="5"/>
  <c r="I34" i="5"/>
  <c r="J34" i="5" s="1"/>
  <c r="H34" i="5"/>
  <c r="AJ33" i="5"/>
  <c r="AK33" i="5" s="1"/>
  <c r="AI33" i="5"/>
  <c r="AA33" i="5"/>
  <c r="AB33" i="5" s="1"/>
  <c r="R33" i="5"/>
  <c r="S33" i="5" s="1"/>
  <c r="Q33" i="5"/>
  <c r="I33" i="5"/>
  <c r="J33" i="5" s="1"/>
  <c r="H33" i="5"/>
  <c r="AJ32" i="5"/>
  <c r="AK32" i="5" s="1"/>
  <c r="AI32" i="5"/>
  <c r="AA32" i="5"/>
  <c r="AB32" i="5" s="1"/>
  <c r="R32" i="5"/>
  <c r="S32" i="5" s="1"/>
  <c r="Q32" i="5"/>
  <c r="I32" i="5"/>
  <c r="J32" i="5" s="1"/>
  <c r="H32" i="5"/>
  <c r="AJ31" i="5"/>
  <c r="AK31" i="5" s="1"/>
  <c r="AI31" i="5"/>
  <c r="AA31" i="5"/>
  <c r="AB31" i="5" s="1"/>
  <c r="R31" i="5"/>
  <c r="S31" i="5" s="1"/>
  <c r="Q31" i="5"/>
  <c r="I31" i="5"/>
  <c r="J31" i="5" s="1"/>
  <c r="H31" i="5"/>
  <c r="AJ30" i="5"/>
  <c r="AK30" i="5" s="1"/>
  <c r="AI30" i="5"/>
  <c r="AA30" i="5"/>
  <c r="AB30" i="5" s="1"/>
  <c r="R30" i="5"/>
  <c r="S30" i="5" s="1"/>
  <c r="Q30" i="5"/>
  <c r="I30" i="5"/>
  <c r="J30" i="5" s="1"/>
  <c r="H30" i="5"/>
  <c r="AJ29" i="5"/>
  <c r="AK29" i="5" s="1"/>
  <c r="AI29" i="5"/>
  <c r="AA29" i="5"/>
  <c r="AB29" i="5" s="1"/>
  <c r="R29" i="5"/>
  <c r="S29" i="5" s="1"/>
  <c r="Q29" i="5"/>
  <c r="I29" i="5"/>
  <c r="J29" i="5" s="1"/>
  <c r="H29" i="5"/>
  <c r="AJ28" i="5"/>
  <c r="AK28" i="5" s="1"/>
  <c r="AI28" i="5"/>
  <c r="AA28" i="5"/>
  <c r="AB28" i="5" s="1"/>
  <c r="R28" i="5"/>
  <c r="S28" i="5" s="1"/>
  <c r="Q28" i="5"/>
  <c r="I28" i="5"/>
  <c r="J28" i="5" s="1"/>
  <c r="H28" i="5"/>
  <c r="AJ27" i="5"/>
  <c r="AK27" i="5" s="1"/>
  <c r="AI27" i="5"/>
  <c r="AA27" i="5"/>
  <c r="AB27" i="5" s="1"/>
  <c r="R27" i="5"/>
  <c r="S27" i="5" s="1"/>
  <c r="Q27" i="5"/>
  <c r="I27" i="5"/>
  <c r="J27" i="5" s="1"/>
  <c r="H27" i="5"/>
  <c r="AJ26" i="5"/>
  <c r="AK26" i="5" s="1"/>
  <c r="AI26" i="5"/>
  <c r="AA26" i="5"/>
  <c r="AB26" i="5" s="1"/>
  <c r="R26" i="5"/>
  <c r="S26" i="5" s="1"/>
  <c r="Q26" i="5"/>
  <c r="I26" i="5"/>
  <c r="J26" i="5" s="1"/>
  <c r="H26" i="5"/>
  <c r="AJ25" i="5"/>
  <c r="AK25" i="5" s="1"/>
  <c r="AI25" i="5"/>
  <c r="AA25" i="5"/>
  <c r="AB25" i="5" s="1"/>
  <c r="R25" i="5"/>
  <c r="S25" i="5" s="1"/>
  <c r="Q25" i="5"/>
  <c r="I25" i="5"/>
  <c r="J25" i="5" s="1"/>
  <c r="H25" i="5"/>
  <c r="AJ23" i="5"/>
  <c r="AK23" i="5" s="1"/>
  <c r="AI23" i="5"/>
  <c r="AA23" i="5"/>
  <c r="AB23" i="5" s="1"/>
  <c r="R23" i="5"/>
  <c r="S23" i="5" s="1"/>
  <c r="Q23" i="5"/>
  <c r="I23" i="5"/>
  <c r="J23" i="5" s="1"/>
  <c r="H23" i="5"/>
  <c r="AJ22" i="5"/>
  <c r="AK22" i="5" s="1"/>
  <c r="AI22" i="5"/>
  <c r="AA22" i="5"/>
  <c r="AB22" i="5" s="1"/>
  <c r="R22" i="5"/>
  <c r="S22" i="5" s="1"/>
  <c r="Q22" i="5"/>
  <c r="I22" i="5"/>
  <c r="J22" i="5" s="1"/>
  <c r="H22" i="5"/>
  <c r="AJ21" i="5"/>
  <c r="AK21" i="5" s="1"/>
  <c r="AI21" i="5"/>
  <c r="AA21" i="5"/>
  <c r="AB21" i="5" s="1"/>
  <c r="R21" i="5"/>
  <c r="S21" i="5" s="1"/>
  <c r="Q21" i="5"/>
  <c r="I21" i="5"/>
  <c r="J21" i="5" s="1"/>
  <c r="H21" i="5"/>
  <c r="AJ20" i="5"/>
  <c r="AK20" i="5" s="1"/>
  <c r="AI20" i="5"/>
  <c r="AA20" i="5"/>
  <c r="AB20" i="5" s="1"/>
  <c r="R20" i="5"/>
  <c r="S20" i="5" s="1"/>
  <c r="Q20" i="5"/>
  <c r="I20" i="5"/>
  <c r="J20" i="5" s="1"/>
  <c r="H20" i="5"/>
  <c r="AJ19" i="5"/>
  <c r="AK19" i="5" s="1"/>
  <c r="AI19" i="5"/>
  <c r="AA19" i="5"/>
  <c r="AB19" i="5" s="1"/>
  <c r="R19" i="5"/>
  <c r="S19" i="5" s="1"/>
  <c r="Q19" i="5"/>
  <c r="I19" i="5"/>
  <c r="J19" i="5" s="1"/>
  <c r="H19" i="5"/>
  <c r="AJ18" i="5"/>
  <c r="AK18" i="5" s="1"/>
  <c r="AI18" i="5"/>
  <c r="AA18" i="5"/>
  <c r="AB18" i="5" s="1"/>
  <c r="R18" i="5"/>
  <c r="S18" i="5" s="1"/>
  <c r="Q18" i="5"/>
  <c r="I18" i="5"/>
  <c r="J18" i="5" s="1"/>
  <c r="H18" i="5"/>
  <c r="AJ17" i="5"/>
  <c r="AK17" i="5" s="1"/>
  <c r="AI17" i="5"/>
  <c r="AA17" i="5"/>
  <c r="AB17" i="5" s="1"/>
  <c r="R17" i="5"/>
  <c r="S17" i="5" s="1"/>
  <c r="Q17" i="5"/>
  <c r="I17" i="5"/>
  <c r="J17" i="5" s="1"/>
  <c r="H17" i="5"/>
  <c r="AJ16" i="5"/>
  <c r="AK16" i="5" s="1"/>
  <c r="AI16" i="5"/>
  <c r="AA16" i="5"/>
  <c r="AB16" i="5" s="1"/>
  <c r="R16" i="5"/>
  <c r="S16" i="5" s="1"/>
  <c r="Q16" i="5"/>
  <c r="I16" i="5"/>
  <c r="J16" i="5" s="1"/>
  <c r="H16" i="5"/>
  <c r="AJ15" i="5"/>
  <c r="AK15" i="5" s="1"/>
  <c r="AI15" i="5"/>
  <c r="AA15" i="5"/>
  <c r="AB15" i="5" s="1"/>
  <c r="R15" i="5"/>
  <c r="S15" i="5" s="1"/>
  <c r="Q15" i="5"/>
  <c r="I15" i="5"/>
  <c r="J15" i="5" s="1"/>
  <c r="H15" i="5"/>
  <c r="AJ14" i="5"/>
  <c r="AK14" i="5" s="1"/>
  <c r="AI14" i="5"/>
  <c r="AA14" i="5"/>
  <c r="AB14" i="5" s="1"/>
  <c r="R14" i="5"/>
  <c r="S14" i="5" s="1"/>
  <c r="Q14" i="5"/>
  <c r="I14" i="5"/>
  <c r="J14" i="5" s="1"/>
  <c r="H14" i="5"/>
  <c r="AJ13" i="5"/>
  <c r="AK13" i="5" s="1"/>
  <c r="AI13" i="5"/>
  <c r="AA13" i="5"/>
  <c r="AB13" i="5" s="1"/>
  <c r="R13" i="5"/>
  <c r="S13" i="5" s="1"/>
  <c r="Q13" i="5"/>
  <c r="I13" i="5"/>
  <c r="J13" i="5" s="1"/>
  <c r="H13" i="5"/>
  <c r="AJ12" i="5"/>
  <c r="AK12" i="5" s="1"/>
  <c r="AI12" i="5"/>
  <c r="AA12" i="5"/>
  <c r="AB12" i="5" s="1"/>
  <c r="R12" i="5"/>
  <c r="S12" i="5" s="1"/>
  <c r="Q12" i="5"/>
  <c r="I12" i="5"/>
  <c r="J12" i="5" s="1"/>
  <c r="H12" i="5"/>
  <c r="AJ11" i="5"/>
  <c r="AK11" i="5" s="1"/>
  <c r="AI11" i="5"/>
  <c r="AA11" i="5"/>
  <c r="AB11" i="5" s="1"/>
  <c r="R11" i="5"/>
  <c r="S11" i="5" s="1"/>
  <c r="Q11" i="5"/>
  <c r="I11" i="5"/>
  <c r="J11" i="5" s="1"/>
  <c r="H11" i="5"/>
  <c r="AJ10" i="5"/>
  <c r="AK10" i="5" s="1"/>
  <c r="AI10" i="5"/>
  <c r="AA10" i="5"/>
  <c r="AB10" i="5" s="1"/>
  <c r="R10" i="5"/>
  <c r="S10" i="5" s="1"/>
  <c r="Q10" i="5"/>
  <c r="I10" i="5"/>
  <c r="J10" i="5" s="1"/>
  <c r="H10" i="5"/>
  <c r="AJ9" i="5"/>
  <c r="AK9" i="5" s="1"/>
  <c r="AI9" i="5"/>
  <c r="AA9" i="5"/>
  <c r="AB9" i="5" s="1"/>
  <c r="R9" i="5"/>
  <c r="S9" i="5" s="1"/>
  <c r="Q9" i="5"/>
  <c r="I9" i="5"/>
  <c r="J9" i="5" s="1"/>
  <c r="H9" i="5"/>
  <c r="AJ8" i="5"/>
  <c r="AK8" i="5" s="1"/>
  <c r="AI8" i="5"/>
  <c r="AA8" i="5"/>
  <c r="AB8" i="5" s="1"/>
  <c r="R8" i="5"/>
  <c r="S8" i="5" s="1"/>
  <c r="Q8" i="5"/>
  <c r="I8" i="5"/>
  <c r="J8" i="5" s="1"/>
  <c r="H8" i="5"/>
  <c r="AJ7" i="5"/>
  <c r="AK7" i="5" s="1"/>
  <c r="AI7" i="5"/>
  <c r="AA7" i="5"/>
  <c r="AB7" i="5" s="1"/>
  <c r="R7" i="5"/>
  <c r="S7" i="5" s="1"/>
  <c r="Q7" i="5"/>
  <c r="I7" i="5"/>
  <c r="J7" i="5" s="1"/>
  <c r="H7" i="5"/>
  <c r="AJ6" i="5"/>
  <c r="AK6" i="5" s="1"/>
  <c r="AI6" i="5"/>
  <c r="AA6" i="5"/>
  <c r="AB6" i="5" s="1"/>
  <c r="R6" i="5"/>
  <c r="S6" i="5" s="1"/>
  <c r="Q6" i="5"/>
  <c r="I6" i="5"/>
  <c r="J6" i="5" s="1"/>
  <c r="H6" i="5"/>
  <c r="AJ5" i="5"/>
  <c r="AK5" i="5" s="1"/>
  <c r="AI5" i="5"/>
  <c r="AA5" i="5"/>
  <c r="AB5" i="5" s="1"/>
  <c r="R5" i="5"/>
  <c r="S5" i="5" s="1"/>
  <c r="Q5" i="5"/>
  <c r="I5" i="5"/>
  <c r="J5" i="5" s="1"/>
  <c r="H5" i="5"/>
  <c r="N135" i="10"/>
  <c r="K135" i="10"/>
  <c r="H135" i="10"/>
  <c r="E135" i="10"/>
  <c r="Q135" i="10" s="1"/>
  <c r="R135" i="10" s="1"/>
  <c r="N134" i="10"/>
  <c r="K134" i="10"/>
  <c r="H134" i="10"/>
  <c r="E134" i="10"/>
  <c r="N133" i="10"/>
  <c r="K133" i="10"/>
  <c r="H133" i="10"/>
  <c r="E133" i="10"/>
  <c r="N132" i="10"/>
  <c r="K132" i="10"/>
  <c r="H132" i="10"/>
  <c r="E132" i="10"/>
  <c r="O132" i="10" s="1"/>
  <c r="N131" i="10"/>
  <c r="K131" i="10"/>
  <c r="H131" i="10"/>
  <c r="E131" i="10"/>
  <c r="Q131" i="10" s="1"/>
  <c r="R131" i="10" s="1"/>
  <c r="N130" i="10"/>
  <c r="K130" i="10"/>
  <c r="H130" i="10"/>
  <c r="E130" i="10"/>
  <c r="N129" i="10"/>
  <c r="K129" i="10"/>
  <c r="H129" i="10"/>
  <c r="E129" i="10"/>
  <c r="N128" i="10"/>
  <c r="K128" i="10"/>
  <c r="H128" i="10"/>
  <c r="E128" i="10"/>
  <c r="O128" i="10" s="1"/>
  <c r="N127" i="10"/>
  <c r="K127" i="10"/>
  <c r="H127" i="10"/>
  <c r="E127" i="10"/>
  <c r="Q127" i="10" s="1"/>
  <c r="R127" i="10" s="1"/>
  <c r="N126" i="10"/>
  <c r="K126" i="10"/>
  <c r="H126" i="10"/>
  <c r="E126" i="10"/>
  <c r="N125" i="10"/>
  <c r="K125" i="10"/>
  <c r="H125" i="10"/>
  <c r="E125" i="10"/>
  <c r="N124" i="10"/>
  <c r="K124" i="10"/>
  <c r="H124" i="10"/>
  <c r="E124" i="10"/>
  <c r="O124" i="10" s="1"/>
  <c r="N123" i="10"/>
  <c r="K123" i="10"/>
  <c r="H123" i="10"/>
  <c r="E123" i="10"/>
  <c r="Q123" i="10" s="1"/>
  <c r="R123" i="10" s="1"/>
  <c r="N122" i="10"/>
  <c r="K122" i="10"/>
  <c r="H122" i="10"/>
  <c r="E122" i="10"/>
  <c r="N121" i="10"/>
  <c r="K121" i="10"/>
  <c r="H121" i="10"/>
  <c r="E121" i="10"/>
  <c r="N120" i="10"/>
  <c r="K120" i="10"/>
  <c r="H120" i="10"/>
  <c r="E120" i="10"/>
  <c r="O120" i="10" s="1"/>
  <c r="N119" i="10"/>
  <c r="K119" i="10"/>
  <c r="H119" i="10"/>
  <c r="E119" i="10"/>
  <c r="Q119" i="10" s="1"/>
  <c r="R119" i="10" s="1"/>
  <c r="N118" i="10"/>
  <c r="K118" i="10"/>
  <c r="H118" i="10"/>
  <c r="E118" i="10"/>
  <c r="N117" i="10"/>
  <c r="K117" i="10"/>
  <c r="H117" i="10"/>
  <c r="E117" i="10"/>
  <c r="N115" i="10"/>
  <c r="K115" i="10"/>
  <c r="H115" i="10"/>
  <c r="E115" i="10"/>
  <c r="O115" i="10" s="1"/>
  <c r="N114" i="10"/>
  <c r="K114" i="10"/>
  <c r="H114" i="10"/>
  <c r="E114" i="10"/>
  <c r="Q114" i="10" s="1"/>
  <c r="R114" i="10" s="1"/>
  <c r="N113" i="10"/>
  <c r="K113" i="10"/>
  <c r="H113" i="10"/>
  <c r="E113" i="10"/>
  <c r="N112" i="10"/>
  <c r="K112" i="10"/>
  <c r="H112" i="10"/>
  <c r="E112" i="10"/>
  <c r="N111" i="10"/>
  <c r="K111" i="10"/>
  <c r="H111" i="10"/>
  <c r="E111" i="10"/>
  <c r="O111" i="10" s="1"/>
  <c r="N110" i="10"/>
  <c r="K110" i="10"/>
  <c r="H110" i="10"/>
  <c r="E110" i="10"/>
  <c r="Q110" i="10" s="1"/>
  <c r="R110" i="10" s="1"/>
  <c r="N109" i="10"/>
  <c r="K109" i="10"/>
  <c r="H109" i="10"/>
  <c r="E109" i="10"/>
  <c r="N108" i="10"/>
  <c r="K108" i="10"/>
  <c r="H108" i="10"/>
  <c r="E108" i="10"/>
  <c r="N107" i="10"/>
  <c r="K107" i="10"/>
  <c r="H107" i="10"/>
  <c r="E107" i="10"/>
  <c r="O107" i="10" s="1"/>
  <c r="N106" i="10"/>
  <c r="K106" i="10"/>
  <c r="H106" i="10"/>
  <c r="E106" i="10"/>
  <c r="Q106" i="10" s="1"/>
  <c r="R106" i="10" s="1"/>
  <c r="N105" i="10"/>
  <c r="K105" i="10"/>
  <c r="H105" i="10"/>
  <c r="E105" i="10"/>
  <c r="N104" i="10"/>
  <c r="K104" i="10"/>
  <c r="H104" i="10"/>
  <c r="E104" i="10"/>
  <c r="N103" i="10"/>
  <c r="K103" i="10"/>
  <c r="H103" i="10"/>
  <c r="E103" i="10"/>
  <c r="O103" i="10" s="1"/>
  <c r="N102" i="10"/>
  <c r="K102" i="10"/>
  <c r="H102" i="10"/>
  <c r="E102" i="10"/>
  <c r="Q102" i="10" s="1"/>
  <c r="R102" i="10" s="1"/>
  <c r="N101" i="10"/>
  <c r="K101" i="10"/>
  <c r="H101" i="10"/>
  <c r="E101" i="10"/>
  <c r="N100" i="10"/>
  <c r="K100" i="10"/>
  <c r="H100" i="10"/>
  <c r="E100" i="10"/>
  <c r="N99" i="10"/>
  <c r="K99" i="10"/>
  <c r="H99" i="10"/>
  <c r="E99" i="10"/>
  <c r="O99" i="10" s="1"/>
  <c r="N98" i="10"/>
  <c r="K98" i="10"/>
  <c r="H98" i="10"/>
  <c r="E98" i="10"/>
  <c r="Q98" i="10" s="1"/>
  <c r="R98" i="10" s="1"/>
  <c r="N97" i="10"/>
  <c r="K97" i="10"/>
  <c r="H97" i="10"/>
  <c r="E97" i="10"/>
  <c r="AC88" i="10"/>
  <c r="V88" i="10"/>
  <c r="O88" i="10"/>
  <c r="H88" i="10"/>
  <c r="AD88" i="10" s="1"/>
  <c r="AC87" i="10"/>
  <c r="V87" i="10"/>
  <c r="O87" i="10"/>
  <c r="H87" i="10"/>
  <c r="AD87" i="10" s="1"/>
  <c r="AC86" i="10"/>
  <c r="V86" i="10"/>
  <c r="O86" i="10"/>
  <c r="H86" i="10"/>
  <c r="AD86" i="10" s="1"/>
  <c r="AC85" i="10"/>
  <c r="V85" i="10"/>
  <c r="O85" i="10"/>
  <c r="H85" i="10"/>
  <c r="AC84" i="10"/>
  <c r="V84" i="10"/>
  <c r="O84" i="10"/>
  <c r="H84" i="10"/>
  <c r="AD84" i="10" s="1"/>
  <c r="AC83" i="10"/>
  <c r="V83" i="10"/>
  <c r="O83" i="10"/>
  <c r="H83" i="10"/>
  <c r="AD83" i="10" s="1"/>
  <c r="AC82" i="10"/>
  <c r="V82" i="10"/>
  <c r="O82" i="10"/>
  <c r="H82" i="10"/>
  <c r="AD82" i="10" s="1"/>
  <c r="AC81" i="10"/>
  <c r="V81" i="10"/>
  <c r="O81" i="10"/>
  <c r="H81" i="10"/>
  <c r="AC80" i="10"/>
  <c r="V80" i="10"/>
  <c r="O80" i="10"/>
  <c r="H80" i="10"/>
  <c r="AD80" i="10" s="1"/>
  <c r="AC79" i="10"/>
  <c r="V79" i="10"/>
  <c r="O79" i="10"/>
  <c r="H79" i="10"/>
  <c r="AD79" i="10" s="1"/>
  <c r="AC78" i="10"/>
  <c r="V78" i="10"/>
  <c r="O78" i="10"/>
  <c r="H78" i="10"/>
  <c r="AD78" i="10" s="1"/>
  <c r="AC77" i="10"/>
  <c r="V77" i="10"/>
  <c r="O77" i="10"/>
  <c r="H77" i="10"/>
  <c r="AC76" i="10"/>
  <c r="V76" i="10"/>
  <c r="O76" i="10"/>
  <c r="H76" i="10"/>
  <c r="AD76" i="10" s="1"/>
  <c r="AC75" i="10"/>
  <c r="V75" i="10"/>
  <c r="O75" i="10"/>
  <c r="H75" i="10"/>
  <c r="AD75" i="10" s="1"/>
  <c r="AC74" i="10"/>
  <c r="V74" i="10"/>
  <c r="O74" i="10"/>
  <c r="H74" i="10"/>
  <c r="AD74" i="10" s="1"/>
  <c r="AC73" i="10"/>
  <c r="V73" i="10"/>
  <c r="O73" i="10"/>
  <c r="H73" i="10"/>
  <c r="AC72" i="10"/>
  <c r="V72" i="10"/>
  <c r="O72" i="10"/>
  <c r="H72" i="10"/>
  <c r="AD72" i="10" s="1"/>
  <c r="AC71" i="10"/>
  <c r="V71" i="10"/>
  <c r="O71" i="10"/>
  <c r="H71" i="10"/>
  <c r="AD71" i="10" s="1"/>
  <c r="AC70" i="10"/>
  <c r="V70" i="10"/>
  <c r="O70" i="10"/>
  <c r="H70" i="10"/>
  <c r="AD70" i="10" s="1"/>
  <c r="AC68" i="10"/>
  <c r="V68" i="10"/>
  <c r="O68" i="10"/>
  <c r="H68" i="10"/>
  <c r="AC67" i="10"/>
  <c r="V67" i="10"/>
  <c r="O67" i="10"/>
  <c r="H67" i="10"/>
  <c r="AD67" i="10" s="1"/>
  <c r="AC66" i="10"/>
  <c r="V66" i="10"/>
  <c r="O66" i="10"/>
  <c r="H66" i="10"/>
  <c r="AD66" i="10" s="1"/>
  <c r="AC65" i="10"/>
  <c r="V65" i="10"/>
  <c r="O65" i="10"/>
  <c r="H65" i="10"/>
  <c r="AD65" i="10" s="1"/>
  <c r="AC64" i="10"/>
  <c r="V64" i="10"/>
  <c r="O64" i="10"/>
  <c r="H64" i="10"/>
  <c r="AC63" i="10"/>
  <c r="V63" i="10"/>
  <c r="O63" i="10"/>
  <c r="H63" i="10"/>
  <c r="AD63" i="10" s="1"/>
  <c r="AC62" i="10"/>
  <c r="V62" i="10"/>
  <c r="O62" i="10"/>
  <c r="H62" i="10"/>
  <c r="AD62" i="10" s="1"/>
  <c r="AC61" i="10"/>
  <c r="V61" i="10"/>
  <c r="O61" i="10"/>
  <c r="H61" i="10"/>
  <c r="AD61" i="10" s="1"/>
  <c r="AC60" i="10"/>
  <c r="V60" i="10"/>
  <c r="O60" i="10"/>
  <c r="H60" i="10"/>
  <c r="AC59" i="10"/>
  <c r="V59" i="10"/>
  <c r="O59" i="10"/>
  <c r="H59" i="10"/>
  <c r="AD59" i="10" s="1"/>
  <c r="AC58" i="10"/>
  <c r="V58" i="10"/>
  <c r="O58" i="10"/>
  <c r="H58" i="10"/>
  <c r="AD58" i="10" s="1"/>
  <c r="AC57" i="10"/>
  <c r="V57" i="10"/>
  <c r="O57" i="10"/>
  <c r="H57" i="10"/>
  <c r="AD57" i="10" s="1"/>
  <c r="AC56" i="10"/>
  <c r="V56" i="10"/>
  <c r="O56" i="10"/>
  <c r="H56" i="10"/>
  <c r="AC55" i="10"/>
  <c r="V55" i="10"/>
  <c r="O55" i="10"/>
  <c r="H55" i="10"/>
  <c r="AD55" i="10" s="1"/>
  <c r="AC54" i="10"/>
  <c r="V54" i="10"/>
  <c r="O54" i="10"/>
  <c r="H54" i="10"/>
  <c r="AD54" i="10" s="1"/>
  <c r="AC53" i="10"/>
  <c r="V53" i="10"/>
  <c r="O53" i="10"/>
  <c r="H53" i="10"/>
  <c r="AD53" i="10" s="1"/>
  <c r="AC52" i="10"/>
  <c r="V52" i="10"/>
  <c r="O52" i="10"/>
  <c r="H52" i="10"/>
  <c r="AC51" i="10"/>
  <c r="V51" i="10"/>
  <c r="O51" i="10"/>
  <c r="H51" i="10"/>
  <c r="AD51" i="10" s="1"/>
  <c r="AC50" i="10"/>
  <c r="V50" i="10"/>
  <c r="O50" i="10"/>
  <c r="H50" i="10"/>
  <c r="AD50" i="10" s="1"/>
  <c r="AC43" i="10"/>
  <c r="V43" i="10"/>
  <c r="O43" i="10"/>
  <c r="H43" i="10"/>
  <c r="AD43" i="10" s="1"/>
  <c r="AC42" i="10"/>
  <c r="V42" i="10"/>
  <c r="O42" i="10"/>
  <c r="H42" i="10"/>
  <c r="AC41" i="10"/>
  <c r="V41" i="10"/>
  <c r="O41" i="10"/>
  <c r="H41" i="10"/>
  <c r="AD41" i="10" s="1"/>
  <c r="AC40" i="10"/>
  <c r="V40" i="10"/>
  <c r="O40" i="10"/>
  <c r="H40" i="10"/>
  <c r="AD40" i="10" s="1"/>
  <c r="AC39" i="10"/>
  <c r="V39" i="10"/>
  <c r="O39" i="10"/>
  <c r="H39" i="10"/>
  <c r="AD39" i="10" s="1"/>
  <c r="AC38" i="10"/>
  <c r="V38" i="10"/>
  <c r="O38" i="10"/>
  <c r="H38" i="10"/>
  <c r="AC37" i="10"/>
  <c r="V37" i="10"/>
  <c r="O37" i="10"/>
  <c r="H37" i="10"/>
  <c r="AD37" i="10" s="1"/>
  <c r="AC36" i="10"/>
  <c r="V36" i="10"/>
  <c r="O36" i="10"/>
  <c r="H36" i="10"/>
  <c r="AD36" i="10" s="1"/>
  <c r="AC35" i="10"/>
  <c r="V35" i="10"/>
  <c r="O35" i="10"/>
  <c r="H35" i="10"/>
  <c r="AD35" i="10" s="1"/>
  <c r="AC34" i="10"/>
  <c r="V34" i="10"/>
  <c r="O34" i="10"/>
  <c r="H34" i="10"/>
  <c r="AC33" i="10"/>
  <c r="V33" i="10"/>
  <c r="O33" i="10"/>
  <c r="H33" i="10"/>
  <c r="AD33" i="10" s="1"/>
  <c r="AC32" i="10"/>
  <c r="V32" i="10"/>
  <c r="O32" i="10"/>
  <c r="H32" i="10"/>
  <c r="AD32" i="10" s="1"/>
  <c r="AC31" i="10"/>
  <c r="V31" i="10"/>
  <c r="O31" i="10"/>
  <c r="H31" i="10"/>
  <c r="AD31" i="10" s="1"/>
  <c r="AC30" i="10"/>
  <c r="V30" i="10"/>
  <c r="O30" i="10"/>
  <c r="H30" i="10"/>
  <c r="AC29" i="10"/>
  <c r="V29" i="10"/>
  <c r="O29" i="10"/>
  <c r="H29" i="10"/>
  <c r="AD29" i="10" s="1"/>
  <c r="AC28" i="10"/>
  <c r="V28" i="10"/>
  <c r="O28" i="10"/>
  <c r="H28" i="10"/>
  <c r="AD28" i="10" s="1"/>
  <c r="AC27" i="10"/>
  <c r="V27" i="10"/>
  <c r="O27" i="10"/>
  <c r="H27" i="10"/>
  <c r="AD27" i="10" s="1"/>
  <c r="AC26" i="10"/>
  <c r="V26" i="10"/>
  <c r="O26" i="10"/>
  <c r="H26" i="10"/>
  <c r="AC25" i="10"/>
  <c r="V25" i="10"/>
  <c r="O25" i="10"/>
  <c r="H25" i="10"/>
  <c r="AD25" i="10" s="1"/>
  <c r="AC23" i="10"/>
  <c r="AM23" i="10" s="1"/>
  <c r="V23" i="10"/>
  <c r="AK23" i="10" s="1"/>
  <c r="O23" i="10"/>
  <c r="AI23" i="10" s="1"/>
  <c r="H23" i="10"/>
  <c r="AC22" i="10"/>
  <c r="AM22" i="10" s="1"/>
  <c r="V22" i="10"/>
  <c r="AK22" i="10" s="1"/>
  <c r="O22" i="10"/>
  <c r="AI22" i="10" s="1"/>
  <c r="H22" i="10"/>
  <c r="AC21" i="10"/>
  <c r="AM21" i="10" s="1"/>
  <c r="V21" i="10"/>
  <c r="AK21" i="10" s="1"/>
  <c r="O21" i="10"/>
  <c r="AI21" i="10" s="1"/>
  <c r="H21" i="10"/>
  <c r="AG21" i="10" s="1"/>
  <c r="AC20" i="10"/>
  <c r="AM20" i="10" s="1"/>
  <c r="V20" i="10"/>
  <c r="AK20" i="10" s="1"/>
  <c r="O20" i="10"/>
  <c r="AI20" i="10" s="1"/>
  <c r="H20" i="10"/>
  <c r="AC19" i="10"/>
  <c r="AM19" i="10" s="1"/>
  <c r="AM24" i="10" s="1"/>
  <c r="V19" i="10"/>
  <c r="AK19" i="10" s="1"/>
  <c r="AK24" i="10" s="1"/>
  <c r="O19" i="10"/>
  <c r="AI19" i="10" s="1"/>
  <c r="AI24" i="10" s="1"/>
  <c r="H19" i="10"/>
  <c r="AC18" i="10"/>
  <c r="AM18" i="10" s="1"/>
  <c r="V18" i="10"/>
  <c r="AK18" i="10" s="1"/>
  <c r="O18" i="10"/>
  <c r="AI18" i="10" s="1"/>
  <c r="H18" i="10"/>
  <c r="AC17" i="10"/>
  <c r="AM17" i="10" s="1"/>
  <c r="V17" i="10"/>
  <c r="AK17" i="10" s="1"/>
  <c r="O17" i="10"/>
  <c r="AI17" i="10" s="1"/>
  <c r="H17" i="10"/>
  <c r="AG17" i="10" s="1"/>
  <c r="AC16" i="10"/>
  <c r="AM16" i="10" s="1"/>
  <c r="V16" i="10"/>
  <c r="AK16" i="10" s="1"/>
  <c r="O16" i="10"/>
  <c r="AI16" i="10" s="1"/>
  <c r="H16" i="10"/>
  <c r="AC15" i="10"/>
  <c r="AM15" i="10" s="1"/>
  <c r="V15" i="10"/>
  <c r="AK15" i="10" s="1"/>
  <c r="O15" i="10"/>
  <c r="AI15" i="10" s="1"/>
  <c r="H15" i="10"/>
  <c r="AC14" i="10"/>
  <c r="AM14" i="10" s="1"/>
  <c r="V14" i="10"/>
  <c r="AK14" i="10" s="1"/>
  <c r="O14" i="10"/>
  <c r="AI14" i="10" s="1"/>
  <c r="H14" i="10"/>
  <c r="AC13" i="10"/>
  <c r="AM13" i="10" s="1"/>
  <c r="V13" i="10"/>
  <c r="AK13" i="10" s="1"/>
  <c r="O13" i="10"/>
  <c r="AI13" i="10" s="1"/>
  <c r="H13" i="10"/>
  <c r="AG13" i="10" s="1"/>
  <c r="AC12" i="10"/>
  <c r="AM12" i="10" s="1"/>
  <c r="V12" i="10"/>
  <c r="AK12" i="10" s="1"/>
  <c r="O12" i="10"/>
  <c r="AI12" i="10" s="1"/>
  <c r="H12" i="10"/>
  <c r="AC11" i="10"/>
  <c r="AM11" i="10" s="1"/>
  <c r="V11" i="10"/>
  <c r="AK11" i="10" s="1"/>
  <c r="O11" i="10"/>
  <c r="AI11" i="10" s="1"/>
  <c r="H11" i="10"/>
  <c r="AC10" i="10"/>
  <c r="AM10" i="10" s="1"/>
  <c r="V10" i="10"/>
  <c r="AK10" i="10" s="1"/>
  <c r="O10" i="10"/>
  <c r="AI10" i="10" s="1"/>
  <c r="H10" i="10"/>
  <c r="AC9" i="10"/>
  <c r="AM9" i="10" s="1"/>
  <c r="V9" i="10"/>
  <c r="AK9" i="10" s="1"/>
  <c r="O9" i="10"/>
  <c r="AI9" i="10" s="1"/>
  <c r="H9" i="10"/>
  <c r="AG9" i="10" s="1"/>
  <c r="AC8" i="10"/>
  <c r="AM8" i="10" s="1"/>
  <c r="V8" i="10"/>
  <c r="AK8" i="10" s="1"/>
  <c r="O8" i="10"/>
  <c r="AI8" i="10" s="1"/>
  <c r="H8" i="10"/>
  <c r="AC7" i="10"/>
  <c r="AM7" i="10" s="1"/>
  <c r="V7" i="10"/>
  <c r="AK7" i="10" s="1"/>
  <c r="O7" i="10"/>
  <c r="AI7" i="10" s="1"/>
  <c r="H7" i="10"/>
  <c r="AC6" i="10"/>
  <c r="AM6" i="10" s="1"/>
  <c r="V6" i="10"/>
  <c r="AK6" i="10" s="1"/>
  <c r="O6" i="10"/>
  <c r="AI6" i="10" s="1"/>
  <c r="H6" i="10"/>
  <c r="AC5" i="10"/>
  <c r="AM5" i="10" s="1"/>
  <c r="V5" i="10"/>
  <c r="AK5" i="10" s="1"/>
  <c r="O5" i="10"/>
  <c r="AI5" i="10" s="1"/>
  <c r="H5" i="10"/>
  <c r="AG5" i="10" s="1"/>
  <c r="AE43" i="3"/>
  <c r="AC43" i="3"/>
  <c r="V43" i="3"/>
  <c r="O43" i="3"/>
  <c r="H43" i="3"/>
  <c r="AE42" i="3"/>
  <c r="AC42" i="3"/>
  <c r="V42" i="3"/>
  <c r="O42" i="3"/>
  <c r="H42" i="3"/>
  <c r="AE41" i="3"/>
  <c r="AC41" i="3"/>
  <c r="V41" i="3"/>
  <c r="O41" i="3"/>
  <c r="H41" i="3"/>
  <c r="AE40" i="3"/>
  <c r="AC40" i="3"/>
  <c r="V40" i="3"/>
  <c r="O40" i="3"/>
  <c r="H40" i="3"/>
  <c r="AE39" i="3"/>
  <c r="AC39" i="3"/>
  <c r="V39" i="3"/>
  <c r="O39" i="3"/>
  <c r="H39" i="3"/>
  <c r="AE38" i="3"/>
  <c r="AC38" i="3"/>
  <c r="V38" i="3"/>
  <c r="O38" i="3"/>
  <c r="H38" i="3"/>
  <c r="AE37" i="3"/>
  <c r="AC37" i="3"/>
  <c r="V37" i="3"/>
  <c r="O37" i="3"/>
  <c r="H37" i="3"/>
  <c r="AE36" i="3"/>
  <c r="AC36" i="3"/>
  <c r="V36" i="3"/>
  <c r="O36" i="3"/>
  <c r="H36" i="3"/>
  <c r="AE35" i="3"/>
  <c r="AC35" i="3"/>
  <c r="V35" i="3"/>
  <c r="O35" i="3"/>
  <c r="H35" i="3"/>
  <c r="AE34" i="3"/>
  <c r="AC34" i="3"/>
  <c r="V34" i="3"/>
  <c r="O34" i="3"/>
  <c r="H34" i="3"/>
  <c r="AE33" i="3"/>
  <c r="AC33" i="3"/>
  <c r="V33" i="3"/>
  <c r="O33" i="3"/>
  <c r="H33" i="3"/>
  <c r="AE32" i="3"/>
  <c r="AC32" i="3"/>
  <c r="V32" i="3"/>
  <c r="O32" i="3"/>
  <c r="H32" i="3"/>
  <c r="AE31" i="3"/>
  <c r="AC31" i="3"/>
  <c r="V31" i="3"/>
  <c r="O31" i="3"/>
  <c r="H31" i="3"/>
  <c r="AE30" i="3"/>
  <c r="AC30" i="3"/>
  <c r="V30" i="3"/>
  <c r="O30" i="3"/>
  <c r="H30" i="3"/>
  <c r="AE29" i="3"/>
  <c r="AC29" i="3"/>
  <c r="V29" i="3"/>
  <c r="O29" i="3"/>
  <c r="H29" i="3"/>
  <c r="AE28" i="3"/>
  <c r="AC28" i="3"/>
  <c r="V28" i="3"/>
  <c r="O28" i="3"/>
  <c r="H28" i="3"/>
  <c r="AE27" i="3"/>
  <c r="AC27" i="3"/>
  <c r="V27" i="3"/>
  <c r="O27" i="3"/>
  <c r="H27" i="3"/>
  <c r="AE26" i="3"/>
  <c r="AC26" i="3"/>
  <c r="V26" i="3"/>
  <c r="O26" i="3"/>
  <c r="H26" i="3"/>
  <c r="AE25" i="3"/>
  <c r="AC25" i="3"/>
  <c r="V25" i="3"/>
  <c r="O25" i="3"/>
  <c r="H25" i="3"/>
  <c r="AE23" i="3"/>
  <c r="AC23" i="3"/>
  <c r="V23" i="3"/>
  <c r="O23" i="3"/>
  <c r="H23" i="3"/>
  <c r="AE22" i="3"/>
  <c r="AC22" i="3"/>
  <c r="V22" i="3"/>
  <c r="O22" i="3"/>
  <c r="H22" i="3"/>
  <c r="AE21" i="3"/>
  <c r="AC21" i="3"/>
  <c r="V21" i="3"/>
  <c r="O21" i="3"/>
  <c r="H21" i="3"/>
  <c r="AE20" i="3"/>
  <c r="AC20" i="3"/>
  <c r="V20" i="3"/>
  <c r="O20" i="3"/>
  <c r="H20" i="3"/>
  <c r="AE19" i="3"/>
  <c r="AC19" i="3"/>
  <c r="V19" i="3"/>
  <c r="O19" i="3"/>
  <c r="H19" i="3"/>
  <c r="AE18" i="3"/>
  <c r="AC18" i="3"/>
  <c r="V18" i="3"/>
  <c r="O18" i="3"/>
  <c r="H18" i="3"/>
  <c r="AE17" i="3"/>
  <c r="AC17" i="3"/>
  <c r="V17" i="3"/>
  <c r="O17" i="3"/>
  <c r="H17" i="3"/>
  <c r="AE16" i="3"/>
  <c r="AC16" i="3"/>
  <c r="V16" i="3"/>
  <c r="O16" i="3"/>
  <c r="H16" i="3"/>
  <c r="AE15" i="3"/>
  <c r="AC15" i="3"/>
  <c r="V15" i="3"/>
  <c r="O15" i="3"/>
  <c r="H15" i="3"/>
  <c r="AE14" i="3"/>
  <c r="AC14" i="3"/>
  <c r="V14" i="3"/>
  <c r="O14" i="3"/>
  <c r="H14" i="3"/>
  <c r="AE13" i="3"/>
  <c r="AC13" i="3"/>
  <c r="V13" i="3"/>
  <c r="O13" i="3"/>
  <c r="H13" i="3"/>
  <c r="AE12" i="3"/>
  <c r="AC12" i="3"/>
  <c r="V12" i="3"/>
  <c r="O12" i="3"/>
  <c r="H12" i="3"/>
  <c r="AE11" i="3"/>
  <c r="AC11" i="3"/>
  <c r="V11" i="3"/>
  <c r="O11" i="3"/>
  <c r="H11" i="3"/>
  <c r="AE10" i="3"/>
  <c r="AC10" i="3"/>
  <c r="V10" i="3"/>
  <c r="O10" i="3"/>
  <c r="H10" i="3"/>
  <c r="AE9" i="3"/>
  <c r="AC9" i="3"/>
  <c r="V9" i="3"/>
  <c r="O9" i="3"/>
  <c r="H9" i="3"/>
  <c r="AE8" i="3"/>
  <c r="AC8" i="3"/>
  <c r="V8" i="3"/>
  <c r="O8" i="3"/>
  <c r="H8" i="3"/>
  <c r="AE7" i="3"/>
  <c r="AC7" i="3"/>
  <c r="V7" i="3"/>
  <c r="O7" i="3"/>
  <c r="H7" i="3"/>
  <c r="AE6" i="3"/>
  <c r="AC6" i="3"/>
  <c r="V6" i="3"/>
  <c r="O6" i="3"/>
  <c r="H6" i="3"/>
  <c r="AE5" i="3"/>
  <c r="AC5" i="3"/>
  <c r="V5" i="3"/>
  <c r="O5" i="3"/>
  <c r="H5" i="3"/>
  <c r="D32" i="18"/>
  <c r="D34" i="18" s="1"/>
  <c r="Q23" i="18"/>
  <c r="F23" i="18"/>
  <c r="Q22" i="18"/>
  <c r="F22" i="18"/>
  <c r="Q21" i="18"/>
  <c r="F21" i="18"/>
  <c r="Q20" i="18"/>
  <c r="F20" i="18"/>
  <c r="Q19" i="18"/>
  <c r="F19" i="18"/>
  <c r="Q18" i="18"/>
  <c r="F18" i="18"/>
  <c r="Q17" i="18"/>
  <c r="F17" i="18"/>
  <c r="Q16" i="18"/>
  <c r="F16" i="18"/>
  <c r="Q15" i="18"/>
  <c r="F15" i="18"/>
  <c r="Q14" i="18"/>
  <c r="F14" i="18"/>
  <c r="Q13" i="18"/>
  <c r="F13" i="18"/>
  <c r="Q12" i="18"/>
  <c r="F12" i="18"/>
  <c r="Q11" i="18"/>
  <c r="F11" i="18"/>
  <c r="Q10" i="18"/>
  <c r="F10" i="18"/>
  <c r="Q9" i="18"/>
  <c r="F9" i="18"/>
  <c r="Q8" i="18"/>
  <c r="F8" i="18"/>
  <c r="Q7" i="18"/>
  <c r="F7" i="18"/>
  <c r="Q6" i="18"/>
  <c r="F6" i="18"/>
  <c r="Q5" i="18"/>
  <c r="F5" i="18"/>
  <c r="AD6" i="10" l="1"/>
  <c r="AG6" i="10"/>
  <c r="AD7" i="10"/>
  <c r="AG7" i="10"/>
  <c r="AD8" i="10"/>
  <c r="AG8" i="10"/>
  <c r="AD10" i="10"/>
  <c r="AG10" i="10"/>
  <c r="AD11" i="10"/>
  <c r="AG11" i="10"/>
  <c r="AD12" i="10"/>
  <c r="AG12" i="10"/>
  <c r="AD14" i="10"/>
  <c r="AG14" i="10"/>
  <c r="AD15" i="10"/>
  <c r="AG15" i="10"/>
  <c r="AD16" i="10"/>
  <c r="AG16" i="10"/>
  <c r="AD18" i="10"/>
  <c r="AG18" i="10"/>
  <c r="AD19" i="10"/>
  <c r="AG19" i="10"/>
  <c r="AD20" i="10"/>
  <c r="AG20" i="10"/>
  <c r="AD22" i="10"/>
  <c r="AG22" i="10"/>
  <c r="AD23" i="10"/>
  <c r="AG23" i="10"/>
  <c r="R5" i="18"/>
  <c r="R6" i="18"/>
  <c r="R7" i="18"/>
  <c r="R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Q103" i="10"/>
  <c r="Q111" i="10"/>
  <c r="Q120" i="10"/>
  <c r="Q128" i="10"/>
  <c r="Q99" i="10"/>
  <c r="Q107" i="10"/>
  <c r="Q115" i="10"/>
  <c r="Q124" i="10"/>
  <c r="Q132" i="10"/>
  <c r="AD6" i="3"/>
  <c r="AD8" i="3"/>
  <c r="AD10" i="3"/>
  <c r="AD12" i="3"/>
  <c r="AD14" i="3"/>
  <c r="AD16" i="3"/>
  <c r="AD18" i="3"/>
  <c r="AD20" i="3"/>
  <c r="AD22" i="3"/>
  <c r="AD25" i="3"/>
  <c r="AD27" i="3"/>
  <c r="AD29" i="3"/>
  <c r="AD31" i="3"/>
  <c r="AD33" i="3"/>
  <c r="AD35" i="3"/>
  <c r="AD37" i="3"/>
  <c r="AD39" i="3"/>
  <c r="AD41" i="3"/>
  <c r="AD43" i="3"/>
  <c r="Q97" i="10"/>
  <c r="Q100" i="10"/>
  <c r="R100" i="10" s="1"/>
  <c r="Q101" i="10"/>
  <c r="Q104" i="10"/>
  <c r="R104" i="10" s="1"/>
  <c r="Q105" i="10"/>
  <c r="Q108" i="10"/>
  <c r="R108" i="10" s="1"/>
  <c r="Q109" i="10"/>
  <c r="Q112" i="10"/>
  <c r="R112" i="10" s="1"/>
  <c r="Q113" i="10"/>
  <c r="Q117" i="10"/>
  <c r="R117" i="10" s="1"/>
  <c r="Q118" i="10"/>
  <c r="Q121" i="10"/>
  <c r="R121" i="10" s="1"/>
  <c r="Q122" i="10"/>
  <c r="Q125" i="10"/>
  <c r="R125" i="10" s="1"/>
  <c r="Q126" i="10"/>
  <c r="Q129" i="10"/>
  <c r="R129" i="10" s="1"/>
  <c r="Q130" i="10"/>
  <c r="Q133" i="10"/>
  <c r="R133" i="10" s="1"/>
  <c r="Q134" i="10"/>
  <c r="S5" i="18"/>
  <c r="T5" i="18" s="1"/>
  <c r="V5" i="18" s="1"/>
  <c r="S6" i="18"/>
  <c r="T6" i="18" s="1"/>
  <c r="V6" i="18" s="1"/>
  <c r="S7" i="18"/>
  <c r="T7" i="18" s="1"/>
  <c r="V7" i="18" s="1"/>
  <c r="S8" i="18"/>
  <c r="T8" i="18" s="1"/>
  <c r="V8" i="18" s="1"/>
  <c r="S9" i="18"/>
  <c r="T9" i="18" s="1"/>
  <c r="V9" i="18" s="1"/>
  <c r="S10" i="18"/>
  <c r="T10" i="18" s="1"/>
  <c r="V10" i="18" s="1"/>
  <c r="S11" i="18"/>
  <c r="T11" i="18" s="1"/>
  <c r="V11" i="18" s="1"/>
  <c r="S12" i="18"/>
  <c r="T12" i="18" s="1"/>
  <c r="V12" i="18" s="1"/>
  <c r="S13" i="18"/>
  <c r="T13" i="18" s="1"/>
  <c r="V13" i="18" s="1"/>
  <c r="S14" i="18"/>
  <c r="T14" i="18" s="1"/>
  <c r="V14" i="18" s="1"/>
  <c r="S15" i="18"/>
  <c r="T15" i="18" s="1"/>
  <c r="V15" i="18" s="1"/>
  <c r="S16" i="18"/>
  <c r="T16" i="18" s="1"/>
  <c r="V16" i="18" s="1"/>
  <c r="S17" i="18"/>
  <c r="T17" i="18" s="1"/>
  <c r="V17" i="18" s="1"/>
  <c r="S18" i="18"/>
  <c r="T18" i="18" s="1"/>
  <c r="V18" i="18" s="1"/>
  <c r="S19" i="18"/>
  <c r="T19" i="18" s="1"/>
  <c r="V19" i="18" s="1"/>
  <c r="S20" i="18"/>
  <c r="T20" i="18" s="1"/>
  <c r="V20" i="18" s="1"/>
  <c r="S21" i="18"/>
  <c r="T21" i="18" s="1"/>
  <c r="V21" i="18" s="1"/>
  <c r="S22" i="18"/>
  <c r="T22" i="18" s="1"/>
  <c r="V22" i="18" s="1"/>
  <c r="S23" i="18"/>
  <c r="T23" i="18" s="1"/>
  <c r="V23" i="18" s="1"/>
  <c r="R97" i="10"/>
  <c r="O98" i="10"/>
  <c r="R101" i="10"/>
  <c r="O102" i="10"/>
  <c r="R105" i="10"/>
  <c r="O106" i="10"/>
  <c r="R109" i="10"/>
  <c r="O110" i="10"/>
  <c r="R113" i="10"/>
  <c r="O114" i="10"/>
  <c r="R118" i="10"/>
  <c r="O119" i="10"/>
  <c r="R122" i="10"/>
  <c r="O123" i="10"/>
  <c r="R126" i="10"/>
  <c r="O127" i="10"/>
  <c r="R130" i="10"/>
  <c r="O131" i="10"/>
  <c r="R134" i="10"/>
  <c r="O135" i="10"/>
  <c r="AD5" i="3"/>
  <c r="AD7" i="3"/>
  <c r="AD9" i="3"/>
  <c r="AD11" i="3"/>
  <c r="AD13" i="3"/>
  <c r="AD15" i="3"/>
  <c r="AD17" i="3"/>
  <c r="AD19" i="3"/>
  <c r="AD21" i="3"/>
  <c r="AD23" i="3"/>
  <c r="AD26" i="3"/>
  <c r="AD28" i="3"/>
  <c r="AD30" i="3"/>
  <c r="AD32" i="3"/>
  <c r="AD34" i="3"/>
  <c r="AD36" i="3"/>
  <c r="AD38" i="3"/>
  <c r="AD40" i="3"/>
  <c r="AD42" i="3"/>
  <c r="AD5" i="10"/>
  <c r="AD9" i="10"/>
  <c r="AD13" i="10"/>
  <c r="AD17" i="10"/>
  <c r="AD21" i="10"/>
  <c r="AD26" i="10"/>
  <c r="AD30" i="10"/>
  <c r="AD34" i="10"/>
  <c r="AD38" i="10"/>
  <c r="AD42" i="10"/>
  <c r="AD52" i="10"/>
  <c r="AD56" i="10"/>
  <c r="AD60" i="10"/>
  <c r="AD64" i="10"/>
  <c r="AD68" i="10"/>
  <c r="AD73" i="10"/>
  <c r="AD77" i="10"/>
  <c r="AD81" i="10"/>
  <c r="AD85" i="10"/>
  <c r="O97" i="10"/>
  <c r="R99" i="10"/>
  <c r="O100" i="10"/>
  <c r="O101" i="10"/>
  <c r="R103" i="10"/>
  <c r="O104" i="10"/>
  <c r="O105" i="10"/>
  <c r="R107" i="10"/>
  <c r="O108" i="10"/>
  <c r="O109" i="10"/>
  <c r="R111" i="10"/>
  <c r="O112" i="10"/>
  <c r="O113" i="10"/>
  <c r="R115" i="10"/>
  <c r="O117" i="10"/>
  <c r="O118" i="10"/>
  <c r="R120" i="10"/>
  <c r="O121" i="10"/>
  <c r="O122" i="10"/>
  <c r="R124" i="10"/>
  <c r="O125" i="10"/>
  <c r="O126" i="10"/>
  <c r="R128" i="10"/>
  <c r="O129" i="10"/>
  <c r="O130" i="10"/>
  <c r="R132" i="10"/>
  <c r="O133" i="10"/>
  <c r="O134" i="10"/>
  <c r="AG24" i="10" l="1"/>
</calcChain>
</file>

<file path=xl/sharedStrings.xml><?xml version="1.0" encoding="utf-8"?>
<sst xmlns="http://schemas.openxmlformats.org/spreadsheetml/2006/main" count="2527" uniqueCount="357">
  <si>
    <t>UP</t>
  </si>
  <si>
    <t>MEAN</t>
  </si>
  <si>
    <t>Velocity</t>
  </si>
  <si>
    <t>Torque</t>
  </si>
  <si>
    <t>rad/s</t>
  </si>
  <si>
    <t>µN.m</t>
  </si>
  <si>
    <t>DOWN</t>
  </si>
  <si>
    <t>A1</t>
  </si>
  <si>
    <t>A2</t>
  </si>
  <si>
    <t>A3</t>
  </si>
  <si>
    <t>A4</t>
  </si>
  <si>
    <t>A5</t>
  </si>
  <si>
    <t>A6</t>
  </si>
  <si>
    <t>Mean A</t>
  </si>
  <si>
    <t>UP2</t>
  </si>
  <si>
    <t>B1</t>
  </si>
  <si>
    <t>B2</t>
  </si>
  <si>
    <t>B3</t>
  </si>
  <si>
    <t>B4</t>
  </si>
  <si>
    <t>B5</t>
  </si>
  <si>
    <t>B6</t>
  </si>
  <si>
    <t>Mean B</t>
  </si>
  <si>
    <t>C1</t>
  </si>
  <si>
    <t>C2</t>
  </si>
  <si>
    <t>C3</t>
  </si>
  <si>
    <t>C4</t>
  </si>
  <si>
    <t>C5</t>
  </si>
  <si>
    <t>C6</t>
  </si>
  <si>
    <t>Mean C</t>
  </si>
  <si>
    <t>D1</t>
  </si>
  <si>
    <t>D2</t>
  </si>
  <si>
    <t>D3</t>
  </si>
  <si>
    <t>D4</t>
  </si>
  <si>
    <t>D5</t>
  </si>
  <si>
    <t>D6</t>
  </si>
  <si>
    <t>Mean D</t>
  </si>
  <si>
    <t>A1F30d</t>
  </si>
  <si>
    <t>A2F30d</t>
  </si>
  <si>
    <t>A3F30d</t>
  </si>
  <si>
    <t>A4F30d</t>
  </si>
  <si>
    <t>A5F30d</t>
  </si>
  <si>
    <t>A6F30d</t>
  </si>
  <si>
    <t>AF30d</t>
  </si>
  <si>
    <t>B1F30d</t>
  </si>
  <si>
    <t>B2F30d</t>
  </si>
  <si>
    <t>B3F30d</t>
  </si>
  <si>
    <t>B4F30d</t>
  </si>
  <si>
    <t>B5F30d</t>
  </si>
  <si>
    <t>B6F30d</t>
  </si>
  <si>
    <t>BF30d</t>
  </si>
  <si>
    <t>Mean</t>
  </si>
  <si>
    <t>C1F30d</t>
  </si>
  <si>
    <t>C2F30d</t>
  </si>
  <si>
    <t>C3F30d</t>
  </si>
  <si>
    <t>C4F30d</t>
  </si>
  <si>
    <t>C5F30d</t>
  </si>
  <si>
    <t>C6F30d</t>
  </si>
  <si>
    <t>CF30d</t>
  </si>
  <si>
    <t>D1F30d</t>
  </si>
  <si>
    <t>D2F30d</t>
  </si>
  <si>
    <t>D3F30d</t>
  </si>
  <si>
    <t>D4F30d</t>
  </si>
  <si>
    <t>D5F30d</t>
  </si>
  <si>
    <t>D6F30d</t>
  </si>
  <si>
    <t>D30d</t>
  </si>
  <si>
    <t>A13F176d</t>
  </si>
  <si>
    <t>A14F176d</t>
  </si>
  <si>
    <t>A15F176d</t>
  </si>
  <si>
    <t>A16F176d</t>
  </si>
  <si>
    <t>A17F176d</t>
  </si>
  <si>
    <t>A18F176d</t>
  </si>
  <si>
    <t>AF176d</t>
  </si>
  <si>
    <t>B13F176d</t>
  </si>
  <si>
    <t>B14F176d</t>
  </si>
  <si>
    <t>B15F176d</t>
  </si>
  <si>
    <t>B16F176d</t>
  </si>
  <si>
    <t>B17F176d</t>
  </si>
  <si>
    <t>B18F176d</t>
  </si>
  <si>
    <t>BF176d</t>
  </si>
  <si>
    <t>C13F176d</t>
  </si>
  <si>
    <t>C14F176d</t>
  </si>
  <si>
    <t>C15F176d</t>
  </si>
  <si>
    <t>C16F176d</t>
  </si>
  <si>
    <t>C17F176d</t>
  </si>
  <si>
    <t>C18F176d</t>
  </si>
  <si>
    <t>CF176d</t>
  </si>
  <si>
    <t>D13F176d</t>
  </si>
  <si>
    <t>D14F176d</t>
  </si>
  <si>
    <t>D15F176d</t>
  </si>
  <si>
    <t>D16F176d</t>
  </si>
  <si>
    <t>D17F176d</t>
  </si>
  <si>
    <t>D18F176d</t>
  </si>
  <si>
    <t>AF110d</t>
  </si>
  <si>
    <t>BF110d</t>
  </si>
  <si>
    <t>CF110d</t>
  </si>
  <si>
    <t>D110d</t>
  </si>
  <si>
    <t>A19F110d</t>
  </si>
  <si>
    <t>A20F110d</t>
  </si>
  <si>
    <t>A21F110d</t>
  </si>
  <si>
    <t>A22F110d</t>
  </si>
  <si>
    <t>A23F110d</t>
  </si>
  <si>
    <t>A24F110d</t>
  </si>
  <si>
    <t>B19F110d</t>
  </si>
  <si>
    <t>B20F110d</t>
  </si>
  <si>
    <t>B21F110d</t>
  </si>
  <si>
    <t>B22F110d</t>
  </si>
  <si>
    <t>B23F110d</t>
  </si>
  <si>
    <t>B24F110d</t>
  </si>
  <si>
    <t>C19F110d</t>
  </si>
  <si>
    <t>C20F110d</t>
  </si>
  <si>
    <t>C21F110d</t>
  </si>
  <si>
    <t>C22F110d</t>
  </si>
  <si>
    <t>C23F110d</t>
  </si>
  <si>
    <t>C24F110d</t>
  </si>
  <si>
    <t>D19F110d</t>
  </si>
  <si>
    <t>D20F110d</t>
  </si>
  <si>
    <t>D21F110d</t>
  </si>
  <si>
    <t>D22F110d</t>
  </si>
  <si>
    <t>D23F110d</t>
  </si>
  <si>
    <t>D24F110d</t>
  </si>
  <si>
    <t>DF176d</t>
  </si>
  <si>
    <t>M_ALL</t>
  </si>
  <si>
    <t>P240_D46</t>
  </si>
  <si>
    <t>P240_D46ii</t>
  </si>
  <si>
    <t>P180</t>
  </si>
  <si>
    <t>P120_D41</t>
  </si>
  <si>
    <t>P60</t>
  </si>
  <si>
    <t>P40</t>
  </si>
  <si>
    <t>P100_D37</t>
  </si>
  <si>
    <t>A7F85d</t>
  </si>
  <si>
    <t>A8F85d</t>
  </si>
  <si>
    <t>A9F85d</t>
  </si>
  <si>
    <t>A10F85d</t>
  </si>
  <si>
    <t>A11F85d</t>
  </si>
  <si>
    <t>A12F85d</t>
  </si>
  <si>
    <t>AF85d</t>
  </si>
  <si>
    <t>B7F85d</t>
  </si>
  <si>
    <t>B8F85d</t>
  </si>
  <si>
    <t>B9F85d</t>
  </si>
  <si>
    <t>B10F85d</t>
  </si>
  <si>
    <t>B11F85d</t>
  </si>
  <si>
    <t>B12F85d</t>
  </si>
  <si>
    <t>BF85d</t>
  </si>
  <si>
    <t>C7F85d</t>
  </si>
  <si>
    <t>C8F85d</t>
  </si>
  <si>
    <t>C9F85d</t>
  </si>
  <si>
    <t>C10F85d</t>
  </si>
  <si>
    <t>C11F85d</t>
  </si>
  <si>
    <t>C12F85d</t>
  </si>
  <si>
    <t>CF85d</t>
  </si>
  <si>
    <t>D7F85d</t>
  </si>
  <si>
    <t>D8F85d</t>
  </si>
  <si>
    <t>D9F85d</t>
  </si>
  <si>
    <t>D10F85d</t>
  </si>
  <si>
    <t>D11F85d</t>
  </si>
  <si>
    <t>D12F85d</t>
  </si>
  <si>
    <t>DF85d</t>
  </si>
  <si>
    <t>A13C</t>
  </si>
  <si>
    <t>A14C</t>
  </si>
  <si>
    <t>A15C</t>
  </si>
  <si>
    <t>A16C</t>
  </si>
  <si>
    <t>A17C</t>
  </si>
  <si>
    <t>A18C</t>
  </si>
  <si>
    <t>B13C</t>
  </si>
  <si>
    <t>B14C</t>
  </si>
  <si>
    <t>B15C</t>
  </si>
  <si>
    <t>B16C</t>
  </si>
  <si>
    <t>B17C</t>
  </si>
  <si>
    <t>B18C</t>
  </si>
  <si>
    <t>C13C</t>
  </si>
  <si>
    <t>C14C</t>
  </si>
  <si>
    <t>C15C</t>
  </si>
  <si>
    <t>C16C</t>
  </si>
  <si>
    <t>C17C</t>
  </si>
  <si>
    <t>C18C</t>
  </si>
  <si>
    <t>D13C</t>
  </si>
  <si>
    <t>D14C</t>
  </si>
  <si>
    <t>D15C</t>
  </si>
  <si>
    <t>D16C</t>
  </si>
  <si>
    <t>D17C</t>
  </si>
  <si>
    <t>D18C</t>
  </si>
  <si>
    <t>A19C</t>
  </si>
  <si>
    <t>A20C</t>
  </si>
  <si>
    <t>A21C</t>
  </si>
  <si>
    <t>A22C</t>
  </si>
  <si>
    <t>23C</t>
  </si>
  <si>
    <t>A24C</t>
  </si>
  <si>
    <t>B19C</t>
  </si>
  <si>
    <t>B20C</t>
  </si>
  <si>
    <t>B21C</t>
  </si>
  <si>
    <t>B22C</t>
  </si>
  <si>
    <t>B23C</t>
  </si>
  <si>
    <t>B24C</t>
  </si>
  <si>
    <t>C19C</t>
  </si>
  <si>
    <t>C20C</t>
  </si>
  <si>
    <t>C21C</t>
  </si>
  <si>
    <t>C22C</t>
  </si>
  <si>
    <t>C23C</t>
  </si>
  <si>
    <t>C24C</t>
  </si>
  <si>
    <t>D19C</t>
  </si>
  <si>
    <t>D20C</t>
  </si>
  <si>
    <t>D21C</t>
  </si>
  <si>
    <t>D22C</t>
  </si>
  <si>
    <t>D23C</t>
  </si>
  <si>
    <t>D24C</t>
  </si>
  <si>
    <t>Mean AA</t>
  </si>
  <si>
    <t>Mean BA</t>
  </si>
  <si>
    <t>Mean AB</t>
  </si>
  <si>
    <t>Mean BB</t>
  </si>
  <si>
    <t>Mean AC</t>
  </si>
  <si>
    <t>Mean BC</t>
  </si>
  <si>
    <t>Mean AD</t>
  </si>
  <si>
    <t>Mean BD</t>
  </si>
  <si>
    <t>Coat_A</t>
  </si>
  <si>
    <t>Coat_B</t>
  </si>
  <si>
    <t>Coat_C</t>
  </si>
  <si>
    <t>Coat_D</t>
  </si>
  <si>
    <t>Blanks</t>
  </si>
  <si>
    <t>Blank</t>
  </si>
  <si>
    <t>ALL</t>
  </si>
  <si>
    <t>Mean_A</t>
  </si>
  <si>
    <t>Mean_B</t>
  </si>
  <si>
    <t>Mean_C</t>
  </si>
  <si>
    <t>Mean_D</t>
  </si>
  <si>
    <t>No Coat</t>
  </si>
  <si>
    <t>P240_Mean</t>
  </si>
  <si>
    <t>= Mconst</t>
  </si>
  <si>
    <t>squared</t>
  </si>
  <si>
    <t>CONST</t>
  </si>
  <si>
    <t>mm</t>
  </si>
  <si>
    <t>m</t>
  </si>
  <si>
    <t>N.m</t>
  </si>
  <si>
    <t>-CONST</t>
  </si>
  <si>
    <t>Two boards (of 4) had the coated discs measured by rheometer. This is #1</t>
  </si>
  <si>
    <t>Two boards (of 4) had the coated discs measured by rheometer. This is #2</t>
  </si>
  <si>
    <t>P180avg</t>
  </si>
  <si>
    <t>P60avg</t>
  </si>
  <si>
    <t>P40avg</t>
  </si>
  <si>
    <t>avg = UP1 and UP2 mean</t>
  </si>
  <si>
    <t>1f P240</t>
  </si>
  <si>
    <t>1f P180</t>
  </si>
  <si>
    <t>1f P120</t>
  </si>
  <si>
    <t>1f P100</t>
  </si>
  <si>
    <t>1f P60</t>
  </si>
  <si>
    <t>1f P40</t>
  </si>
  <si>
    <t>Cm =</t>
  </si>
  <si>
    <t>as %</t>
  </si>
  <si>
    <t>A C D</t>
  </si>
  <si>
    <t>B/ACD</t>
  </si>
  <si>
    <t>Msp =</t>
  </si>
  <si>
    <t>Torque of shaft and adapter only</t>
  </si>
  <si>
    <t>Mb =</t>
  </si>
  <si>
    <t>Torque of back of disc</t>
  </si>
  <si>
    <t>Me =</t>
  </si>
  <si>
    <t>Torque of disc edge only</t>
  </si>
  <si>
    <t>Mf =</t>
  </si>
  <si>
    <t>Torque of disc face only</t>
  </si>
  <si>
    <t>Mtotal =</t>
  </si>
  <si>
    <t>Msp + Mb + Mf + Me</t>
  </si>
  <si>
    <t>Mdisc =</t>
  </si>
  <si>
    <t>Mtotal - Msp</t>
  </si>
  <si>
    <t>0.2 Mdisc</t>
  </si>
  <si>
    <t>Mb = Mf =</t>
  </si>
  <si>
    <t>0.4 Mdisc</t>
  </si>
  <si>
    <t>So for a BLANK CONTROL</t>
  </si>
  <si>
    <t>work out contribution of</t>
  </si>
  <si>
    <t>Msp + Mb + Me</t>
  </si>
  <si>
    <t>For a fouled disc</t>
  </si>
  <si>
    <t>Mff =</t>
  </si>
  <si>
    <t>Mtotal - Mconst</t>
  </si>
  <si>
    <t>This is M</t>
  </si>
  <si>
    <t>in Granville formula</t>
  </si>
  <si>
    <t>Calculation of shaft + back of disc contribution to torque</t>
  </si>
  <si>
    <t>Edge</t>
  </si>
  <si>
    <t>These are BLANK Delrin discs, i.e. before coating</t>
  </si>
  <si>
    <t>C'm =</t>
  </si>
  <si>
    <t>Measured Cm</t>
  </si>
  <si>
    <t>b =</t>
  </si>
  <si>
    <t>R =</t>
  </si>
  <si>
    <t>NELKA</t>
  </si>
  <si>
    <t>Edge effect =</t>
  </si>
  <si>
    <t>effect</t>
  </si>
  <si>
    <t>Shaft + adapter only (Ms)</t>
  </si>
  <si>
    <t>w^2</t>
  </si>
  <si>
    <t>Shaft, adapter and BLANK disc</t>
  </si>
  <si>
    <t>---&gt;&gt;&gt;&gt;&gt;</t>
  </si>
  <si>
    <t>NEW</t>
  </si>
  <si>
    <t>CONST =</t>
  </si>
  <si>
    <t>Ms</t>
  </si>
  <si>
    <t>Mb</t>
  </si>
  <si>
    <t>DISC</t>
  </si>
  <si>
    <t>=Mb-Ms</t>
  </si>
  <si>
    <t>Md</t>
  </si>
  <si>
    <t>Me</t>
  </si>
  <si>
    <t>Mr</t>
  </si>
  <si>
    <t>Me + Mr</t>
  </si>
  <si>
    <t>Rear+Edge</t>
  </si>
  <si>
    <t>to get torque due to 1Face only (= M)</t>
  </si>
  <si>
    <t>Rear face</t>
  </si>
  <si>
    <t>Disc only (2 faces)</t>
  </si>
  <si>
    <t>If Disc and Edge</t>
  </si>
  <si>
    <t>Disc thickness</t>
  </si>
  <si>
    <t>Disc radius</t>
  </si>
  <si>
    <t>CONSTANT is shaft, rear and edge of BLANK disc</t>
  </si>
  <si>
    <t>Subtract NEW CONST from raw TEST torque</t>
  </si>
  <si>
    <t>RAW</t>
  </si>
  <si>
    <t>Overall mean of both boards above</t>
  </si>
  <si>
    <t>DOWN*</t>
  </si>
  <si>
    <t>Torque for coated discs only was obtained from a DOWN speed ramp (inverted here); all others were run UP again for a second time</t>
  </si>
  <si>
    <t>UP(3)</t>
  </si>
  <si>
    <t>* columns inverted</t>
  </si>
  <si>
    <t>SEM</t>
  </si>
  <si>
    <t>StdDev</t>
  </si>
  <si>
    <t>mean</t>
  </si>
  <si>
    <t>Mean A-D</t>
  </si>
  <si>
    <t>SD A-D</t>
  </si>
  <si>
    <t>POWER</t>
  </si>
  <si>
    <t>watts</t>
  </si>
  <si>
    <t>%incr</t>
  </si>
  <si>
    <t>SDp</t>
  </si>
  <si>
    <t>AA</t>
  </si>
  <si>
    <t>as%</t>
  </si>
  <si>
    <t>AB</t>
  </si>
  <si>
    <t>AC</t>
  </si>
  <si>
    <t>AD</t>
  </si>
  <si>
    <t>last 5</t>
  </si>
  <si>
    <t>CORR</t>
  </si>
  <si>
    <t>Slope 5:</t>
  </si>
  <si>
    <t>k =</t>
  </si>
  <si>
    <r>
      <rPr>
        <b/>
        <sz val="18"/>
        <color theme="1"/>
        <rFont val="Calibri"/>
        <family val="2"/>
      </rPr>
      <t>σ</t>
    </r>
    <r>
      <rPr>
        <b/>
        <sz val="11"/>
        <color theme="1"/>
        <rFont val="Calibri"/>
        <family val="2"/>
      </rPr>
      <t>s</t>
    </r>
  </si>
  <si>
    <r>
      <t>Cm</t>
    </r>
    <r>
      <rPr>
        <b/>
        <sz val="18"/>
        <color theme="1"/>
        <rFont val="Calibri"/>
        <family val="2"/>
      </rPr>
      <t xml:space="preserve"> σ</t>
    </r>
    <r>
      <rPr>
        <b/>
        <sz val="11"/>
        <color theme="1"/>
        <rFont val="Calibri"/>
        <family val="2"/>
      </rPr>
      <t>s</t>
    </r>
  </si>
  <si>
    <t>Cm avg</t>
  </si>
  <si>
    <t>Slope / k</t>
  </si>
  <si>
    <t>kg/m3</t>
  </si>
  <si>
    <t>m2/s</t>
  </si>
  <si>
    <t xml:space="preserve">r = </t>
  </si>
  <si>
    <r>
      <rPr>
        <sz val="11"/>
        <color theme="1"/>
        <rFont val="Symbol"/>
        <family val="1"/>
        <charset val="2"/>
      </rPr>
      <t>r</t>
    </r>
    <r>
      <rPr>
        <sz val="11"/>
        <color theme="1"/>
        <rFont val="Calibri"/>
        <family val="2"/>
      </rPr>
      <t>=</t>
    </r>
    <r>
      <rPr>
        <sz val="11"/>
        <color theme="1"/>
        <rFont val="Calibri"/>
        <family val="1"/>
        <charset val="2"/>
      </rPr>
      <t xml:space="preserve"> </t>
    </r>
  </si>
  <si>
    <r>
      <rPr>
        <sz val="11"/>
        <color theme="1"/>
        <rFont val="Symbol"/>
        <family val="1"/>
        <charset val="2"/>
      </rPr>
      <t>n</t>
    </r>
    <r>
      <rPr>
        <sz val="11"/>
        <color theme="1"/>
        <rFont val="Calibri"/>
        <family val="2"/>
      </rPr>
      <t xml:space="preserve">= </t>
    </r>
  </si>
  <si>
    <t>SWIRL=</t>
  </si>
  <si>
    <t>Last 5:</t>
  </si>
  <si>
    <t>Slope</t>
  </si>
  <si>
    <t>These are mean raw torque values  from the 24 BLANK Delrin discs measured before coating</t>
  </si>
  <si>
    <t>This spreadsheet contains raw torque data for 4cm diameter discs in various conditions</t>
  </si>
  <si>
    <t>Four commercial coatings are designated A, B, C, D</t>
  </si>
  <si>
    <t>A =</t>
  </si>
  <si>
    <t>ACP</t>
  </si>
  <si>
    <t>C =</t>
  </si>
  <si>
    <t>D =</t>
  </si>
  <si>
    <t>B =</t>
  </si>
  <si>
    <t>FRC</t>
  </si>
  <si>
    <t>CDP</t>
  </si>
  <si>
    <t>SPC</t>
  </si>
  <si>
    <t>Anti-Corrosion Paint</t>
  </si>
  <si>
    <t>Foul Release Coating</t>
  </si>
  <si>
    <t>Controlled Depletion Polymer</t>
  </si>
  <si>
    <t>Self Polishing Copolymer</t>
  </si>
  <si>
    <t>and sandpaper sufaces, copied from output files from a TA Instruments DHR-2 rheometer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</si>
</sst>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3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34998626667073579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theme="9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</font>
  </fonts>
  <fills count="1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1" fontId="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1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164" fontId="7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64" fontId="19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2" fontId="0" fillId="4" borderId="0" xfId="0" applyNumberForma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/>
    <xf numFmtId="1" fontId="2" fillId="6" borderId="0" xfId="0" applyNumberFormat="1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/>
    <xf numFmtId="1" fontId="2" fillId="0" borderId="1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1" fillId="0" borderId="0" xfId="0" quotePrefix="1" applyFont="1"/>
    <xf numFmtId="0" fontId="22" fillId="7" borderId="0" xfId="0" applyFont="1" applyFill="1" applyAlignment="1">
      <alignment horizontal="center"/>
    </xf>
    <xf numFmtId="1" fontId="22" fillId="7" borderId="0" xfId="0" applyNumberFormat="1" applyFont="1" applyFill="1" applyAlignment="1">
      <alignment horizontal="center"/>
    </xf>
    <xf numFmtId="0" fontId="0" fillId="9" borderId="0" xfId="0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0" fillId="0" borderId="0" xfId="0" quotePrefix="1" applyFont="1" applyAlignment="1">
      <alignment horizontal="center"/>
    </xf>
    <xf numFmtId="0" fontId="0" fillId="0" borderId="0" xfId="0" applyFill="1"/>
    <xf numFmtId="0" fontId="0" fillId="0" borderId="0" xfId="0" quotePrefix="1" applyFill="1"/>
    <xf numFmtId="0" fontId="24" fillId="8" borderId="0" xfId="0" applyFont="1" applyFill="1"/>
    <xf numFmtId="0" fontId="6" fillId="8" borderId="0" xfId="0" applyFont="1" applyFill="1"/>
    <xf numFmtId="0" fontId="10" fillId="8" borderId="0" xfId="0" applyFont="1" applyFill="1"/>
    <xf numFmtId="0" fontId="11" fillId="8" borderId="0" xfId="0" applyFont="1" applyFill="1" applyBorder="1" applyAlignment="1">
      <alignment horizontal="center"/>
    </xf>
    <xf numFmtId="1" fontId="6" fillId="8" borderId="0" xfId="0" applyNumberFormat="1" applyFont="1" applyFill="1" applyAlignment="1">
      <alignment horizontal="center"/>
    </xf>
    <xf numFmtId="1" fontId="9" fillId="5" borderId="0" xfId="0" applyNumberFormat="1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11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Border="1" applyAlignment="1">
      <alignment vertical="center" textRotation="90" wrapText="1"/>
    </xf>
    <xf numFmtId="1" fontId="25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Fill="1" applyBorder="1"/>
    <xf numFmtId="1" fontId="23" fillId="10" borderId="0" xfId="0" applyNumberFormat="1" applyFont="1" applyFill="1" applyAlignment="1">
      <alignment horizontal="center"/>
    </xf>
    <xf numFmtId="0" fontId="27" fillId="0" borderId="0" xfId="0" applyFont="1"/>
    <xf numFmtId="165" fontId="0" fillId="0" borderId="0" xfId="0" applyNumberFormat="1" applyAlignment="1">
      <alignment horizontal="center"/>
    </xf>
    <xf numFmtId="1" fontId="10" fillId="0" borderId="0" xfId="0" applyNumberFormat="1" applyFont="1" applyAlignment="1">
      <alignment horizontal="center"/>
    </xf>
    <xf numFmtId="1" fontId="2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1" fontId="29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166" fontId="29" fillId="0" borderId="0" xfId="0" applyNumberFormat="1" applyFont="1" applyFill="1" applyAlignment="1">
      <alignment horizontal="center"/>
    </xf>
    <xf numFmtId="2" fontId="29" fillId="0" borderId="0" xfId="0" applyNumberFormat="1" applyFont="1" applyFill="1" applyAlignment="1">
      <alignment horizontal="center"/>
    </xf>
    <xf numFmtId="0" fontId="29" fillId="0" borderId="0" xfId="0" applyFont="1" applyFill="1"/>
    <xf numFmtId="164" fontId="29" fillId="0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" fontId="2" fillId="12" borderId="0" xfId="0" applyNumberFormat="1" applyFont="1" applyFill="1" applyAlignment="1">
      <alignment horizontal="center"/>
    </xf>
    <xf numFmtId="166" fontId="1" fillId="0" borderId="0" xfId="0" applyNumberFormat="1" applyFont="1" applyAlignment="1">
      <alignment horizontal="center"/>
    </xf>
    <xf numFmtId="166" fontId="1" fillId="0" borderId="0" xfId="0" quotePrefix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2" fillId="13" borderId="0" xfId="0" applyNumberFormat="1" applyFont="1" applyFill="1" applyAlignment="1">
      <alignment horizontal="center"/>
    </xf>
    <xf numFmtId="1" fontId="2" fillId="10" borderId="0" xfId="0" applyNumberFormat="1" applyFont="1" applyFill="1" applyAlignment="1">
      <alignment horizontal="center"/>
    </xf>
    <xf numFmtId="1" fontId="2" fillId="11" borderId="0" xfId="0" applyNumberFormat="1" applyFont="1" applyFill="1" applyAlignment="1">
      <alignment horizontal="center"/>
    </xf>
    <xf numFmtId="11" fontId="3" fillId="0" borderId="0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vertical="center" wrapText="1"/>
    </xf>
    <xf numFmtId="2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12" borderId="0" xfId="0" applyNumberFormat="1" applyFill="1" applyAlignment="1">
      <alignment horizontal="center"/>
    </xf>
    <xf numFmtId="164" fontId="0" fillId="0" borderId="0" xfId="0" applyNumberFormat="1" applyBorder="1" applyAlignment="1">
      <alignment horizontal="center"/>
    </xf>
    <xf numFmtId="1" fontId="2" fillId="14" borderId="0" xfId="0" applyNumberFormat="1" applyFont="1" applyFill="1" applyAlignment="1">
      <alignment horizontal="center"/>
    </xf>
    <xf numFmtId="11" fontId="1" fillId="9" borderId="0" xfId="0" applyNumberFormat="1" applyFont="1" applyFill="1" applyAlignment="1">
      <alignment horizontal="center"/>
    </xf>
    <xf numFmtId="11" fontId="0" fillId="0" borderId="4" xfId="0" applyNumberForma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2" fontId="0" fillId="0" borderId="0" xfId="0" applyNumberFormat="1"/>
    <xf numFmtId="0" fontId="32" fillId="0" borderId="0" xfId="0" applyFont="1" applyAlignment="1">
      <alignment horizontal="right"/>
    </xf>
    <xf numFmtId="11" fontId="5" fillId="0" borderId="0" xfId="0" applyNumberFormat="1" applyFont="1"/>
    <xf numFmtId="2" fontId="3" fillId="4" borderId="1" xfId="0" applyNumberFormat="1" applyFont="1" applyFill="1" applyBorder="1" applyAlignment="1">
      <alignment horizontal="center"/>
    </xf>
    <xf numFmtId="11" fontId="0" fillId="0" borderId="1" xfId="0" applyNumberFormat="1" applyBorder="1"/>
    <xf numFmtId="164" fontId="0" fillId="0" borderId="10" xfId="0" applyNumberFormat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1" fontId="10" fillId="0" borderId="0" xfId="0" applyNumberFormat="1" applyFont="1" applyFill="1" applyBorder="1" applyAlignment="1">
      <alignment horizontal="center"/>
    </xf>
    <xf numFmtId="0" fontId="26" fillId="0" borderId="0" xfId="0" applyFont="1" applyFill="1" applyAlignment="1">
      <alignment vertical="center" wrapText="1"/>
    </xf>
    <xf numFmtId="0" fontId="11" fillId="5" borderId="0" xfId="0" applyFont="1" applyFill="1" applyBorder="1" applyAlignment="1">
      <alignment horizontal="center"/>
    </xf>
    <xf numFmtId="1" fontId="2" fillId="3" borderId="0" xfId="0" applyNumberFormat="1" applyFont="1" applyFill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0" fillId="0" borderId="12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Coating</a:t>
            </a:r>
            <a:r>
              <a:rPr lang="en-GB" baseline="0"/>
              <a:t> C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'Phase_2 SUMMARY'!$P$4</c:f>
              <c:strCache>
                <c:ptCount val="1"/>
                <c:pt idx="0">
                  <c:v>CF30d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'Phase_2 SUMMARY'!$N$5:$N$22</c:f>
              <c:numCache>
                <c:formatCode>0</c:formatCode>
                <c:ptCount val="18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</c:numCache>
            </c:numRef>
          </c:xVal>
          <c:yVal>
            <c:numRef>
              <c:f>'Phase_2 SUMMARY'!$P$5:$P$22</c:f>
              <c:numCache>
                <c:formatCode>0</c:formatCode>
                <c:ptCount val="18"/>
                <c:pt idx="0">
                  <c:v>63</c:v>
                </c:pt>
                <c:pt idx="1">
                  <c:v>118</c:v>
                </c:pt>
                <c:pt idx="2">
                  <c:v>184</c:v>
                </c:pt>
                <c:pt idx="3">
                  <c:v>260</c:v>
                </c:pt>
                <c:pt idx="4">
                  <c:v>342</c:v>
                </c:pt>
                <c:pt idx="5">
                  <c:v>431</c:v>
                </c:pt>
                <c:pt idx="6">
                  <c:v>527</c:v>
                </c:pt>
                <c:pt idx="7">
                  <c:v>632</c:v>
                </c:pt>
                <c:pt idx="8">
                  <c:v>741</c:v>
                </c:pt>
                <c:pt idx="9">
                  <c:v>862</c:v>
                </c:pt>
                <c:pt idx="10">
                  <c:v>985</c:v>
                </c:pt>
                <c:pt idx="11">
                  <c:v>1116</c:v>
                </c:pt>
                <c:pt idx="12">
                  <c:v>1250</c:v>
                </c:pt>
                <c:pt idx="13">
                  <c:v>1392</c:v>
                </c:pt>
                <c:pt idx="14">
                  <c:v>1538</c:v>
                </c:pt>
                <c:pt idx="15">
                  <c:v>1694</c:v>
                </c:pt>
                <c:pt idx="16">
                  <c:v>1845</c:v>
                </c:pt>
                <c:pt idx="17">
                  <c:v>2006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BD-4692-A457-5425E6A85C71}"/>
            </c:ext>
          </c:extLst>
        </c:ser>
        <c:ser>
          <c:idx val="2"/>
          <c:order val="1"/>
          <c:tx>
            <c:strRef>
              <c:f>'Phase_2 SUMMARY'!$Q$4</c:f>
              <c:strCache>
                <c:ptCount val="1"/>
                <c:pt idx="0">
                  <c:v>CF85d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'Phase_2 SUMMARY'!$N$5:$N$22</c:f>
              <c:numCache>
                <c:formatCode>0</c:formatCode>
                <c:ptCount val="18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</c:numCache>
            </c:numRef>
          </c:xVal>
          <c:yVal>
            <c:numRef>
              <c:f>'Phase_2 SUMMARY'!$Q$5:$Q$22</c:f>
              <c:numCache>
                <c:formatCode>0</c:formatCode>
                <c:ptCount val="18"/>
                <c:pt idx="0">
                  <c:v>63.513433333333332</c:v>
                </c:pt>
                <c:pt idx="1">
                  <c:v>118.7375</c:v>
                </c:pt>
                <c:pt idx="2">
                  <c:v>183.99433333333332</c:v>
                </c:pt>
                <c:pt idx="3">
                  <c:v>260.62733333333335</c:v>
                </c:pt>
                <c:pt idx="4">
                  <c:v>342.55250000000001</c:v>
                </c:pt>
                <c:pt idx="5">
                  <c:v>431.48416666666662</c:v>
                </c:pt>
                <c:pt idx="6">
                  <c:v>528.39266666666663</c:v>
                </c:pt>
                <c:pt idx="7">
                  <c:v>633.03216666666674</c:v>
                </c:pt>
                <c:pt idx="8">
                  <c:v>744.83016666666663</c:v>
                </c:pt>
                <c:pt idx="9">
                  <c:v>864.37616666666656</c:v>
                </c:pt>
                <c:pt idx="10">
                  <c:v>985.98733333333337</c:v>
                </c:pt>
                <c:pt idx="11">
                  <c:v>1114.1533333333334</c:v>
                </c:pt>
                <c:pt idx="12">
                  <c:v>1248.395</c:v>
                </c:pt>
                <c:pt idx="13">
                  <c:v>1387.3816666666669</c:v>
                </c:pt>
                <c:pt idx="14">
                  <c:v>1537.2116666666668</c:v>
                </c:pt>
                <c:pt idx="15">
                  <c:v>1686.7583333333334</c:v>
                </c:pt>
                <c:pt idx="16">
                  <c:v>1845.6249999999998</c:v>
                </c:pt>
                <c:pt idx="17">
                  <c:v>2010.0900000000001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2BD-4692-A457-5425E6A85C71}"/>
            </c:ext>
          </c:extLst>
        </c:ser>
        <c:ser>
          <c:idx val="3"/>
          <c:order val="2"/>
          <c:tx>
            <c:strRef>
              <c:f>'Phase_2 SUMMARY'!$R$4</c:f>
              <c:strCache>
                <c:ptCount val="1"/>
                <c:pt idx="0">
                  <c:v>CF110d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'Phase_2 SUMMARY'!$N$5:$N$22</c:f>
              <c:numCache>
                <c:formatCode>0</c:formatCode>
                <c:ptCount val="18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</c:numCache>
            </c:numRef>
          </c:xVal>
          <c:yVal>
            <c:numRef>
              <c:f>'Phase_2 SUMMARY'!$R$5:$R$22</c:f>
              <c:numCache>
                <c:formatCode>0</c:formatCode>
                <c:ptCount val="18"/>
                <c:pt idx="0">
                  <c:v>72.184233333333324</c:v>
                </c:pt>
                <c:pt idx="1">
                  <c:v>137.13049999999998</c:v>
                </c:pt>
                <c:pt idx="2">
                  <c:v>213.35733333333334</c:v>
                </c:pt>
                <c:pt idx="3">
                  <c:v>303.84816666666666</c:v>
                </c:pt>
                <c:pt idx="4">
                  <c:v>404.11716666666661</c:v>
                </c:pt>
                <c:pt idx="5">
                  <c:v>505.72700000000003</c:v>
                </c:pt>
                <c:pt idx="6">
                  <c:v>624.12549999999999</c:v>
                </c:pt>
                <c:pt idx="7">
                  <c:v>755.06983333333335</c:v>
                </c:pt>
                <c:pt idx="8">
                  <c:v>888.99233333333325</c:v>
                </c:pt>
                <c:pt idx="9">
                  <c:v>1036.9615000000001</c:v>
                </c:pt>
                <c:pt idx="10">
                  <c:v>1202.7583333333334</c:v>
                </c:pt>
                <c:pt idx="11">
                  <c:v>1381.9916666666668</c:v>
                </c:pt>
                <c:pt idx="12">
                  <c:v>1576.6483333333333</c:v>
                </c:pt>
                <c:pt idx="13">
                  <c:v>1787.7983333333334</c:v>
                </c:pt>
                <c:pt idx="14">
                  <c:v>2006.9949999999999</c:v>
                </c:pt>
                <c:pt idx="15">
                  <c:v>2249.6416666666664</c:v>
                </c:pt>
                <c:pt idx="16">
                  <c:v>2496.1</c:v>
                </c:pt>
                <c:pt idx="17">
                  <c:v>2745.5316666666672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2BD-4692-A457-5425E6A85C71}"/>
            </c:ext>
          </c:extLst>
        </c:ser>
        <c:ser>
          <c:idx val="0"/>
          <c:order val="3"/>
          <c:tx>
            <c:strRef>
              <c:f>'Phase_2 SUMMARY'!$O$4</c:f>
              <c:strCache>
                <c:ptCount val="1"/>
                <c:pt idx="0">
                  <c:v>Mean_C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'Phase_2 SUMMARY'!$N$5:$N$22</c:f>
              <c:numCache>
                <c:formatCode>0</c:formatCode>
                <c:ptCount val="18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</c:numCache>
            </c:numRef>
          </c:xVal>
          <c:yVal>
            <c:numRef>
              <c:f>'Phase_2 SUMMARY'!$O$5:$O$22</c:f>
              <c:numCache>
                <c:formatCode>0</c:formatCode>
                <c:ptCount val="18"/>
                <c:pt idx="0">
                  <c:v>63.567991666666657</c:v>
                </c:pt>
                <c:pt idx="1">
                  <c:v>118.57566666666665</c:v>
                </c:pt>
                <c:pt idx="2">
                  <c:v>183.29225</c:v>
                </c:pt>
                <c:pt idx="3">
                  <c:v>256.66291666666666</c:v>
                </c:pt>
                <c:pt idx="4">
                  <c:v>338.63233333333335</c:v>
                </c:pt>
                <c:pt idx="5">
                  <c:v>427.83591666666666</c:v>
                </c:pt>
                <c:pt idx="6">
                  <c:v>521.37116666666668</c:v>
                </c:pt>
                <c:pt idx="7">
                  <c:v>624.83699999999999</c:v>
                </c:pt>
                <c:pt idx="8">
                  <c:v>733.35408333333339</c:v>
                </c:pt>
                <c:pt idx="9">
                  <c:v>848.96191666666664</c:v>
                </c:pt>
                <c:pt idx="10">
                  <c:v>970.34424999999999</c:v>
                </c:pt>
                <c:pt idx="11">
                  <c:v>1095.4974999999999</c:v>
                </c:pt>
                <c:pt idx="12">
                  <c:v>1227.9533333333334</c:v>
                </c:pt>
                <c:pt idx="13">
                  <c:v>1363.8583333333336</c:v>
                </c:pt>
                <c:pt idx="14">
                  <c:v>1504.4933333333333</c:v>
                </c:pt>
                <c:pt idx="15">
                  <c:v>1649.1941666666669</c:v>
                </c:pt>
                <c:pt idx="16">
                  <c:v>1800.8341666666668</c:v>
                </c:pt>
                <c:pt idx="17">
                  <c:v>1959.5425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BD-4692-A457-5425E6A85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528336"/>
        <c:axId val="606526376"/>
      </c:scatterChart>
      <c:valAx>
        <c:axId val="60652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526376"/>
        <c:crosses val="autoZero"/>
        <c:crossBetween val="midCat"/>
      </c:valAx>
      <c:valAx>
        <c:axId val="606526376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528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Coating 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'Phase_2 SUMMARY'!$V$4</c:f>
              <c:strCache>
                <c:ptCount val="1"/>
                <c:pt idx="0">
                  <c:v>D30d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'Phase_2 SUMMARY'!$T$5:$T$23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SUMMARY'!$V$5:$V$23</c:f>
              <c:numCache>
                <c:formatCode>0</c:formatCode>
                <c:ptCount val="19"/>
                <c:pt idx="0">
                  <c:v>63.556466666666665</c:v>
                </c:pt>
                <c:pt idx="1">
                  <c:v>118.76966666666668</c:v>
                </c:pt>
                <c:pt idx="2">
                  <c:v>184.34316666666666</c:v>
                </c:pt>
                <c:pt idx="3">
                  <c:v>258.44033333333329</c:v>
                </c:pt>
                <c:pt idx="4">
                  <c:v>341.18366666666668</c:v>
                </c:pt>
                <c:pt idx="5">
                  <c:v>430.38400000000001</c:v>
                </c:pt>
                <c:pt idx="6">
                  <c:v>526.68433333333326</c:v>
                </c:pt>
                <c:pt idx="7">
                  <c:v>628.49900000000002</c:v>
                </c:pt>
                <c:pt idx="8">
                  <c:v>738.64466666666669</c:v>
                </c:pt>
                <c:pt idx="9">
                  <c:v>854.31166666666661</c:v>
                </c:pt>
                <c:pt idx="10">
                  <c:v>978.64016666666657</c:v>
                </c:pt>
                <c:pt idx="11">
                  <c:v>1103.4533333333331</c:v>
                </c:pt>
                <c:pt idx="12">
                  <c:v>1240.865</c:v>
                </c:pt>
                <c:pt idx="13">
                  <c:v>1378.1450000000002</c:v>
                </c:pt>
                <c:pt idx="14">
                  <c:v>1528.6949999999997</c:v>
                </c:pt>
                <c:pt idx="15">
                  <c:v>1674.42</c:v>
                </c:pt>
                <c:pt idx="16">
                  <c:v>1824.88</c:v>
                </c:pt>
                <c:pt idx="17">
                  <c:v>1985.3366666666664</c:v>
                </c:pt>
                <c:pt idx="18">
                  <c:v>2152.5566666666668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B7-4DB5-99ED-DE5BCABA656E}"/>
            </c:ext>
          </c:extLst>
        </c:ser>
        <c:ser>
          <c:idx val="2"/>
          <c:order val="1"/>
          <c:tx>
            <c:strRef>
              <c:f>'Phase_2 SUMMARY'!$W$4</c:f>
              <c:strCache>
                <c:ptCount val="1"/>
                <c:pt idx="0">
                  <c:v>DF85d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'Phase_2 SUMMARY'!$T$5:$T$23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SUMMARY'!$W$5:$W$23</c:f>
              <c:numCache>
                <c:formatCode>0</c:formatCode>
                <c:ptCount val="19"/>
                <c:pt idx="0">
                  <c:v>62.904733333333333</c:v>
                </c:pt>
                <c:pt idx="1">
                  <c:v>117.11116666666668</c:v>
                </c:pt>
                <c:pt idx="2">
                  <c:v>181.34316666666663</c:v>
                </c:pt>
                <c:pt idx="3">
                  <c:v>255.57566666666671</c:v>
                </c:pt>
                <c:pt idx="4">
                  <c:v>338.04950000000002</c:v>
                </c:pt>
                <c:pt idx="5">
                  <c:v>422.66216666666668</c:v>
                </c:pt>
                <c:pt idx="6">
                  <c:v>520.71333333333325</c:v>
                </c:pt>
                <c:pt idx="7">
                  <c:v>622.81033333333346</c:v>
                </c:pt>
                <c:pt idx="8">
                  <c:v>731.82583333333332</c:v>
                </c:pt>
                <c:pt idx="9">
                  <c:v>845.64333333333343</c:v>
                </c:pt>
                <c:pt idx="10">
                  <c:v>968.75583333333327</c:v>
                </c:pt>
                <c:pt idx="11">
                  <c:v>1091.9816666666668</c:v>
                </c:pt>
                <c:pt idx="12">
                  <c:v>1221.2850000000001</c:v>
                </c:pt>
                <c:pt idx="13">
                  <c:v>1352.3816666666667</c:v>
                </c:pt>
                <c:pt idx="14">
                  <c:v>1494.8366666666668</c:v>
                </c:pt>
                <c:pt idx="15">
                  <c:v>1642.3749999999998</c:v>
                </c:pt>
                <c:pt idx="16">
                  <c:v>1795.7916666666667</c:v>
                </c:pt>
                <c:pt idx="17">
                  <c:v>1950.36</c:v>
                </c:pt>
                <c:pt idx="18">
                  <c:v>2113.64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B7-4DB5-99ED-DE5BCABA656E}"/>
            </c:ext>
          </c:extLst>
        </c:ser>
        <c:ser>
          <c:idx val="3"/>
          <c:order val="2"/>
          <c:tx>
            <c:strRef>
              <c:f>'Phase_2 SUMMARY'!$X$4</c:f>
              <c:strCache>
                <c:ptCount val="1"/>
                <c:pt idx="0">
                  <c:v>D110d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'Phase_2 SUMMARY'!$T$5:$T$23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SUMMARY'!$X$5:$X$23</c:f>
              <c:numCache>
                <c:formatCode>0</c:formatCode>
                <c:ptCount val="19"/>
                <c:pt idx="0">
                  <c:v>67.355699999999999</c:v>
                </c:pt>
                <c:pt idx="1">
                  <c:v>126.66716666666667</c:v>
                </c:pt>
                <c:pt idx="2">
                  <c:v>200.28400000000002</c:v>
                </c:pt>
                <c:pt idx="3">
                  <c:v>286.09100000000001</c:v>
                </c:pt>
                <c:pt idx="4">
                  <c:v>381.63883333333325</c:v>
                </c:pt>
                <c:pt idx="5">
                  <c:v>486.10066666666665</c:v>
                </c:pt>
                <c:pt idx="6">
                  <c:v>603.35933333333332</c:v>
                </c:pt>
                <c:pt idx="7">
                  <c:v>730.30366666666669</c:v>
                </c:pt>
                <c:pt idx="8">
                  <c:v>869.62916666666661</c:v>
                </c:pt>
                <c:pt idx="9">
                  <c:v>1037.0909999999999</c:v>
                </c:pt>
                <c:pt idx="10">
                  <c:v>1214.9316666666666</c:v>
                </c:pt>
                <c:pt idx="11">
                  <c:v>1401.1566666666665</c:v>
                </c:pt>
                <c:pt idx="12">
                  <c:v>1598.8500000000001</c:v>
                </c:pt>
                <c:pt idx="13">
                  <c:v>1813.2866666666669</c:v>
                </c:pt>
                <c:pt idx="14">
                  <c:v>2046.0566666666666</c:v>
                </c:pt>
                <c:pt idx="15">
                  <c:v>2265.7449999999999</c:v>
                </c:pt>
                <c:pt idx="16">
                  <c:v>2510.4116666666664</c:v>
                </c:pt>
                <c:pt idx="17">
                  <c:v>2731.5816666666669</c:v>
                </c:pt>
                <c:pt idx="18">
                  <c:v>2987.8333333333335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3B7-4DB5-99ED-DE5BCABA656E}"/>
            </c:ext>
          </c:extLst>
        </c:ser>
        <c:ser>
          <c:idx val="0"/>
          <c:order val="3"/>
          <c:tx>
            <c:strRef>
              <c:f>'Phase_2 SUMMARY'!$U$4</c:f>
              <c:strCache>
                <c:ptCount val="1"/>
                <c:pt idx="0">
                  <c:v>Mean_D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'Phase_2 SUMMARY'!$T$5:$T$23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SUMMARY'!$U$5:$U$23</c:f>
              <c:numCache>
                <c:formatCode>0</c:formatCode>
                <c:ptCount val="19"/>
                <c:pt idx="0">
                  <c:v>63.185441666666662</c:v>
                </c:pt>
                <c:pt idx="1">
                  <c:v>117.34883333333332</c:v>
                </c:pt>
                <c:pt idx="2">
                  <c:v>181.79349999999999</c:v>
                </c:pt>
                <c:pt idx="3">
                  <c:v>255.0939166666667</c:v>
                </c:pt>
                <c:pt idx="4">
                  <c:v>336.65266666666668</c:v>
                </c:pt>
                <c:pt idx="5">
                  <c:v>423.6179166666667</c:v>
                </c:pt>
                <c:pt idx="6">
                  <c:v>520.27391666666676</c:v>
                </c:pt>
                <c:pt idx="7">
                  <c:v>621.11599999999999</c:v>
                </c:pt>
                <c:pt idx="8">
                  <c:v>731.66525000000001</c:v>
                </c:pt>
                <c:pt idx="9">
                  <c:v>844.63683333333324</c:v>
                </c:pt>
                <c:pt idx="10">
                  <c:v>964.85433333333344</c:v>
                </c:pt>
                <c:pt idx="11">
                  <c:v>1092.9816666666666</c:v>
                </c:pt>
                <c:pt idx="12">
                  <c:v>1221.8400000000001</c:v>
                </c:pt>
                <c:pt idx="13">
                  <c:v>1360.7158333333332</c:v>
                </c:pt>
                <c:pt idx="14">
                  <c:v>1501.7891666666665</c:v>
                </c:pt>
                <c:pt idx="15">
                  <c:v>1649.2708333333335</c:v>
                </c:pt>
                <c:pt idx="16">
                  <c:v>1803.1275000000001</c:v>
                </c:pt>
                <c:pt idx="17">
                  <c:v>1955.3483333333334</c:v>
                </c:pt>
                <c:pt idx="18">
                  <c:v>2118.4466666666667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B7-4DB5-99ED-DE5BCABA6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531472"/>
        <c:axId val="606530688"/>
      </c:scatterChart>
      <c:valAx>
        <c:axId val="60653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530688"/>
        <c:crosses val="autoZero"/>
        <c:crossBetween val="midCat"/>
      </c:valAx>
      <c:valAx>
        <c:axId val="606530688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5314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ysDot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Coating C +110d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'Phase_2 SUMMARY'!$O$4</c:f>
              <c:strCache>
                <c:ptCount val="1"/>
                <c:pt idx="0">
                  <c:v>Mean_C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'Phase_2 SUMMARY'!$N$5:$N$23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SUMMARY'!$O$5:$O$23</c:f>
              <c:numCache>
                <c:formatCode>0</c:formatCode>
                <c:ptCount val="19"/>
                <c:pt idx="0">
                  <c:v>63.567991666666657</c:v>
                </c:pt>
                <c:pt idx="1">
                  <c:v>118.57566666666665</c:v>
                </c:pt>
                <c:pt idx="2">
                  <c:v>183.29225</c:v>
                </c:pt>
                <c:pt idx="3">
                  <c:v>256.66291666666666</c:v>
                </c:pt>
                <c:pt idx="4">
                  <c:v>338.63233333333335</c:v>
                </c:pt>
                <c:pt idx="5">
                  <c:v>427.83591666666666</c:v>
                </c:pt>
                <c:pt idx="6">
                  <c:v>521.37116666666668</c:v>
                </c:pt>
                <c:pt idx="7">
                  <c:v>624.83699999999999</c:v>
                </c:pt>
                <c:pt idx="8">
                  <c:v>733.35408333333339</c:v>
                </c:pt>
                <c:pt idx="9">
                  <c:v>848.96191666666664</c:v>
                </c:pt>
                <c:pt idx="10">
                  <c:v>970.34424999999999</c:v>
                </c:pt>
                <c:pt idx="11">
                  <c:v>1095.4974999999999</c:v>
                </c:pt>
                <c:pt idx="12">
                  <c:v>1227.9533333333334</c:v>
                </c:pt>
                <c:pt idx="13">
                  <c:v>1363.8583333333336</c:v>
                </c:pt>
                <c:pt idx="14">
                  <c:v>1504.4933333333333</c:v>
                </c:pt>
                <c:pt idx="15">
                  <c:v>1649.1941666666669</c:v>
                </c:pt>
                <c:pt idx="16">
                  <c:v>1800.8341666666668</c:v>
                </c:pt>
                <c:pt idx="17">
                  <c:v>1959.5425</c:v>
                </c:pt>
                <c:pt idx="18">
                  <c:v>2122.2391666666663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45-4AF0-A03B-F272A24FA7EA}"/>
            </c:ext>
          </c:extLst>
        </c:ser>
        <c:ser>
          <c:idx val="1"/>
          <c:order val="1"/>
          <c:tx>
            <c:strRef>
              <c:f>'Phase_2 SUMMARY'!$R$4</c:f>
              <c:strCache>
                <c:ptCount val="1"/>
                <c:pt idx="0">
                  <c:v>CF110d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'Phase_2 SUMMARY'!$N$5:$N$23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('Phase_2 SUMMARY'!$R$5:$R$23,'Phase_2 SUMMARY'!$R$27:$R$45)</c:f>
              <c:numCache>
                <c:formatCode>0</c:formatCode>
                <c:ptCount val="38"/>
                <c:pt idx="0">
                  <c:v>72.184233333333324</c:v>
                </c:pt>
                <c:pt idx="1">
                  <c:v>137.13049999999998</c:v>
                </c:pt>
                <c:pt idx="2">
                  <c:v>213.35733333333334</c:v>
                </c:pt>
                <c:pt idx="3">
                  <c:v>303.84816666666666</c:v>
                </c:pt>
                <c:pt idx="4">
                  <c:v>404.11716666666661</c:v>
                </c:pt>
                <c:pt idx="5">
                  <c:v>505.72700000000003</c:v>
                </c:pt>
                <c:pt idx="6">
                  <c:v>624.12549999999999</c:v>
                </c:pt>
                <c:pt idx="7">
                  <c:v>755.06983333333335</c:v>
                </c:pt>
                <c:pt idx="8">
                  <c:v>888.99233333333325</c:v>
                </c:pt>
                <c:pt idx="9">
                  <c:v>1036.9615000000001</c:v>
                </c:pt>
                <c:pt idx="10">
                  <c:v>1202.7583333333334</c:v>
                </c:pt>
                <c:pt idx="11">
                  <c:v>1381.9916666666668</c:v>
                </c:pt>
                <c:pt idx="12">
                  <c:v>1576.6483333333333</c:v>
                </c:pt>
                <c:pt idx="13">
                  <c:v>1787.7983333333334</c:v>
                </c:pt>
                <c:pt idx="14">
                  <c:v>2006.9949999999999</c:v>
                </c:pt>
                <c:pt idx="15">
                  <c:v>2249.6416666666664</c:v>
                </c:pt>
                <c:pt idx="16">
                  <c:v>2496.1</c:v>
                </c:pt>
                <c:pt idx="17">
                  <c:v>2745.5316666666672</c:v>
                </c:pt>
                <c:pt idx="18">
                  <c:v>2977.8983333333331</c:v>
                </c:pt>
                <c:pt idx="19">
                  <c:v>65.976466666666667</c:v>
                </c:pt>
                <c:pt idx="20">
                  <c:v>125.25983333333335</c:v>
                </c:pt>
                <c:pt idx="21">
                  <c:v>196.65833333333333</c:v>
                </c:pt>
                <c:pt idx="22">
                  <c:v>280.07033333333334</c:v>
                </c:pt>
                <c:pt idx="23">
                  <c:v>371.99516666666665</c:v>
                </c:pt>
                <c:pt idx="24">
                  <c:v>474.62466666666666</c:v>
                </c:pt>
                <c:pt idx="25">
                  <c:v>585.25799999999992</c:v>
                </c:pt>
                <c:pt idx="26">
                  <c:v>705.18016666666665</c:v>
                </c:pt>
                <c:pt idx="27">
                  <c:v>834.08149999999989</c:v>
                </c:pt>
                <c:pt idx="28">
                  <c:v>969.91683333333333</c:v>
                </c:pt>
                <c:pt idx="29">
                  <c:v>1113.6333333333334</c:v>
                </c:pt>
                <c:pt idx="30">
                  <c:v>1270.0666666666668</c:v>
                </c:pt>
                <c:pt idx="31">
                  <c:v>1441.0366666666666</c:v>
                </c:pt>
                <c:pt idx="32">
                  <c:v>1644.4733333333334</c:v>
                </c:pt>
                <c:pt idx="33">
                  <c:v>1879.2316666666666</c:v>
                </c:pt>
                <c:pt idx="34">
                  <c:v>2131.5716666666667</c:v>
                </c:pt>
                <c:pt idx="35">
                  <c:v>2376.0166666666664</c:v>
                </c:pt>
                <c:pt idx="36">
                  <c:v>2676.5266666666666</c:v>
                </c:pt>
                <c:pt idx="37">
                  <c:v>2951.3800000000006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45-4AF0-A03B-F272A24FA7EA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'Phase_2 SUMMARY'!$N$5:$N$23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SUMMARY'!$R$27:$R$45</c:f>
              <c:numCache>
                <c:formatCode>0</c:formatCode>
                <c:ptCount val="19"/>
                <c:pt idx="0">
                  <c:v>65.976466666666667</c:v>
                </c:pt>
                <c:pt idx="1">
                  <c:v>125.25983333333335</c:v>
                </c:pt>
                <c:pt idx="2">
                  <c:v>196.65833333333333</c:v>
                </c:pt>
                <c:pt idx="3">
                  <c:v>280.07033333333334</c:v>
                </c:pt>
                <c:pt idx="4">
                  <c:v>371.99516666666665</c:v>
                </c:pt>
                <c:pt idx="5">
                  <c:v>474.62466666666666</c:v>
                </c:pt>
                <c:pt idx="6">
                  <c:v>585.25799999999992</c:v>
                </c:pt>
                <c:pt idx="7">
                  <c:v>705.18016666666665</c:v>
                </c:pt>
                <c:pt idx="8">
                  <c:v>834.08149999999989</c:v>
                </c:pt>
                <c:pt idx="9">
                  <c:v>969.91683333333333</c:v>
                </c:pt>
                <c:pt idx="10">
                  <c:v>1113.6333333333334</c:v>
                </c:pt>
                <c:pt idx="11">
                  <c:v>1270.0666666666668</c:v>
                </c:pt>
                <c:pt idx="12">
                  <c:v>1441.0366666666666</c:v>
                </c:pt>
                <c:pt idx="13">
                  <c:v>1644.4733333333334</c:v>
                </c:pt>
                <c:pt idx="14">
                  <c:v>1879.2316666666666</c:v>
                </c:pt>
                <c:pt idx="15">
                  <c:v>2131.5716666666667</c:v>
                </c:pt>
                <c:pt idx="16">
                  <c:v>2376.0166666666664</c:v>
                </c:pt>
                <c:pt idx="17">
                  <c:v>2676.5266666666666</c:v>
                </c:pt>
                <c:pt idx="18">
                  <c:v>2951.3800000000006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45-4AF0-A03B-F272A24FA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745919"/>
        <c:axId val="836134319"/>
      </c:scatterChart>
      <c:valAx>
        <c:axId val="903745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134319"/>
        <c:crosses val="autoZero"/>
        <c:crossBetween val="midCat"/>
      </c:valAx>
      <c:valAx>
        <c:axId val="836134319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7459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Coating D +110d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'Phase_2 SUMMARY'!$U$4</c:f>
              <c:strCache>
                <c:ptCount val="1"/>
                <c:pt idx="0">
                  <c:v>Mean_D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'Phase_2 SUMMARY'!$T$5:$T$23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SUMMARY'!$U$5:$U$23</c:f>
              <c:numCache>
                <c:formatCode>0</c:formatCode>
                <c:ptCount val="19"/>
                <c:pt idx="0">
                  <c:v>63.185441666666662</c:v>
                </c:pt>
                <c:pt idx="1">
                  <c:v>117.34883333333332</c:v>
                </c:pt>
                <c:pt idx="2">
                  <c:v>181.79349999999999</c:v>
                </c:pt>
                <c:pt idx="3">
                  <c:v>255.0939166666667</c:v>
                </c:pt>
                <c:pt idx="4">
                  <c:v>336.65266666666668</c:v>
                </c:pt>
                <c:pt idx="5">
                  <c:v>423.6179166666667</c:v>
                </c:pt>
                <c:pt idx="6">
                  <c:v>520.27391666666676</c:v>
                </c:pt>
                <c:pt idx="7">
                  <c:v>621.11599999999999</c:v>
                </c:pt>
                <c:pt idx="8">
                  <c:v>731.66525000000001</c:v>
                </c:pt>
                <c:pt idx="9">
                  <c:v>844.63683333333324</c:v>
                </c:pt>
                <c:pt idx="10">
                  <c:v>964.85433333333344</c:v>
                </c:pt>
                <c:pt idx="11">
                  <c:v>1092.9816666666666</c:v>
                </c:pt>
                <c:pt idx="12">
                  <c:v>1221.8400000000001</c:v>
                </c:pt>
                <c:pt idx="13">
                  <c:v>1360.7158333333332</c:v>
                </c:pt>
                <c:pt idx="14">
                  <c:v>1501.7891666666665</c:v>
                </c:pt>
                <c:pt idx="15">
                  <c:v>1649.2708333333335</c:v>
                </c:pt>
                <c:pt idx="16">
                  <c:v>1803.1275000000001</c:v>
                </c:pt>
                <c:pt idx="17">
                  <c:v>1955.3483333333334</c:v>
                </c:pt>
                <c:pt idx="18">
                  <c:v>2118.4466666666667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17-4053-A5C0-D465882AD533}"/>
            </c:ext>
          </c:extLst>
        </c:ser>
        <c:ser>
          <c:idx val="1"/>
          <c:order val="1"/>
          <c:tx>
            <c:strRef>
              <c:f>'Phase_2 SUMMARY'!$X$4</c:f>
              <c:strCache>
                <c:ptCount val="1"/>
                <c:pt idx="0">
                  <c:v>D110d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'Phase_2 SUMMARY'!$T$5:$T$23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('Phase_2 SUMMARY'!$X$5:$X$23,'Phase_2 SUMMARY'!$X$27:$X$45)</c:f>
              <c:numCache>
                <c:formatCode>0</c:formatCode>
                <c:ptCount val="38"/>
                <c:pt idx="0">
                  <c:v>67.355699999999999</c:v>
                </c:pt>
                <c:pt idx="1">
                  <c:v>126.66716666666667</c:v>
                </c:pt>
                <c:pt idx="2">
                  <c:v>200.28400000000002</c:v>
                </c:pt>
                <c:pt idx="3">
                  <c:v>286.09100000000001</c:v>
                </c:pt>
                <c:pt idx="4">
                  <c:v>381.63883333333325</c:v>
                </c:pt>
                <c:pt idx="5">
                  <c:v>486.10066666666665</c:v>
                </c:pt>
                <c:pt idx="6">
                  <c:v>603.35933333333332</c:v>
                </c:pt>
                <c:pt idx="7">
                  <c:v>730.30366666666669</c:v>
                </c:pt>
                <c:pt idx="8">
                  <c:v>869.62916666666661</c:v>
                </c:pt>
                <c:pt idx="9">
                  <c:v>1037.0909999999999</c:v>
                </c:pt>
                <c:pt idx="10">
                  <c:v>1214.9316666666666</c:v>
                </c:pt>
                <c:pt idx="11">
                  <c:v>1401.1566666666665</c:v>
                </c:pt>
                <c:pt idx="12">
                  <c:v>1598.8500000000001</c:v>
                </c:pt>
                <c:pt idx="13">
                  <c:v>1813.2866666666669</c:v>
                </c:pt>
                <c:pt idx="14">
                  <c:v>2046.0566666666666</c:v>
                </c:pt>
                <c:pt idx="15">
                  <c:v>2265.7449999999999</c:v>
                </c:pt>
                <c:pt idx="16">
                  <c:v>2510.4116666666664</c:v>
                </c:pt>
                <c:pt idx="17">
                  <c:v>2731.5816666666669</c:v>
                </c:pt>
                <c:pt idx="18">
                  <c:v>2987.8333333333335</c:v>
                </c:pt>
                <c:pt idx="19">
                  <c:v>63.322783333333341</c:v>
                </c:pt>
                <c:pt idx="20">
                  <c:v>120.346</c:v>
                </c:pt>
                <c:pt idx="21">
                  <c:v>189.08199999999999</c:v>
                </c:pt>
                <c:pt idx="22">
                  <c:v>269.488</c:v>
                </c:pt>
                <c:pt idx="23">
                  <c:v>356.85700000000003</c:v>
                </c:pt>
                <c:pt idx="24">
                  <c:v>453.94699999999995</c:v>
                </c:pt>
                <c:pt idx="25">
                  <c:v>561.48783333333347</c:v>
                </c:pt>
                <c:pt idx="26">
                  <c:v>676.34833333333336</c:v>
                </c:pt>
                <c:pt idx="27">
                  <c:v>802.97016666666661</c:v>
                </c:pt>
                <c:pt idx="28">
                  <c:v>948.47149999999999</c:v>
                </c:pt>
                <c:pt idx="29">
                  <c:v>1104.3083333333332</c:v>
                </c:pt>
                <c:pt idx="30">
                  <c:v>1289.2749999999999</c:v>
                </c:pt>
                <c:pt idx="31">
                  <c:v>1485.9683333333332</c:v>
                </c:pt>
                <c:pt idx="32">
                  <c:v>1694.2049999999999</c:v>
                </c:pt>
                <c:pt idx="33">
                  <c:v>1940.458333333333</c:v>
                </c:pt>
                <c:pt idx="34">
                  <c:v>2171.3433333333332</c:v>
                </c:pt>
                <c:pt idx="35">
                  <c:v>2430.5716666666663</c:v>
                </c:pt>
                <c:pt idx="36">
                  <c:v>2696.8183333333332</c:v>
                </c:pt>
                <c:pt idx="37">
                  <c:v>2939.125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17-4053-A5C0-D465882AD533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'Phase_2 SUMMARY'!$T$5:$T$23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SUMMARY'!$X$27:$X$45</c:f>
              <c:numCache>
                <c:formatCode>0</c:formatCode>
                <c:ptCount val="19"/>
                <c:pt idx="0">
                  <c:v>63.322783333333341</c:v>
                </c:pt>
                <c:pt idx="1">
                  <c:v>120.346</c:v>
                </c:pt>
                <c:pt idx="2">
                  <c:v>189.08199999999999</c:v>
                </c:pt>
                <c:pt idx="3">
                  <c:v>269.488</c:v>
                </c:pt>
                <c:pt idx="4">
                  <c:v>356.85700000000003</c:v>
                </c:pt>
                <c:pt idx="5">
                  <c:v>453.94699999999995</c:v>
                </c:pt>
                <c:pt idx="6">
                  <c:v>561.48783333333347</c:v>
                </c:pt>
                <c:pt idx="7">
                  <c:v>676.34833333333336</c:v>
                </c:pt>
                <c:pt idx="8">
                  <c:v>802.97016666666661</c:v>
                </c:pt>
                <c:pt idx="9">
                  <c:v>948.47149999999999</c:v>
                </c:pt>
                <c:pt idx="10">
                  <c:v>1104.3083333333332</c:v>
                </c:pt>
                <c:pt idx="11">
                  <c:v>1289.2749999999999</c:v>
                </c:pt>
                <c:pt idx="12">
                  <c:v>1485.9683333333332</c:v>
                </c:pt>
                <c:pt idx="13">
                  <c:v>1694.2049999999999</c:v>
                </c:pt>
                <c:pt idx="14">
                  <c:v>1940.458333333333</c:v>
                </c:pt>
                <c:pt idx="15">
                  <c:v>2171.3433333333332</c:v>
                </c:pt>
                <c:pt idx="16">
                  <c:v>2430.5716666666663</c:v>
                </c:pt>
                <c:pt idx="17">
                  <c:v>2696.8183333333332</c:v>
                </c:pt>
                <c:pt idx="18">
                  <c:v>2939.125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417-4053-A5C0-D465882AD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760063"/>
        <c:axId val="836129999"/>
      </c:scatterChart>
      <c:valAx>
        <c:axId val="903760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129999"/>
        <c:crosses val="autoZero"/>
        <c:crossBetween val="midCat"/>
      </c:valAx>
      <c:valAx>
        <c:axId val="836129999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7600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+110d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'Phase_2 SUMMARY'!$Z$4</c:f>
              <c:strCache>
                <c:ptCount val="1"/>
                <c:pt idx="0">
                  <c:v>Mean A-D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'Phase_2 SUMMARY'!$AA$5:$AA$23</c:f>
                <c:numCache>
                  <c:formatCode>General</c:formatCode>
                  <c:ptCount val="19"/>
                  <c:pt idx="0">
                    <c:v>0.77022759105793992</c:v>
                  </c:pt>
                  <c:pt idx="1">
                    <c:v>1.4980837684957955</c:v>
                  </c:pt>
                  <c:pt idx="2">
                    <c:v>2.6125138332800888</c:v>
                  </c:pt>
                  <c:pt idx="3">
                    <c:v>3.7681633131771597</c:v>
                  </c:pt>
                  <c:pt idx="4">
                    <c:v>5.2669962948584041</c:v>
                  </c:pt>
                  <c:pt idx="5">
                    <c:v>5.682376112265902</c:v>
                  </c:pt>
                  <c:pt idx="6">
                    <c:v>6.698766636323211</c:v>
                  </c:pt>
                  <c:pt idx="7">
                    <c:v>8.2175394317581798</c:v>
                  </c:pt>
                  <c:pt idx="8">
                    <c:v>9.7112327178689313</c:v>
                  </c:pt>
                  <c:pt idx="9">
                    <c:v>11.14121704753782</c:v>
                  </c:pt>
                  <c:pt idx="10">
                    <c:v>12.970069041270715</c:v>
                  </c:pt>
                  <c:pt idx="11">
                    <c:v>13.07096990816969</c:v>
                  </c:pt>
                  <c:pt idx="12">
                    <c:v>14.628350095588232</c:v>
                  </c:pt>
                  <c:pt idx="13">
                    <c:v>16.442702623797839</c:v>
                  </c:pt>
                  <c:pt idx="14">
                    <c:v>16.214808693399362</c:v>
                  </c:pt>
                  <c:pt idx="15">
                    <c:v>18.768596856222029</c:v>
                  </c:pt>
                  <c:pt idx="16">
                    <c:v>22.033406793561284</c:v>
                  </c:pt>
                  <c:pt idx="17">
                    <c:v>24.10427958054807</c:v>
                  </c:pt>
                  <c:pt idx="18">
                    <c:v>27.451397129113047</c:v>
                  </c:pt>
                </c:numCache>
              </c:numRef>
            </c:plus>
            <c:minus>
              <c:numRef>
                <c:f>'Phase_2 SUMMARY'!$AA$5:$AA$23</c:f>
                <c:numCache>
                  <c:formatCode>General</c:formatCode>
                  <c:ptCount val="19"/>
                  <c:pt idx="0">
                    <c:v>0.77022759105793992</c:v>
                  </c:pt>
                  <c:pt idx="1">
                    <c:v>1.4980837684957955</c:v>
                  </c:pt>
                  <c:pt idx="2">
                    <c:v>2.6125138332800888</c:v>
                  </c:pt>
                  <c:pt idx="3">
                    <c:v>3.7681633131771597</c:v>
                  </c:pt>
                  <c:pt idx="4">
                    <c:v>5.2669962948584041</c:v>
                  </c:pt>
                  <c:pt idx="5">
                    <c:v>5.682376112265902</c:v>
                  </c:pt>
                  <c:pt idx="6">
                    <c:v>6.698766636323211</c:v>
                  </c:pt>
                  <c:pt idx="7">
                    <c:v>8.2175394317581798</c:v>
                  </c:pt>
                  <c:pt idx="8">
                    <c:v>9.7112327178689313</c:v>
                  </c:pt>
                  <c:pt idx="9">
                    <c:v>11.14121704753782</c:v>
                  </c:pt>
                  <c:pt idx="10">
                    <c:v>12.970069041270715</c:v>
                  </c:pt>
                  <c:pt idx="11">
                    <c:v>13.07096990816969</c:v>
                  </c:pt>
                  <c:pt idx="12">
                    <c:v>14.628350095588232</c:v>
                  </c:pt>
                  <c:pt idx="13">
                    <c:v>16.442702623797839</c:v>
                  </c:pt>
                  <c:pt idx="14">
                    <c:v>16.214808693399362</c:v>
                  </c:pt>
                  <c:pt idx="15">
                    <c:v>18.768596856222029</c:v>
                  </c:pt>
                  <c:pt idx="16">
                    <c:v>22.033406793561284</c:v>
                  </c:pt>
                  <c:pt idx="17">
                    <c:v>24.10427958054807</c:v>
                  </c:pt>
                  <c:pt idx="18">
                    <c:v>27.451397129113047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'Phase_2 SUMMARY'!$T$5:$T$23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SUMMARY'!$Z$5:$Z$23</c:f>
              <c:numCache>
                <c:formatCode>0</c:formatCode>
                <c:ptCount val="19"/>
                <c:pt idx="0">
                  <c:v>63.609672916666661</c:v>
                </c:pt>
                <c:pt idx="1">
                  <c:v>118.35370833333332</c:v>
                </c:pt>
                <c:pt idx="2">
                  <c:v>183.46664583333333</c:v>
                </c:pt>
                <c:pt idx="3">
                  <c:v>257.85597916666666</c:v>
                </c:pt>
                <c:pt idx="4">
                  <c:v>340.2856041666667</c:v>
                </c:pt>
                <c:pt idx="5">
                  <c:v>428.54025000000001</c:v>
                </c:pt>
                <c:pt idx="6">
                  <c:v>524.52483333333339</c:v>
                </c:pt>
                <c:pt idx="7">
                  <c:v>627.45825000000002</c:v>
                </c:pt>
                <c:pt idx="8">
                  <c:v>737.27402083333345</c:v>
                </c:pt>
                <c:pt idx="9">
                  <c:v>852.27145833333338</c:v>
                </c:pt>
                <c:pt idx="10">
                  <c:v>973.43597916666681</c:v>
                </c:pt>
                <c:pt idx="11">
                  <c:v>1099.3570833333333</c:v>
                </c:pt>
                <c:pt idx="12">
                  <c:v>1231.9781250000001</c:v>
                </c:pt>
                <c:pt idx="13">
                  <c:v>1369.7197916666669</c:v>
                </c:pt>
                <c:pt idx="14">
                  <c:v>1510.3227083333334</c:v>
                </c:pt>
                <c:pt idx="15">
                  <c:v>1657.0020833333333</c:v>
                </c:pt>
                <c:pt idx="16">
                  <c:v>1812.2150000000001</c:v>
                </c:pt>
                <c:pt idx="17">
                  <c:v>1967.1691666666666</c:v>
                </c:pt>
                <c:pt idx="18">
                  <c:v>2132.194583333333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83-4ECA-A952-80AB21C3813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'Phase_2 SUMMARY'!$T$5:$T$23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SUMMARY'!$F$5:$F$23</c:f>
              <c:numCache>
                <c:formatCode>0</c:formatCode>
                <c:ptCount val="19"/>
                <c:pt idx="0">
                  <c:v>168.05349999999999</c:v>
                </c:pt>
                <c:pt idx="1">
                  <c:v>350.70233333333334</c:v>
                </c:pt>
                <c:pt idx="2">
                  <c:v>574.83083333333332</c:v>
                </c:pt>
                <c:pt idx="3">
                  <c:v>835.47633333333317</c:v>
                </c:pt>
                <c:pt idx="4">
                  <c:v>1140.739</c:v>
                </c:pt>
                <c:pt idx="5">
                  <c:v>1477.61</c:v>
                </c:pt>
                <c:pt idx="6">
                  <c:v>1831.3683333333331</c:v>
                </c:pt>
                <c:pt idx="7">
                  <c:v>2223.31</c:v>
                </c:pt>
                <c:pt idx="8">
                  <c:v>2622.1633333333334</c:v>
                </c:pt>
                <c:pt idx="9">
                  <c:v>3014.3433333333337</c:v>
                </c:pt>
                <c:pt idx="10">
                  <c:v>3421.4366666666665</c:v>
                </c:pt>
                <c:pt idx="11">
                  <c:v>3940.8766666666666</c:v>
                </c:pt>
                <c:pt idx="12">
                  <c:v>4352.17</c:v>
                </c:pt>
                <c:pt idx="13">
                  <c:v>4845.916666666667</c:v>
                </c:pt>
                <c:pt idx="14">
                  <c:v>5393.0333333333338</c:v>
                </c:pt>
                <c:pt idx="15">
                  <c:v>5881.9016666666676</c:v>
                </c:pt>
                <c:pt idx="16">
                  <c:v>6363.2466666666669</c:v>
                </c:pt>
                <c:pt idx="17">
                  <c:v>6860.03</c:v>
                </c:pt>
                <c:pt idx="18">
                  <c:v>7362.625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83-4ECA-A952-80AB21C38130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'Phase_2 SUMMARY'!$T$5:$T$23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SUMMARY'!$L$5:$L$23</c:f>
              <c:numCache>
                <c:formatCode>0</c:formatCode>
                <c:ptCount val="19"/>
                <c:pt idx="0">
                  <c:v>95.365933333333317</c:v>
                </c:pt>
                <c:pt idx="1">
                  <c:v>186.12683333333334</c:v>
                </c:pt>
                <c:pt idx="2">
                  <c:v>298.09633333333335</c:v>
                </c:pt>
                <c:pt idx="3">
                  <c:v>427.82700000000006</c:v>
                </c:pt>
                <c:pt idx="4">
                  <c:v>577.33116666666672</c:v>
                </c:pt>
                <c:pt idx="5">
                  <c:v>744.47150000000011</c:v>
                </c:pt>
                <c:pt idx="6">
                  <c:v>922.82016666666652</c:v>
                </c:pt>
                <c:pt idx="7">
                  <c:v>1116.0408333333335</c:v>
                </c:pt>
                <c:pt idx="8">
                  <c:v>1324.3381666666667</c:v>
                </c:pt>
                <c:pt idx="9">
                  <c:v>1534.6133333333335</c:v>
                </c:pt>
                <c:pt idx="10">
                  <c:v>1778.8</c:v>
                </c:pt>
                <c:pt idx="11">
                  <c:v>1997.5966666666666</c:v>
                </c:pt>
                <c:pt idx="12">
                  <c:v>2216.3416666666667</c:v>
                </c:pt>
                <c:pt idx="13">
                  <c:v>2478.1933333333336</c:v>
                </c:pt>
                <c:pt idx="14">
                  <c:v>2747.2350000000001</c:v>
                </c:pt>
                <c:pt idx="15">
                  <c:v>2987.3466666666668</c:v>
                </c:pt>
                <c:pt idx="16">
                  <c:v>3271.1049999999996</c:v>
                </c:pt>
                <c:pt idx="17">
                  <c:v>3577.7333333333336</c:v>
                </c:pt>
                <c:pt idx="18">
                  <c:v>3865.7616666666672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83-4ECA-A952-80AB21C38130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'Phase_2 SUMMARY'!$T$5:$T$23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SUMMARY'!$R$5:$R$23</c:f>
              <c:numCache>
                <c:formatCode>0</c:formatCode>
                <c:ptCount val="19"/>
                <c:pt idx="0">
                  <c:v>72.184233333333324</c:v>
                </c:pt>
                <c:pt idx="1">
                  <c:v>137.13049999999998</c:v>
                </c:pt>
                <c:pt idx="2">
                  <c:v>213.35733333333334</c:v>
                </c:pt>
                <c:pt idx="3">
                  <c:v>303.84816666666666</c:v>
                </c:pt>
                <c:pt idx="4">
                  <c:v>404.11716666666661</c:v>
                </c:pt>
                <c:pt idx="5">
                  <c:v>505.72700000000003</c:v>
                </c:pt>
                <c:pt idx="6">
                  <c:v>624.12549999999999</c:v>
                </c:pt>
                <c:pt idx="7">
                  <c:v>755.06983333333335</c:v>
                </c:pt>
                <c:pt idx="8">
                  <c:v>888.99233333333325</c:v>
                </c:pt>
                <c:pt idx="9">
                  <c:v>1036.9615000000001</c:v>
                </c:pt>
                <c:pt idx="10">
                  <c:v>1202.7583333333334</c:v>
                </c:pt>
                <c:pt idx="11">
                  <c:v>1381.9916666666668</c:v>
                </c:pt>
                <c:pt idx="12">
                  <c:v>1576.6483333333333</c:v>
                </c:pt>
                <c:pt idx="13">
                  <c:v>1787.7983333333334</c:v>
                </c:pt>
                <c:pt idx="14">
                  <c:v>2006.9949999999999</c:v>
                </c:pt>
                <c:pt idx="15">
                  <c:v>2249.6416666666664</c:v>
                </c:pt>
                <c:pt idx="16">
                  <c:v>2496.1</c:v>
                </c:pt>
                <c:pt idx="17">
                  <c:v>2745.5316666666672</c:v>
                </c:pt>
                <c:pt idx="18">
                  <c:v>2977.8983333333331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D83-4ECA-A952-80AB21C38130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'Phase_2 SUMMARY'!$T$5:$T$23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SUMMARY'!$X$5:$X$23</c:f>
              <c:numCache>
                <c:formatCode>0</c:formatCode>
                <c:ptCount val="19"/>
                <c:pt idx="0">
                  <c:v>67.355699999999999</c:v>
                </c:pt>
                <c:pt idx="1">
                  <c:v>126.66716666666667</c:v>
                </c:pt>
                <c:pt idx="2">
                  <c:v>200.28400000000002</c:v>
                </c:pt>
                <c:pt idx="3">
                  <c:v>286.09100000000001</c:v>
                </c:pt>
                <c:pt idx="4">
                  <c:v>381.63883333333325</c:v>
                </c:pt>
                <c:pt idx="5">
                  <c:v>486.10066666666665</c:v>
                </c:pt>
                <c:pt idx="6">
                  <c:v>603.35933333333332</c:v>
                </c:pt>
                <c:pt idx="7">
                  <c:v>730.30366666666669</c:v>
                </c:pt>
                <c:pt idx="8">
                  <c:v>869.62916666666661</c:v>
                </c:pt>
                <c:pt idx="9">
                  <c:v>1037.0909999999999</c:v>
                </c:pt>
                <c:pt idx="10">
                  <c:v>1214.9316666666666</c:v>
                </c:pt>
                <c:pt idx="11">
                  <c:v>1401.1566666666665</c:v>
                </c:pt>
                <c:pt idx="12">
                  <c:v>1598.8500000000001</c:v>
                </c:pt>
                <c:pt idx="13">
                  <c:v>1813.2866666666669</c:v>
                </c:pt>
                <c:pt idx="14">
                  <c:v>2046.0566666666666</c:v>
                </c:pt>
                <c:pt idx="15">
                  <c:v>2265.7449999999999</c:v>
                </c:pt>
                <c:pt idx="16">
                  <c:v>2510.4116666666664</c:v>
                </c:pt>
                <c:pt idx="17">
                  <c:v>2731.5816666666669</c:v>
                </c:pt>
                <c:pt idx="18">
                  <c:v>2987.8333333333335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D83-4ECA-A952-80AB21C38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9527055"/>
        <c:axId val="957485455"/>
      </c:scatterChart>
      <c:valAx>
        <c:axId val="849527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485455"/>
        <c:crosses val="autoZero"/>
        <c:crossBetween val="midCat"/>
      </c:valAx>
      <c:valAx>
        <c:axId val="95748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One face torque / uN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5270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All Coatings Fouled +110d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 clean</c:v>
          </c:tx>
          <c:spPr>
            <a:ln w="19050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'Phase_2 SUMMARY'!$A$5:$A$23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SUMMARY'!$C$5:$C$23</c:f>
              <c:numCache>
                <c:formatCode>0</c:formatCode>
                <c:ptCount val="19"/>
                <c:pt idx="0">
                  <c:v>62.822150000000001</c:v>
                </c:pt>
                <c:pt idx="1">
                  <c:v>116.79433333333333</c:v>
                </c:pt>
                <c:pt idx="2">
                  <c:v>181.01666666666668</c:v>
                </c:pt>
                <c:pt idx="3">
                  <c:v>255.36574999999999</c:v>
                </c:pt>
                <c:pt idx="4">
                  <c:v>336.56233333333336</c:v>
                </c:pt>
                <c:pt idx="5">
                  <c:v>424.69766666666669</c:v>
                </c:pt>
                <c:pt idx="6">
                  <c:v>520.35108333333335</c:v>
                </c:pt>
                <c:pt idx="7">
                  <c:v>622.37850000000003</c:v>
                </c:pt>
                <c:pt idx="8">
                  <c:v>730.10083333333341</c:v>
                </c:pt>
                <c:pt idx="9">
                  <c:v>844.19033333333334</c:v>
                </c:pt>
                <c:pt idx="10">
                  <c:v>963.12408333333337</c:v>
                </c:pt>
                <c:pt idx="11">
                  <c:v>1087.5116666666668</c:v>
                </c:pt>
                <c:pt idx="12">
                  <c:v>1221.2175</c:v>
                </c:pt>
                <c:pt idx="13">
                  <c:v>1356.4700000000003</c:v>
                </c:pt>
                <c:pt idx="14">
                  <c:v>1496.9891666666667</c:v>
                </c:pt>
                <c:pt idx="15">
                  <c:v>1640.6100000000001</c:v>
                </c:pt>
                <c:pt idx="16">
                  <c:v>1794.8783333333336</c:v>
                </c:pt>
                <c:pt idx="17">
                  <c:v>1945.7716666666665</c:v>
                </c:pt>
                <c:pt idx="18">
                  <c:v>2109.08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6A-4CAB-9CB4-4932E6CABDFF}"/>
            </c:ext>
          </c:extLst>
        </c:ser>
        <c:ser>
          <c:idx val="1"/>
          <c:order val="1"/>
          <c:tx>
            <c:v>AF up1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'Phase_2 SUMMARY'!$A$5:$A$23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('Phase_2 SUMMARY'!$F$5:$F$23,'Phase_2 SUMMARY'!$F$27:$F$45)</c:f>
              <c:numCache>
                <c:formatCode>0</c:formatCode>
                <c:ptCount val="38"/>
                <c:pt idx="0">
                  <c:v>168.05349999999999</c:v>
                </c:pt>
                <c:pt idx="1">
                  <c:v>350.70233333333334</c:v>
                </c:pt>
                <c:pt idx="2">
                  <c:v>574.83083333333332</c:v>
                </c:pt>
                <c:pt idx="3">
                  <c:v>835.47633333333317</c:v>
                </c:pt>
                <c:pt idx="4">
                  <c:v>1140.739</c:v>
                </c:pt>
                <c:pt idx="5">
                  <c:v>1477.61</c:v>
                </c:pt>
                <c:pt idx="6">
                  <c:v>1831.3683333333331</c:v>
                </c:pt>
                <c:pt idx="7">
                  <c:v>2223.31</c:v>
                </c:pt>
                <c:pt idx="8">
                  <c:v>2622.1633333333334</c:v>
                </c:pt>
                <c:pt idx="9">
                  <c:v>3014.3433333333337</c:v>
                </c:pt>
                <c:pt idx="10">
                  <c:v>3421.4366666666665</c:v>
                </c:pt>
                <c:pt idx="11">
                  <c:v>3940.8766666666666</c:v>
                </c:pt>
                <c:pt idx="12">
                  <c:v>4352.17</c:v>
                </c:pt>
                <c:pt idx="13">
                  <c:v>4845.916666666667</c:v>
                </c:pt>
                <c:pt idx="14">
                  <c:v>5393.0333333333338</c:v>
                </c:pt>
                <c:pt idx="15">
                  <c:v>5881.9016666666676</c:v>
                </c:pt>
                <c:pt idx="16">
                  <c:v>6363.2466666666669</c:v>
                </c:pt>
                <c:pt idx="17">
                  <c:v>6860.03</c:v>
                </c:pt>
                <c:pt idx="18">
                  <c:v>7362.625</c:v>
                </c:pt>
                <c:pt idx="19">
                  <c:v>148.143</c:v>
                </c:pt>
                <c:pt idx="20">
                  <c:v>288.34566666666666</c:v>
                </c:pt>
                <c:pt idx="21">
                  <c:v>461.72233333333338</c:v>
                </c:pt>
                <c:pt idx="22">
                  <c:v>665.6061666666667</c:v>
                </c:pt>
                <c:pt idx="23">
                  <c:v>907.10366666666653</c:v>
                </c:pt>
                <c:pt idx="24">
                  <c:v>1177.2568333333331</c:v>
                </c:pt>
                <c:pt idx="25">
                  <c:v>1470.16</c:v>
                </c:pt>
                <c:pt idx="26">
                  <c:v>1804.04</c:v>
                </c:pt>
                <c:pt idx="27">
                  <c:v>2146.9300000000003</c:v>
                </c:pt>
                <c:pt idx="28">
                  <c:v>2550.1933333333332</c:v>
                </c:pt>
                <c:pt idx="29">
                  <c:v>2936.6016666666669</c:v>
                </c:pt>
                <c:pt idx="30">
                  <c:v>3360.9666666666667</c:v>
                </c:pt>
                <c:pt idx="31">
                  <c:v>3793.4133333333325</c:v>
                </c:pt>
                <c:pt idx="32">
                  <c:v>4295.5783333333329</c:v>
                </c:pt>
                <c:pt idx="33">
                  <c:v>4813.9666666666672</c:v>
                </c:pt>
                <c:pt idx="34">
                  <c:v>5335.8266666666668</c:v>
                </c:pt>
                <c:pt idx="35">
                  <c:v>5885.9216666666662</c:v>
                </c:pt>
                <c:pt idx="36">
                  <c:v>6404.9816666666666</c:v>
                </c:pt>
                <c:pt idx="37">
                  <c:v>6895.2399999999989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6A-4CAB-9CB4-4932E6CABDFF}"/>
            </c:ext>
          </c:extLst>
        </c:ser>
        <c:ser>
          <c:idx val="2"/>
          <c:order val="2"/>
          <c:tx>
            <c:v>AF up2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'Phase_2 SUMMARY'!$A$5:$A$23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SUMMARY'!$F$27:$F$45</c:f>
              <c:numCache>
                <c:formatCode>0</c:formatCode>
                <c:ptCount val="19"/>
                <c:pt idx="0">
                  <c:v>148.143</c:v>
                </c:pt>
                <c:pt idx="1">
                  <c:v>288.34566666666666</c:v>
                </c:pt>
                <c:pt idx="2">
                  <c:v>461.72233333333338</c:v>
                </c:pt>
                <c:pt idx="3">
                  <c:v>665.6061666666667</c:v>
                </c:pt>
                <c:pt idx="4">
                  <c:v>907.10366666666653</c:v>
                </c:pt>
                <c:pt idx="5">
                  <c:v>1177.2568333333331</c:v>
                </c:pt>
                <c:pt idx="6">
                  <c:v>1470.16</c:v>
                </c:pt>
                <c:pt idx="7">
                  <c:v>1804.04</c:v>
                </c:pt>
                <c:pt idx="8">
                  <c:v>2146.9300000000003</c:v>
                </c:pt>
                <c:pt idx="9">
                  <c:v>2550.1933333333332</c:v>
                </c:pt>
                <c:pt idx="10">
                  <c:v>2936.6016666666669</c:v>
                </c:pt>
                <c:pt idx="11">
                  <c:v>3360.9666666666667</c:v>
                </c:pt>
                <c:pt idx="12">
                  <c:v>3793.4133333333325</c:v>
                </c:pt>
                <c:pt idx="13">
                  <c:v>4295.5783333333329</c:v>
                </c:pt>
                <c:pt idx="14">
                  <c:v>4813.9666666666672</c:v>
                </c:pt>
                <c:pt idx="15">
                  <c:v>5335.8266666666668</c:v>
                </c:pt>
                <c:pt idx="16">
                  <c:v>5885.9216666666662</c:v>
                </c:pt>
                <c:pt idx="17">
                  <c:v>6404.9816666666666</c:v>
                </c:pt>
                <c:pt idx="18">
                  <c:v>6895.2399999999989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6A-4CAB-9CB4-4932E6CABDFF}"/>
            </c:ext>
          </c:extLst>
        </c:ser>
        <c:ser>
          <c:idx val="3"/>
          <c:order val="3"/>
          <c:tx>
            <c:v>BF</c:v>
          </c:tx>
          <c:spPr>
            <a:ln w="19050" cap="rnd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'Phase_2 SUMMARY'!$A$5:$A$23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SUMMARY'!$L$5:$L$23</c:f>
              <c:numCache>
                <c:formatCode>0</c:formatCode>
                <c:ptCount val="19"/>
                <c:pt idx="0">
                  <c:v>95.365933333333317</c:v>
                </c:pt>
                <c:pt idx="1">
                  <c:v>186.12683333333334</c:v>
                </c:pt>
                <c:pt idx="2">
                  <c:v>298.09633333333335</c:v>
                </c:pt>
                <c:pt idx="3">
                  <c:v>427.82700000000006</c:v>
                </c:pt>
                <c:pt idx="4">
                  <c:v>577.33116666666672</c:v>
                </c:pt>
                <c:pt idx="5">
                  <c:v>744.47150000000011</c:v>
                </c:pt>
                <c:pt idx="6">
                  <c:v>922.82016666666652</c:v>
                </c:pt>
                <c:pt idx="7">
                  <c:v>1116.0408333333335</c:v>
                </c:pt>
                <c:pt idx="8">
                  <c:v>1324.3381666666667</c:v>
                </c:pt>
                <c:pt idx="9">
                  <c:v>1534.6133333333335</c:v>
                </c:pt>
                <c:pt idx="10">
                  <c:v>1778.8</c:v>
                </c:pt>
                <c:pt idx="11">
                  <c:v>1997.5966666666666</c:v>
                </c:pt>
                <c:pt idx="12">
                  <c:v>2216.3416666666667</c:v>
                </c:pt>
                <c:pt idx="13">
                  <c:v>2478.1933333333336</c:v>
                </c:pt>
                <c:pt idx="14">
                  <c:v>2747.2350000000001</c:v>
                </c:pt>
                <c:pt idx="15">
                  <c:v>2987.3466666666668</c:v>
                </c:pt>
                <c:pt idx="16">
                  <c:v>3271.1049999999996</c:v>
                </c:pt>
                <c:pt idx="17">
                  <c:v>3577.7333333333336</c:v>
                </c:pt>
                <c:pt idx="18">
                  <c:v>3865.7616666666672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56A-4CAB-9CB4-4932E6CABDFF}"/>
            </c:ext>
          </c:extLst>
        </c:ser>
        <c:ser>
          <c:idx val="4"/>
          <c:order val="4"/>
          <c:tx>
            <c:v>CF</c:v>
          </c:tx>
          <c:spPr>
            <a:ln w="19050" cap="rnd">
              <a:solidFill>
                <a:srgbClr val="92D05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'Phase_2 SUMMARY'!$A$5:$A$23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SUMMARY'!$R$5:$R$23</c:f>
              <c:numCache>
                <c:formatCode>0</c:formatCode>
                <c:ptCount val="19"/>
                <c:pt idx="0">
                  <c:v>72.184233333333324</c:v>
                </c:pt>
                <c:pt idx="1">
                  <c:v>137.13049999999998</c:v>
                </c:pt>
                <c:pt idx="2">
                  <c:v>213.35733333333334</c:v>
                </c:pt>
                <c:pt idx="3">
                  <c:v>303.84816666666666</c:v>
                </c:pt>
                <c:pt idx="4">
                  <c:v>404.11716666666661</c:v>
                </c:pt>
                <c:pt idx="5">
                  <c:v>505.72700000000003</c:v>
                </c:pt>
                <c:pt idx="6">
                  <c:v>624.12549999999999</c:v>
                </c:pt>
                <c:pt idx="7">
                  <c:v>755.06983333333335</c:v>
                </c:pt>
                <c:pt idx="8">
                  <c:v>888.99233333333325</c:v>
                </c:pt>
                <c:pt idx="9">
                  <c:v>1036.9615000000001</c:v>
                </c:pt>
                <c:pt idx="10">
                  <c:v>1202.7583333333334</c:v>
                </c:pt>
                <c:pt idx="11">
                  <c:v>1381.9916666666668</c:v>
                </c:pt>
                <c:pt idx="12">
                  <c:v>1576.6483333333333</c:v>
                </c:pt>
                <c:pt idx="13">
                  <c:v>1787.7983333333334</c:v>
                </c:pt>
                <c:pt idx="14">
                  <c:v>2006.9949999999999</c:v>
                </c:pt>
                <c:pt idx="15">
                  <c:v>2249.6416666666664</c:v>
                </c:pt>
                <c:pt idx="16">
                  <c:v>2496.1</c:v>
                </c:pt>
                <c:pt idx="17">
                  <c:v>2745.5316666666672</c:v>
                </c:pt>
                <c:pt idx="18">
                  <c:v>2977.8983333333331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56A-4CAB-9CB4-4932E6CABDFF}"/>
            </c:ext>
          </c:extLst>
        </c:ser>
        <c:ser>
          <c:idx val="5"/>
          <c:order val="5"/>
          <c:tx>
            <c:v>DF</c:v>
          </c:tx>
          <c:spPr>
            <a:ln w="19050" cap="rnd">
              <a:solidFill>
                <a:srgbClr val="FFFF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'Phase_2 SUMMARY'!$T$5:$T$23</c:f>
              <c:numCache>
                <c:formatCode>0</c:formatCode>
                <c:ptCount val="1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105</c:v>
                </c:pt>
                <c:pt idx="6">
                  <c:v>120</c:v>
                </c:pt>
                <c:pt idx="7">
                  <c:v>135</c:v>
                </c:pt>
                <c:pt idx="8">
                  <c:v>150</c:v>
                </c:pt>
                <c:pt idx="9">
                  <c:v>165</c:v>
                </c:pt>
                <c:pt idx="10">
                  <c:v>180</c:v>
                </c:pt>
                <c:pt idx="11">
                  <c:v>195</c:v>
                </c:pt>
                <c:pt idx="12">
                  <c:v>210</c:v>
                </c:pt>
                <c:pt idx="13">
                  <c:v>225</c:v>
                </c:pt>
                <c:pt idx="14">
                  <c:v>240</c:v>
                </c:pt>
                <c:pt idx="15">
                  <c:v>255</c:v>
                </c:pt>
                <c:pt idx="16">
                  <c:v>270</c:v>
                </c:pt>
                <c:pt idx="17">
                  <c:v>285</c:v>
                </c:pt>
                <c:pt idx="18">
                  <c:v>300</c:v>
                </c:pt>
              </c:numCache>
            </c:numRef>
          </c:xVal>
          <c:yVal>
            <c:numRef>
              <c:f>'Phase_2 SUMMARY'!$X$5:$X$23</c:f>
              <c:numCache>
                <c:formatCode>0</c:formatCode>
                <c:ptCount val="19"/>
                <c:pt idx="0">
                  <c:v>67.355699999999999</c:v>
                </c:pt>
                <c:pt idx="1">
                  <c:v>126.66716666666667</c:v>
                </c:pt>
                <c:pt idx="2">
                  <c:v>200.28400000000002</c:v>
                </c:pt>
                <c:pt idx="3">
                  <c:v>286.09100000000001</c:v>
                </c:pt>
                <c:pt idx="4">
                  <c:v>381.63883333333325</c:v>
                </c:pt>
                <c:pt idx="5">
                  <c:v>486.10066666666665</c:v>
                </c:pt>
                <c:pt idx="6">
                  <c:v>603.35933333333332</c:v>
                </c:pt>
                <c:pt idx="7">
                  <c:v>730.30366666666669</c:v>
                </c:pt>
                <c:pt idx="8">
                  <c:v>869.62916666666661</c:v>
                </c:pt>
                <c:pt idx="9">
                  <c:v>1037.0909999999999</c:v>
                </c:pt>
                <c:pt idx="10">
                  <c:v>1214.9316666666666</c:v>
                </c:pt>
                <c:pt idx="11">
                  <c:v>1401.1566666666665</c:v>
                </c:pt>
                <c:pt idx="12">
                  <c:v>1598.8500000000001</c:v>
                </c:pt>
                <c:pt idx="13">
                  <c:v>1813.2866666666669</c:v>
                </c:pt>
                <c:pt idx="14">
                  <c:v>2046.0566666666666</c:v>
                </c:pt>
                <c:pt idx="15">
                  <c:v>2265.7449999999999</c:v>
                </c:pt>
                <c:pt idx="16">
                  <c:v>2510.4116666666664</c:v>
                </c:pt>
                <c:pt idx="17">
                  <c:v>2731.5816666666669</c:v>
                </c:pt>
                <c:pt idx="18">
                  <c:v>2987.8333333333335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56A-4CAB-9CB4-4932E6CAB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9675887"/>
        <c:axId val="848238095"/>
      </c:scatterChart>
      <c:valAx>
        <c:axId val="699675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 / rad.s-1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238095"/>
        <c:crosses val="autoZero"/>
        <c:crossBetween val="midCat"/>
      </c:valAx>
      <c:valAx>
        <c:axId val="848238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Torque / uN.m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6758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133743</xdr:colOff>
      <xdr:row>41</xdr:row>
      <xdr:rowOff>122238</xdr:rowOff>
    </xdr:from>
    <xdr:to>
      <xdr:col>51</xdr:col>
      <xdr:colOff>451243</xdr:colOff>
      <xdr:row>48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52</xdr:col>
      <xdr:colOff>146443</xdr:colOff>
      <xdr:row>41</xdr:row>
      <xdr:rowOff>186532</xdr:rowOff>
    </xdr:from>
    <xdr:to>
      <xdr:col>59</xdr:col>
      <xdr:colOff>470293</xdr:colOff>
      <xdr:row>48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43</xdr:col>
      <xdr:colOff>327422</xdr:colOff>
      <xdr:row>3</xdr:row>
      <xdr:rowOff>158352</xdr:rowOff>
    </xdr:from>
    <xdr:to>
      <xdr:col>51</xdr:col>
      <xdr:colOff>41672</xdr:colOff>
      <xdr:row>18</xdr:row>
      <xdr:rowOff>44052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6B0CBF-D83F-46C4-8BE8-E56F1EADF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51</xdr:col>
      <xdr:colOff>196452</xdr:colOff>
      <xdr:row>3</xdr:row>
      <xdr:rowOff>158352</xdr:rowOff>
    </xdr:from>
    <xdr:to>
      <xdr:col>58</xdr:col>
      <xdr:colOff>517920</xdr:colOff>
      <xdr:row>18</xdr:row>
      <xdr:rowOff>44052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3CC5453-0B43-4D17-A9F3-7A4F9F5AD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43</xdr:col>
      <xdr:colOff>363141</xdr:colOff>
      <xdr:row>20</xdr:row>
      <xdr:rowOff>170259</xdr:rowOff>
    </xdr:from>
    <xdr:to>
      <xdr:col>51</xdr:col>
      <xdr:colOff>77391</xdr:colOff>
      <xdr:row>37</xdr:row>
      <xdr:rowOff>55959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7F3AD40-328E-481F-8349-2DE7E9434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51</xdr:col>
      <xdr:colOff>381000</xdr:colOff>
      <xdr:row>20</xdr:row>
      <xdr:rowOff>171450</xdr:rowOff>
    </xdr:from>
    <xdr:to>
      <xdr:col>59</xdr:col>
      <xdr:colOff>138792</xdr:colOff>
      <xdr:row>35</xdr:row>
      <xdr:rowOff>57150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2730C98-1A1A-4D1B-B9F0-A0AC3E774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9F527-C00A-4A25-9A62-F87912DC987F}">
  <dimension ref="B2:E10"/>
  <sheetViews>
    <sheetView workbookViewId="0">
      <selection activeCell="M14" sqref="M14"/>
    </sheetView>
  </sheetViews>
  <sheetFormatPr defaultRowHeight="15"/>
  <sheetData>
    <row r="2" spans="2:5">
      <c r="B2" t="s">
        <v>342</v>
      </c>
    </row>
    <row r="3" spans="2:5">
      <c r="B3" t="s">
        <v>356</v>
      </c>
    </row>
    <row r="5" spans="2:5">
      <c r="C5" t="s">
        <v>343</v>
      </c>
    </row>
    <row r="7" spans="2:5">
      <c r="C7" s="10" t="s">
        <v>344</v>
      </c>
      <c r="D7" s="10" t="s">
        <v>345</v>
      </c>
      <c r="E7" t="s">
        <v>352</v>
      </c>
    </row>
    <row r="8" spans="2:5">
      <c r="C8" s="10" t="s">
        <v>348</v>
      </c>
      <c r="D8" s="10" t="s">
        <v>349</v>
      </c>
      <c r="E8" t="s">
        <v>353</v>
      </c>
    </row>
    <row r="9" spans="2:5">
      <c r="C9" s="10" t="s">
        <v>346</v>
      </c>
      <c r="D9" s="10" t="s">
        <v>350</v>
      </c>
      <c r="E9" t="s">
        <v>354</v>
      </c>
    </row>
    <row r="10" spans="2:5">
      <c r="C10" s="10" t="s">
        <v>347</v>
      </c>
      <c r="D10" s="10" t="s">
        <v>351</v>
      </c>
      <c r="E10" t="s">
        <v>355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48"/>
  <sheetViews>
    <sheetView zoomScale="70" zoomScaleNormal="70" workbookViewId="0">
      <selection activeCell="J89" sqref="J89"/>
    </sheetView>
  </sheetViews>
  <sheetFormatPr defaultRowHeight="15"/>
  <cols>
    <col min="1" max="2" width="9.140625" style="13"/>
    <col min="3" max="3" width="9.140625" style="10"/>
    <col min="4" max="4" width="9.140625" style="2"/>
    <col min="5" max="6" width="9.140625" style="10"/>
    <col min="7" max="7" width="9.140625" style="1"/>
    <col min="8" max="8" width="9.140625" style="13"/>
    <col min="9" max="9" width="9.140625" style="10"/>
    <col min="10" max="10" width="9.140625" style="2"/>
    <col min="11" max="12" width="9.140625" style="10"/>
    <col min="13" max="13" width="9.140625" style="1"/>
    <col min="14" max="14" width="9.140625" style="13"/>
    <col min="15" max="15" width="9.140625" style="10"/>
    <col min="16" max="16" width="9.140625" style="2"/>
    <col min="17" max="18" width="9.140625" style="10"/>
    <col min="19" max="19" width="9.140625" style="1"/>
    <col min="20" max="20" width="9.140625" style="13"/>
    <col min="21" max="21" width="9.140625" style="10"/>
    <col min="22" max="22" width="9.140625" style="2"/>
    <col min="23" max="24" width="9.140625" style="10"/>
    <col min="25" max="25" width="9.140625" style="1"/>
    <col min="27" max="27" width="9.140625" style="27"/>
  </cols>
  <sheetData>
    <row r="1" spans="1:27">
      <c r="A1" s="1"/>
      <c r="B1" s="42"/>
      <c r="C1" s="103" t="s">
        <v>213</v>
      </c>
      <c r="D1" s="103" t="s">
        <v>42</v>
      </c>
      <c r="E1" s="103" t="s">
        <v>135</v>
      </c>
      <c r="F1" s="103" t="s">
        <v>92</v>
      </c>
      <c r="G1" s="103" t="s">
        <v>71</v>
      </c>
      <c r="H1" s="1"/>
      <c r="I1" s="102" t="s">
        <v>214</v>
      </c>
      <c r="J1" s="102" t="s">
        <v>49</v>
      </c>
      <c r="K1" s="102" t="s">
        <v>142</v>
      </c>
      <c r="L1" s="102" t="s">
        <v>93</v>
      </c>
      <c r="M1" s="102" t="s">
        <v>78</v>
      </c>
      <c r="N1" s="1"/>
      <c r="O1" s="95" t="s">
        <v>215</v>
      </c>
      <c r="P1" s="95" t="s">
        <v>57</v>
      </c>
      <c r="Q1" s="95" t="s">
        <v>149</v>
      </c>
      <c r="R1" s="95" t="s">
        <v>94</v>
      </c>
      <c r="S1" s="95" t="s">
        <v>85</v>
      </c>
      <c r="T1" s="1"/>
      <c r="U1" s="101" t="s">
        <v>216</v>
      </c>
      <c r="V1" s="101" t="s">
        <v>64</v>
      </c>
      <c r="W1" s="101" t="s">
        <v>156</v>
      </c>
      <c r="X1" s="101" t="s">
        <v>95</v>
      </c>
      <c r="Y1" s="101" t="s">
        <v>120</v>
      </c>
    </row>
    <row r="2" spans="1:27">
      <c r="A2" s="6" t="s">
        <v>2</v>
      </c>
      <c r="B2" s="6" t="s">
        <v>2</v>
      </c>
      <c r="C2" s="1" t="s">
        <v>3</v>
      </c>
      <c r="D2" s="1" t="s">
        <v>50</v>
      </c>
      <c r="E2" s="1" t="s">
        <v>50</v>
      </c>
      <c r="F2" s="1" t="s">
        <v>50</v>
      </c>
      <c r="G2" s="1" t="s">
        <v>50</v>
      </c>
      <c r="H2" s="6" t="s">
        <v>2</v>
      </c>
      <c r="I2" s="1" t="s">
        <v>3</v>
      </c>
      <c r="J2" s="1" t="s">
        <v>50</v>
      </c>
      <c r="K2" s="1" t="s">
        <v>50</v>
      </c>
      <c r="L2" s="1" t="s">
        <v>50</v>
      </c>
      <c r="M2" s="1" t="s">
        <v>50</v>
      </c>
      <c r="N2" s="6" t="s">
        <v>2</v>
      </c>
      <c r="O2" s="1" t="s">
        <v>3</v>
      </c>
      <c r="P2" s="1" t="s">
        <v>50</v>
      </c>
      <c r="Q2" s="1" t="s">
        <v>50</v>
      </c>
      <c r="R2" s="1" t="s">
        <v>50</v>
      </c>
      <c r="S2" s="1" t="s">
        <v>50</v>
      </c>
      <c r="T2" s="6" t="s">
        <v>2</v>
      </c>
      <c r="U2" s="1" t="s">
        <v>3</v>
      </c>
      <c r="V2" s="1" t="s">
        <v>50</v>
      </c>
      <c r="W2" s="1" t="s">
        <v>50</v>
      </c>
      <c r="X2" s="1" t="s">
        <v>50</v>
      </c>
      <c r="Y2" s="1" t="s">
        <v>50</v>
      </c>
    </row>
    <row r="3" spans="1:27">
      <c r="A3" s="6" t="s">
        <v>4</v>
      </c>
      <c r="B3" s="6" t="s">
        <v>227</v>
      </c>
      <c r="C3" s="4" t="s">
        <v>5</v>
      </c>
      <c r="D3" s="4" t="s">
        <v>5</v>
      </c>
      <c r="E3" s="4" t="s">
        <v>5</v>
      </c>
      <c r="F3" s="4" t="s">
        <v>5</v>
      </c>
      <c r="G3" s="4" t="s">
        <v>5</v>
      </c>
      <c r="H3" s="6" t="s">
        <v>4</v>
      </c>
      <c r="I3" s="4" t="s">
        <v>5</v>
      </c>
      <c r="J3" s="4" t="s">
        <v>5</v>
      </c>
      <c r="K3" s="4" t="s">
        <v>5</v>
      </c>
      <c r="L3" s="4" t="s">
        <v>5</v>
      </c>
      <c r="M3" s="4" t="s">
        <v>5</v>
      </c>
      <c r="N3" s="6" t="s">
        <v>4</v>
      </c>
      <c r="O3" s="4" t="s">
        <v>5</v>
      </c>
      <c r="P3" s="1" t="s">
        <v>5</v>
      </c>
      <c r="Q3" s="1" t="s">
        <v>5</v>
      </c>
      <c r="R3" s="1" t="s">
        <v>5</v>
      </c>
      <c r="S3" s="4" t="s">
        <v>5</v>
      </c>
      <c r="T3" s="6" t="s">
        <v>4</v>
      </c>
      <c r="U3" s="4" t="s">
        <v>5</v>
      </c>
      <c r="V3" s="4" t="s">
        <v>5</v>
      </c>
      <c r="W3" s="4" t="s">
        <v>5</v>
      </c>
      <c r="X3" s="4" t="s">
        <v>5</v>
      </c>
      <c r="Y3" s="4" t="s">
        <v>5</v>
      </c>
      <c r="Z3" s="46" t="s">
        <v>5</v>
      </c>
      <c r="AA3" s="46" t="s">
        <v>5</v>
      </c>
    </row>
    <row r="4" spans="1:27">
      <c r="A4" s="1" t="s">
        <v>0</v>
      </c>
      <c r="B4" s="42" t="s">
        <v>0</v>
      </c>
      <c r="C4" s="1" t="s">
        <v>220</v>
      </c>
      <c r="D4" s="1" t="s">
        <v>42</v>
      </c>
      <c r="E4" s="1" t="s">
        <v>135</v>
      </c>
      <c r="F4" s="1" t="s">
        <v>92</v>
      </c>
      <c r="G4" s="1" t="s">
        <v>71</v>
      </c>
      <c r="H4" s="1" t="s">
        <v>0</v>
      </c>
      <c r="I4" s="1" t="s">
        <v>221</v>
      </c>
      <c r="J4" s="1" t="s">
        <v>49</v>
      </c>
      <c r="K4" s="1" t="s">
        <v>142</v>
      </c>
      <c r="L4" s="1" t="s">
        <v>93</v>
      </c>
      <c r="M4" s="1" t="s">
        <v>78</v>
      </c>
      <c r="N4" s="1" t="s">
        <v>0</v>
      </c>
      <c r="O4" s="1" t="s">
        <v>222</v>
      </c>
      <c r="P4" s="1" t="s">
        <v>57</v>
      </c>
      <c r="Q4" s="1" t="s">
        <v>149</v>
      </c>
      <c r="R4" s="1" t="s">
        <v>94</v>
      </c>
      <c r="S4" s="1" t="s">
        <v>85</v>
      </c>
      <c r="T4" s="1" t="s">
        <v>0</v>
      </c>
      <c r="U4" s="1" t="s">
        <v>223</v>
      </c>
      <c r="V4" s="1" t="s">
        <v>64</v>
      </c>
      <c r="W4" s="1" t="s">
        <v>156</v>
      </c>
      <c r="X4" s="1" t="s">
        <v>95</v>
      </c>
      <c r="Y4" s="1" t="s">
        <v>120</v>
      </c>
      <c r="Z4" s="46" t="s">
        <v>314</v>
      </c>
      <c r="AA4" s="83" t="s">
        <v>315</v>
      </c>
    </row>
    <row r="5" spans="1:27">
      <c r="A5" s="11">
        <v>30</v>
      </c>
      <c r="B5" s="44">
        <f>A5^2</f>
        <v>900</v>
      </c>
      <c r="C5" s="1">
        <v>62.822150000000001</v>
      </c>
      <c r="D5" s="1">
        <v>63.344300000000004</v>
      </c>
      <c r="E5" s="1">
        <v>70.004300000000001</v>
      </c>
      <c r="F5" s="1">
        <v>168.05349999999999</v>
      </c>
      <c r="G5" s="1">
        <v>256.68816666666669</v>
      </c>
      <c r="H5" s="11">
        <v>30</v>
      </c>
      <c r="I5" s="1">
        <v>64.863108333333344</v>
      </c>
      <c r="J5" s="1">
        <v>63.113933333333328</v>
      </c>
      <c r="K5" s="1">
        <v>64.118033333333315</v>
      </c>
      <c r="L5" s="1">
        <v>95.365933333333317</v>
      </c>
      <c r="M5" s="1">
        <v>96.048549999999992</v>
      </c>
      <c r="N5" s="11">
        <v>30</v>
      </c>
      <c r="O5" s="1">
        <v>63.567991666666657</v>
      </c>
      <c r="P5" s="1">
        <v>63</v>
      </c>
      <c r="Q5" s="1">
        <v>63.513433333333332</v>
      </c>
      <c r="R5" s="1">
        <v>72.184233333333324</v>
      </c>
      <c r="S5" s="1">
        <v>64.785233333333338</v>
      </c>
      <c r="T5" s="11">
        <v>30</v>
      </c>
      <c r="U5" s="1">
        <v>63.185441666666662</v>
      </c>
      <c r="V5" s="1">
        <v>63.556466666666665</v>
      </c>
      <c r="W5" s="1">
        <v>62.904733333333333</v>
      </c>
      <c r="X5" s="1">
        <v>67.355699999999999</v>
      </c>
      <c r="Y5" s="1">
        <v>62.771449999999994</v>
      </c>
      <c r="Z5" s="2">
        <f>AVERAGE(C5,I5,O5,U5)</f>
        <v>63.609672916666661</v>
      </c>
      <c r="AA5" s="27">
        <f>_xlfn.STDEV.P(C5,I5,O5,U5)</f>
        <v>0.77022759105793992</v>
      </c>
    </row>
    <row r="6" spans="1:27">
      <c r="A6" s="11">
        <v>45</v>
      </c>
      <c r="B6" s="44">
        <f t="shared" ref="B6:B45" si="0">A6^2</f>
        <v>2025</v>
      </c>
      <c r="C6" s="1">
        <v>116.79433333333333</v>
      </c>
      <c r="D6" s="1">
        <v>117.88600000000001</v>
      </c>
      <c r="E6" s="1">
        <v>136.34616666666668</v>
      </c>
      <c r="F6" s="1">
        <v>350.70233333333334</v>
      </c>
      <c r="G6" s="1">
        <v>477.50866666666661</v>
      </c>
      <c r="H6" s="11">
        <v>45</v>
      </c>
      <c r="I6" s="1">
        <v>120.696</v>
      </c>
      <c r="J6" s="1">
        <v>117.53400000000001</v>
      </c>
      <c r="K6" s="1">
        <v>119.70716666666665</v>
      </c>
      <c r="L6" s="1">
        <v>186.12683333333334</v>
      </c>
      <c r="M6" s="1">
        <v>192.2825</v>
      </c>
      <c r="N6" s="11">
        <v>45</v>
      </c>
      <c r="O6" s="1">
        <v>118.57566666666665</v>
      </c>
      <c r="P6" s="1">
        <v>118</v>
      </c>
      <c r="Q6" s="1">
        <v>118.7375</v>
      </c>
      <c r="R6" s="1">
        <v>137.13049999999998</v>
      </c>
      <c r="S6" s="1">
        <v>121.01366666666667</v>
      </c>
      <c r="T6" s="11">
        <v>45</v>
      </c>
      <c r="U6" s="1">
        <v>117.34883333333332</v>
      </c>
      <c r="V6" s="1">
        <v>118.76966666666668</v>
      </c>
      <c r="W6" s="1">
        <v>117.11116666666668</v>
      </c>
      <c r="X6" s="1">
        <v>126.66716666666667</v>
      </c>
      <c r="Y6" s="1">
        <v>116.36983333333332</v>
      </c>
      <c r="Z6" s="2">
        <f t="shared" ref="Z6:Z45" si="1">AVERAGE(C6,I6,O6,U6)</f>
        <v>118.35370833333332</v>
      </c>
      <c r="AA6" s="27">
        <f t="shared" ref="AA6:AA45" si="2">_xlfn.STDEV.P(C6,I6,O6,U6)</f>
        <v>1.4980837684957955</v>
      </c>
    </row>
    <row r="7" spans="1:27">
      <c r="A7" s="11">
        <v>60</v>
      </c>
      <c r="B7" s="44">
        <f t="shared" si="0"/>
        <v>3600</v>
      </c>
      <c r="C7" s="1">
        <v>181.01666666666668</v>
      </c>
      <c r="D7" s="1">
        <v>183.64283333333333</v>
      </c>
      <c r="E7" s="1">
        <v>219.14716666666666</v>
      </c>
      <c r="F7" s="1">
        <v>574.83083333333332</v>
      </c>
      <c r="G7" s="1">
        <v>748.63516666666658</v>
      </c>
      <c r="H7" s="11">
        <v>60</v>
      </c>
      <c r="I7" s="1">
        <v>187.76416666666665</v>
      </c>
      <c r="J7" s="1">
        <v>184.24800000000002</v>
      </c>
      <c r="K7" s="1">
        <v>185.91133333333335</v>
      </c>
      <c r="L7" s="1">
        <v>298.09633333333335</v>
      </c>
      <c r="M7" s="1">
        <v>317.9881666666667</v>
      </c>
      <c r="N7" s="11">
        <v>60</v>
      </c>
      <c r="O7" s="1">
        <v>183.29225</v>
      </c>
      <c r="P7" s="1">
        <v>184</v>
      </c>
      <c r="Q7" s="1">
        <v>183.99433333333332</v>
      </c>
      <c r="R7" s="1">
        <v>213.35733333333334</v>
      </c>
      <c r="S7" s="1">
        <v>187.39266666666666</v>
      </c>
      <c r="T7" s="11">
        <v>60</v>
      </c>
      <c r="U7" s="1">
        <v>181.79349999999999</v>
      </c>
      <c r="V7" s="1">
        <v>184.34316666666666</v>
      </c>
      <c r="W7" s="1">
        <v>181.34316666666663</v>
      </c>
      <c r="X7" s="1">
        <v>200.28400000000002</v>
      </c>
      <c r="Y7" s="1">
        <v>180.85866666666666</v>
      </c>
      <c r="Z7" s="2">
        <f t="shared" si="1"/>
        <v>183.46664583333333</v>
      </c>
      <c r="AA7" s="27">
        <f t="shared" si="2"/>
        <v>2.6125138332800888</v>
      </c>
    </row>
    <row r="8" spans="1:27">
      <c r="A8" s="11">
        <v>75</v>
      </c>
      <c r="B8" s="44">
        <f t="shared" si="0"/>
        <v>5625</v>
      </c>
      <c r="C8" s="1">
        <v>255.36574999999999</v>
      </c>
      <c r="D8" s="1">
        <v>257.74399999999997</v>
      </c>
      <c r="E8" s="1">
        <v>310.60550000000001</v>
      </c>
      <c r="F8" s="1">
        <v>835.47633333333317</v>
      </c>
      <c r="G8" s="1">
        <v>1064.2546666666665</v>
      </c>
      <c r="H8" s="11">
        <v>75</v>
      </c>
      <c r="I8" s="1">
        <v>264.30133333333333</v>
      </c>
      <c r="J8" s="1">
        <v>260.892</v>
      </c>
      <c r="K8" s="1">
        <v>261.69366666666667</v>
      </c>
      <c r="L8" s="1">
        <v>427.82700000000006</v>
      </c>
      <c r="M8" s="1">
        <v>460.52366666666666</v>
      </c>
      <c r="N8" s="11">
        <v>75</v>
      </c>
      <c r="O8" s="1">
        <v>256.66291666666666</v>
      </c>
      <c r="P8" s="1">
        <v>260</v>
      </c>
      <c r="Q8" s="1">
        <v>260.62733333333335</v>
      </c>
      <c r="R8" s="1">
        <v>303.84816666666666</v>
      </c>
      <c r="S8" s="1">
        <v>263.60750000000002</v>
      </c>
      <c r="T8" s="11">
        <v>75</v>
      </c>
      <c r="U8" s="1">
        <v>255.0939166666667</v>
      </c>
      <c r="V8" s="1">
        <v>258.44033333333329</v>
      </c>
      <c r="W8" s="1">
        <v>255.57566666666671</v>
      </c>
      <c r="X8" s="1">
        <v>286.09100000000001</v>
      </c>
      <c r="Y8" s="1">
        <v>254.63849999999999</v>
      </c>
      <c r="Z8" s="2">
        <f t="shared" si="1"/>
        <v>257.85597916666666</v>
      </c>
      <c r="AA8" s="27">
        <f t="shared" si="2"/>
        <v>3.7681633131771597</v>
      </c>
    </row>
    <row r="9" spans="1:27">
      <c r="A9" s="11">
        <v>90</v>
      </c>
      <c r="B9" s="44">
        <f t="shared" si="0"/>
        <v>8100</v>
      </c>
      <c r="C9" s="1">
        <v>336.56233333333336</v>
      </c>
      <c r="D9" s="1">
        <v>342.34183333333334</v>
      </c>
      <c r="E9" s="1">
        <v>410.56966666666671</v>
      </c>
      <c r="F9" s="1">
        <v>1140.739</v>
      </c>
      <c r="G9" s="1">
        <v>1418.9343333333334</v>
      </c>
      <c r="H9" s="11">
        <v>90</v>
      </c>
      <c r="I9" s="1">
        <v>349.29508333333337</v>
      </c>
      <c r="J9" s="1">
        <v>343.4205</v>
      </c>
      <c r="K9" s="1">
        <v>344.63866666666667</v>
      </c>
      <c r="L9" s="1">
        <v>577.33116666666672</v>
      </c>
      <c r="M9" s="1">
        <v>623.03266666666661</v>
      </c>
      <c r="N9" s="11">
        <v>90</v>
      </c>
      <c r="O9" s="1">
        <v>338.63233333333335</v>
      </c>
      <c r="P9" s="1">
        <v>342</v>
      </c>
      <c r="Q9" s="1">
        <v>342.55250000000001</v>
      </c>
      <c r="R9" s="1">
        <v>404.11716666666661</v>
      </c>
      <c r="S9" s="1">
        <v>348.14499999999998</v>
      </c>
      <c r="T9" s="11">
        <v>90</v>
      </c>
      <c r="U9" s="1">
        <v>336.65266666666668</v>
      </c>
      <c r="V9" s="1">
        <v>341.18366666666668</v>
      </c>
      <c r="W9" s="1">
        <v>338.04950000000002</v>
      </c>
      <c r="X9" s="1">
        <v>381.63883333333325</v>
      </c>
      <c r="Y9" s="1">
        <v>336.75566666666663</v>
      </c>
      <c r="Z9" s="2">
        <f t="shared" si="1"/>
        <v>340.2856041666667</v>
      </c>
      <c r="AA9" s="27">
        <f t="shared" si="2"/>
        <v>5.2669962948584041</v>
      </c>
    </row>
    <row r="10" spans="1:27">
      <c r="A10" s="11">
        <v>105</v>
      </c>
      <c r="B10" s="44">
        <f t="shared" si="0"/>
        <v>11025</v>
      </c>
      <c r="C10" s="1">
        <v>424.69766666666669</v>
      </c>
      <c r="D10" s="1">
        <v>432.27750000000009</v>
      </c>
      <c r="E10" s="1">
        <v>518.8698333333333</v>
      </c>
      <c r="F10" s="1">
        <v>1477.61</v>
      </c>
      <c r="G10" s="1">
        <v>1850.3471666666671</v>
      </c>
      <c r="H10" s="11">
        <v>105</v>
      </c>
      <c r="I10" s="1">
        <v>438.00950000000006</v>
      </c>
      <c r="J10" s="1">
        <v>432.81916666666666</v>
      </c>
      <c r="K10" s="1">
        <v>434.29416666666663</v>
      </c>
      <c r="L10" s="1">
        <v>744.47150000000011</v>
      </c>
      <c r="M10" s="1">
        <v>826.32749999999999</v>
      </c>
      <c r="N10" s="11">
        <v>105</v>
      </c>
      <c r="O10" s="1">
        <v>427.83591666666666</v>
      </c>
      <c r="P10" s="1">
        <v>431</v>
      </c>
      <c r="Q10" s="1">
        <v>431.48416666666662</v>
      </c>
      <c r="R10" s="1">
        <v>505.72700000000003</v>
      </c>
      <c r="S10" s="1">
        <v>438.22399999999999</v>
      </c>
      <c r="T10" s="11">
        <v>105</v>
      </c>
      <c r="U10" s="1">
        <v>423.6179166666667</v>
      </c>
      <c r="V10" s="1">
        <v>430.38400000000001</v>
      </c>
      <c r="W10" s="1">
        <v>422.66216666666668</v>
      </c>
      <c r="X10" s="1">
        <v>486.10066666666665</v>
      </c>
      <c r="Y10" s="1">
        <v>422.53483333333338</v>
      </c>
      <c r="Z10" s="2">
        <f t="shared" si="1"/>
        <v>428.54025000000001</v>
      </c>
      <c r="AA10" s="27">
        <f t="shared" si="2"/>
        <v>5.682376112265902</v>
      </c>
    </row>
    <row r="11" spans="1:27">
      <c r="A11" s="11">
        <v>120</v>
      </c>
      <c r="B11" s="44">
        <f t="shared" si="0"/>
        <v>14400</v>
      </c>
      <c r="C11" s="1">
        <v>520.35108333333335</v>
      </c>
      <c r="D11" s="1">
        <v>528.17233333333331</v>
      </c>
      <c r="E11" s="1">
        <v>637.51966666666669</v>
      </c>
      <c r="F11" s="1">
        <v>1831.3683333333331</v>
      </c>
      <c r="G11" s="1">
        <v>2290.895</v>
      </c>
      <c r="H11" s="11">
        <v>120</v>
      </c>
      <c r="I11" s="1">
        <v>536.10316666666677</v>
      </c>
      <c r="J11" s="1">
        <v>531.0768333333333</v>
      </c>
      <c r="K11" s="1">
        <v>532.88633333333325</v>
      </c>
      <c r="L11" s="1">
        <v>922.82016666666652</v>
      </c>
      <c r="M11" s="1">
        <v>1027.9841666666666</v>
      </c>
      <c r="N11" s="11">
        <v>120</v>
      </c>
      <c r="O11" s="1">
        <v>521.37116666666668</v>
      </c>
      <c r="P11" s="1">
        <v>527</v>
      </c>
      <c r="Q11" s="1">
        <v>528.39266666666663</v>
      </c>
      <c r="R11" s="1">
        <v>624.12549999999999</v>
      </c>
      <c r="S11" s="1">
        <v>536.30233333333331</v>
      </c>
      <c r="T11" s="11">
        <v>120</v>
      </c>
      <c r="U11" s="1">
        <v>520.27391666666676</v>
      </c>
      <c r="V11" s="1">
        <v>526.68433333333326</v>
      </c>
      <c r="W11" s="1">
        <v>520.71333333333325</v>
      </c>
      <c r="X11" s="1">
        <v>603.35933333333332</v>
      </c>
      <c r="Y11" s="1">
        <v>517.99833333333333</v>
      </c>
      <c r="Z11" s="2">
        <f t="shared" si="1"/>
        <v>524.52483333333339</v>
      </c>
      <c r="AA11" s="27">
        <f t="shared" si="2"/>
        <v>6.698766636323211</v>
      </c>
    </row>
    <row r="12" spans="1:27">
      <c r="A12" s="11">
        <v>135</v>
      </c>
      <c r="B12" s="44">
        <f t="shared" si="0"/>
        <v>18225</v>
      </c>
      <c r="C12" s="1">
        <v>622.37850000000003</v>
      </c>
      <c r="D12" s="1">
        <v>633.32016666666675</v>
      </c>
      <c r="E12" s="1">
        <v>768.22316666666666</v>
      </c>
      <c r="F12" s="1">
        <v>2223.31</v>
      </c>
      <c r="G12" s="1">
        <v>2785.7033333333334</v>
      </c>
      <c r="H12" s="11">
        <v>135</v>
      </c>
      <c r="I12" s="1">
        <v>641.50150000000008</v>
      </c>
      <c r="J12" s="1">
        <v>634.28583333333336</v>
      </c>
      <c r="K12" s="1">
        <v>637.23416666666662</v>
      </c>
      <c r="L12" s="1">
        <v>1116.0408333333335</v>
      </c>
      <c r="M12" s="1">
        <v>1163.3699999999999</v>
      </c>
      <c r="N12" s="11">
        <v>135</v>
      </c>
      <c r="O12" s="1">
        <v>624.83699999999999</v>
      </c>
      <c r="P12" s="1">
        <v>632</v>
      </c>
      <c r="Q12" s="1">
        <v>633.03216666666674</v>
      </c>
      <c r="R12" s="1">
        <v>755.06983333333335</v>
      </c>
      <c r="S12" s="1">
        <v>644.37566666666669</v>
      </c>
      <c r="T12" s="11">
        <v>135</v>
      </c>
      <c r="U12" s="1">
        <v>621.11599999999999</v>
      </c>
      <c r="V12" s="1">
        <v>628.49900000000002</v>
      </c>
      <c r="W12" s="1">
        <v>622.81033333333346</v>
      </c>
      <c r="X12" s="1">
        <v>730.30366666666669</v>
      </c>
      <c r="Y12" s="1">
        <v>621.0866666666667</v>
      </c>
      <c r="Z12" s="2">
        <f t="shared" si="1"/>
        <v>627.45825000000002</v>
      </c>
      <c r="AA12" s="27">
        <f t="shared" si="2"/>
        <v>8.2175394317581798</v>
      </c>
    </row>
    <row r="13" spans="1:27">
      <c r="A13" s="11">
        <v>150</v>
      </c>
      <c r="B13" s="44">
        <f t="shared" si="0"/>
        <v>22500</v>
      </c>
      <c r="C13" s="1">
        <v>730.10083333333341</v>
      </c>
      <c r="D13" s="1">
        <v>741.23283333333336</v>
      </c>
      <c r="E13" s="1">
        <v>901.29933333333349</v>
      </c>
      <c r="F13" s="1">
        <v>2622.1633333333334</v>
      </c>
      <c r="G13" s="1">
        <v>3205.8033333333333</v>
      </c>
      <c r="H13" s="11">
        <v>150</v>
      </c>
      <c r="I13" s="1">
        <v>753.97591666666676</v>
      </c>
      <c r="J13" s="1">
        <v>744.30516666666665</v>
      </c>
      <c r="K13" s="1">
        <v>748.04266666666672</v>
      </c>
      <c r="L13" s="1">
        <v>1324.3381666666667</v>
      </c>
      <c r="M13" s="1">
        <v>1272.1398333333334</v>
      </c>
      <c r="N13" s="11">
        <v>150</v>
      </c>
      <c r="O13" s="1">
        <v>733.35408333333339</v>
      </c>
      <c r="P13" s="1">
        <v>741</v>
      </c>
      <c r="Q13" s="1">
        <v>744.83016666666663</v>
      </c>
      <c r="R13" s="1">
        <v>888.99233333333325</v>
      </c>
      <c r="S13" s="1">
        <v>757.7501666666667</v>
      </c>
      <c r="T13" s="11">
        <v>150</v>
      </c>
      <c r="U13" s="1">
        <v>731.66525000000001</v>
      </c>
      <c r="V13" s="1">
        <v>738.64466666666669</v>
      </c>
      <c r="W13" s="1">
        <v>731.82583333333332</v>
      </c>
      <c r="X13" s="1">
        <v>869.62916666666661</v>
      </c>
      <c r="Y13" s="1">
        <v>728.12116666666668</v>
      </c>
      <c r="Z13" s="2">
        <f t="shared" si="1"/>
        <v>737.27402083333345</v>
      </c>
      <c r="AA13" s="27">
        <f t="shared" si="2"/>
        <v>9.7112327178689313</v>
      </c>
    </row>
    <row r="14" spans="1:27">
      <c r="A14" s="11">
        <v>165</v>
      </c>
      <c r="B14" s="44">
        <f t="shared" si="0"/>
        <v>27225</v>
      </c>
      <c r="C14" s="1">
        <v>844.19033333333334</v>
      </c>
      <c r="D14" s="1">
        <v>853.76683333333347</v>
      </c>
      <c r="E14" s="1">
        <v>1056.6568333333332</v>
      </c>
      <c r="F14" s="1">
        <v>3014.3433333333337</v>
      </c>
      <c r="G14" s="1">
        <v>3765.0216666666674</v>
      </c>
      <c r="H14" s="11">
        <v>165</v>
      </c>
      <c r="I14" s="1">
        <v>871.29674999999997</v>
      </c>
      <c r="J14" s="1">
        <v>859.56150000000014</v>
      </c>
      <c r="K14" s="1">
        <v>864.60766666666666</v>
      </c>
      <c r="L14" s="1">
        <v>1534.6133333333335</v>
      </c>
      <c r="M14" s="1">
        <v>1496.6376666666667</v>
      </c>
      <c r="N14" s="11">
        <v>165</v>
      </c>
      <c r="O14" s="1">
        <v>848.96191666666664</v>
      </c>
      <c r="P14" s="1">
        <v>862</v>
      </c>
      <c r="Q14" s="1">
        <v>864.37616666666656</v>
      </c>
      <c r="R14" s="1">
        <v>1036.9615000000001</v>
      </c>
      <c r="S14" s="1">
        <v>876.1880000000001</v>
      </c>
      <c r="T14" s="11">
        <v>165</v>
      </c>
      <c r="U14" s="1">
        <v>844.63683333333324</v>
      </c>
      <c r="V14" s="1">
        <v>854.31166666666661</v>
      </c>
      <c r="W14" s="1">
        <v>845.64333333333343</v>
      </c>
      <c r="X14" s="1">
        <v>1037.0909999999999</v>
      </c>
      <c r="Y14" s="1">
        <v>845.68983333333335</v>
      </c>
      <c r="Z14" s="2">
        <f t="shared" si="1"/>
        <v>852.27145833333338</v>
      </c>
      <c r="AA14" s="27">
        <f t="shared" si="2"/>
        <v>11.14121704753782</v>
      </c>
    </row>
    <row r="15" spans="1:27">
      <c r="A15" s="11">
        <v>180</v>
      </c>
      <c r="B15" s="44">
        <f t="shared" si="0"/>
        <v>32400</v>
      </c>
      <c r="C15" s="1">
        <v>963.12408333333337</v>
      </c>
      <c r="D15" s="1">
        <v>974.64549999999997</v>
      </c>
      <c r="E15" s="1">
        <v>1219.8433333333335</v>
      </c>
      <c r="F15" s="1">
        <v>3421.4366666666665</v>
      </c>
      <c r="G15" s="1">
        <v>4235.5266666666666</v>
      </c>
      <c r="H15" s="11">
        <v>180</v>
      </c>
      <c r="I15" s="1">
        <v>995.42124999999999</v>
      </c>
      <c r="J15" s="1">
        <v>983.42949999999985</v>
      </c>
      <c r="K15" s="1">
        <v>992.10583333333341</v>
      </c>
      <c r="L15" s="1">
        <v>1778.8</v>
      </c>
      <c r="M15" s="1">
        <v>1692.1655000000001</v>
      </c>
      <c r="N15" s="11">
        <v>180</v>
      </c>
      <c r="O15" s="1">
        <v>970.34424999999999</v>
      </c>
      <c r="P15" s="1">
        <v>985</v>
      </c>
      <c r="Q15" s="1">
        <v>985.98733333333337</v>
      </c>
      <c r="R15" s="1">
        <v>1202.7583333333334</v>
      </c>
      <c r="S15" s="1">
        <v>1003.5351666666666</v>
      </c>
      <c r="T15" s="11">
        <v>180</v>
      </c>
      <c r="U15" s="1">
        <v>964.85433333333344</v>
      </c>
      <c r="V15" s="1">
        <v>978.64016666666657</v>
      </c>
      <c r="W15" s="1">
        <v>968.75583333333327</v>
      </c>
      <c r="X15" s="1">
        <v>1214.9316666666666</v>
      </c>
      <c r="Y15" s="1">
        <v>967.41050000000007</v>
      </c>
      <c r="Z15" s="2">
        <f t="shared" si="1"/>
        <v>973.43597916666681</v>
      </c>
      <c r="AA15" s="27">
        <f t="shared" si="2"/>
        <v>12.970069041270715</v>
      </c>
    </row>
    <row r="16" spans="1:27">
      <c r="A16" s="11">
        <v>195</v>
      </c>
      <c r="B16" s="44">
        <f t="shared" si="0"/>
        <v>38025</v>
      </c>
      <c r="C16" s="1">
        <v>1087.5116666666668</v>
      </c>
      <c r="D16" s="1">
        <v>1097.8383333333334</v>
      </c>
      <c r="E16" s="1">
        <v>1389.01</v>
      </c>
      <c r="F16" s="1">
        <v>3940.8766666666666</v>
      </c>
      <c r="G16" s="1">
        <v>4831.6616666666669</v>
      </c>
      <c r="H16" s="11">
        <v>195</v>
      </c>
      <c r="I16" s="1">
        <v>1121.4375</v>
      </c>
      <c r="J16" s="1">
        <v>1112.7250000000001</v>
      </c>
      <c r="K16" s="1">
        <v>1127.24</v>
      </c>
      <c r="L16" s="1">
        <v>1997.5966666666666</v>
      </c>
      <c r="M16" s="1">
        <v>1917.6616666666666</v>
      </c>
      <c r="N16" s="11">
        <v>195</v>
      </c>
      <c r="O16" s="1">
        <v>1095.4974999999999</v>
      </c>
      <c r="P16" s="1">
        <v>1116</v>
      </c>
      <c r="Q16" s="1">
        <v>1114.1533333333334</v>
      </c>
      <c r="R16" s="1">
        <v>1381.9916666666668</v>
      </c>
      <c r="S16" s="1">
        <v>1134.9266666666667</v>
      </c>
      <c r="T16" s="11">
        <v>195</v>
      </c>
      <c r="U16" s="1">
        <v>1092.9816666666666</v>
      </c>
      <c r="V16" s="1">
        <v>1103.4533333333331</v>
      </c>
      <c r="W16" s="1">
        <v>1091.9816666666668</v>
      </c>
      <c r="X16" s="1">
        <v>1401.1566666666665</v>
      </c>
      <c r="Y16" s="1">
        <v>1090.4566666666667</v>
      </c>
      <c r="Z16" s="2">
        <f t="shared" si="1"/>
        <v>1099.3570833333333</v>
      </c>
      <c r="AA16" s="27">
        <f t="shared" si="2"/>
        <v>13.07096990816969</v>
      </c>
    </row>
    <row r="17" spans="1:27">
      <c r="A17" s="11">
        <v>210</v>
      </c>
      <c r="B17" s="44">
        <f t="shared" si="0"/>
        <v>44100</v>
      </c>
      <c r="C17" s="1">
        <v>1221.2175</v>
      </c>
      <c r="D17" s="1">
        <v>1232.5483333333334</v>
      </c>
      <c r="E17" s="1">
        <v>1577.7166666666665</v>
      </c>
      <c r="F17" s="1">
        <v>4352.17</v>
      </c>
      <c r="G17" s="1">
        <v>5371.9649999999992</v>
      </c>
      <c r="H17" s="11">
        <v>210</v>
      </c>
      <c r="I17" s="1">
        <v>1256.9016666666666</v>
      </c>
      <c r="J17" s="1">
        <v>1246.9133333333332</v>
      </c>
      <c r="K17" s="1">
        <v>1262.365</v>
      </c>
      <c r="L17" s="1">
        <v>2216.3416666666667</v>
      </c>
      <c r="M17" s="1">
        <v>2023.9650000000001</v>
      </c>
      <c r="N17" s="11">
        <v>210</v>
      </c>
      <c r="O17" s="1">
        <v>1227.9533333333334</v>
      </c>
      <c r="P17" s="1">
        <v>1250</v>
      </c>
      <c r="Q17" s="1">
        <v>1248.395</v>
      </c>
      <c r="R17" s="1">
        <v>1576.6483333333333</v>
      </c>
      <c r="S17" s="1">
        <v>1278.0266666666666</v>
      </c>
      <c r="T17" s="11">
        <v>210</v>
      </c>
      <c r="U17" s="1">
        <v>1221.8400000000001</v>
      </c>
      <c r="V17" s="1">
        <v>1240.865</v>
      </c>
      <c r="W17" s="1">
        <v>1221.2850000000001</v>
      </c>
      <c r="X17" s="1">
        <v>1598.8500000000001</v>
      </c>
      <c r="Y17" s="1">
        <v>1223.4816666666666</v>
      </c>
      <c r="Z17" s="2">
        <f t="shared" si="1"/>
        <v>1231.9781250000001</v>
      </c>
      <c r="AA17" s="27">
        <f t="shared" si="2"/>
        <v>14.628350095588232</v>
      </c>
    </row>
    <row r="18" spans="1:27">
      <c r="A18" s="11">
        <v>225</v>
      </c>
      <c r="B18" s="44">
        <f t="shared" si="0"/>
        <v>50625</v>
      </c>
      <c r="C18" s="1">
        <v>1356.4700000000003</v>
      </c>
      <c r="D18" s="1">
        <v>1366.5366666666669</v>
      </c>
      <c r="E18" s="1">
        <v>1783.21</v>
      </c>
      <c r="F18" s="1">
        <v>4845.916666666667</v>
      </c>
      <c r="G18" s="1">
        <v>5974.4316666666673</v>
      </c>
      <c r="H18" s="11">
        <v>225</v>
      </c>
      <c r="I18" s="1">
        <v>1397.8349999999998</v>
      </c>
      <c r="J18" s="1">
        <v>1387.7949999999998</v>
      </c>
      <c r="K18" s="1">
        <v>1404.426666666667</v>
      </c>
      <c r="L18" s="1">
        <v>2478.1933333333336</v>
      </c>
      <c r="M18" s="1">
        <v>2234.813333333333</v>
      </c>
      <c r="N18" s="11">
        <v>225</v>
      </c>
      <c r="O18" s="1">
        <v>1363.8583333333336</v>
      </c>
      <c r="P18" s="1">
        <v>1392</v>
      </c>
      <c r="Q18" s="1">
        <v>1387.3816666666669</v>
      </c>
      <c r="R18" s="1">
        <v>1787.7983333333334</v>
      </c>
      <c r="S18" s="1">
        <v>1426.0916666666665</v>
      </c>
      <c r="T18" s="11">
        <v>225</v>
      </c>
      <c r="U18" s="1">
        <v>1360.7158333333332</v>
      </c>
      <c r="V18" s="1">
        <v>1378.1450000000002</v>
      </c>
      <c r="W18" s="1">
        <v>1352.3816666666667</v>
      </c>
      <c r="X18" s="1">
        <v>1813.2866666666669</v>
      </c>
      <c r="Y18" s="1">
        <v>1362.9449999999999</v>
      </c>
      <c r="Z18" s="2">
        <f t="shared" si="1"/>
        <v>1369.7197916666669</v>
      </c>
      <c r="AA18" s="27">
        <f t="shared" si="2"/>
        <v>16.442702623797839</v>
      </c>
    </row>
    <row r="19" spans="1:27">
      <c r="A19" s="11">
        <v>240</v>
      </c>
      <c r="B19" s="44">
        <f t="shared" si="0"/>
        <v>57600</v>
      </c>
      <c r="C19" s="1">
        <v>1496.9891666666667</v>
      </c>
      <c r="D19" s="1">
        <v>1510.97</v>
      </c>
      <c r="E19" s="1">
        <v>1973.8983333333335</v>
      </c>
      <c r="F19" s="1">
        <v>5393.0333333333338</v>
      </c>
      <c r="G19" s="1">
        <v>6716.6216666666669</v>
      </c>
      <c r="H19" s="11">
        <v>240</v>
      </c>
      <c r="I19" s="1">
        <v>1538.0191666666665</v>
      </c>
      <c r="J19" s="1">
        <v>1536.2183333333332</v>
      </c>
      <c r="K19" s="1">
        <v>1561.4449999999999</v>
      </c>
      <c r="L19" s="1">
        <v>2747.2350000000001</v>
      </c>
      <c r="M19" s="1">
        <v>2499.8883333333338</v>
      </c>
      <c r="N19" s="11">
        <v>240</v>
      </c>
      <c r="O19" s="1">
        <v>1504.4933333333333</v>
      </c>
      <c r="P19" s="1">
        <v>1538</v>
      </c>
      <c r="Q19" s="1">
        <v>1537.2116666666668</v>
      </c>
      <c r="R19" s="1">
        <v>2006.9949999999999</v>
      </c>
      <c r="S19" s="1">
        <v>1580.3366666666664</v>
      </c>
      <c r="T19" s="11">
        <v>240</v>
      </c>
      <c r="U19" s="1">
        <v>1501.7891666666665</v>
      </c>
      <c r="V19" s="1">
        <v>1528.6949999999997</v>
      </c>
      <c r="W19" s="1">
        <v>1494.8366666666668</v>
      </c>
      <c r="X19" s="1">
        <v>2046.0566666666666</v>
      </c>
      <c r="Y19" s="1">
        <v>1496.6333333333332</v>
      </c>
      <c r="Z19" s="2">
        <f t="shared" si="1"/>
        <v>1510.3227083333334</v>
      </c>
      <c r="AA19" s="27">
        <f t="shared" si="2"/>
        <v>16.214808693399362</v>
      </c>
    </row>
    <row r="20" spans="1:27">
      <c r="A20" s="11">
        <v>255</v>
      </c>
      <c r="B20" s="44">
        <f t="shared" si="0"/>
        <v>65025</v>
      </c>
      <c r="C20" s="1">
        <v>1640.6100000000001</v>
      </c>
      <c r="D20" s="1">
        <v>1658.7233333333334</v>
      </c>
      <c r="E20" s="1">
        <v>2179.7449999999999</v>
      </c>
      <c r="F20" s="1">
        <v>5881.9016666666676</v>
      </c>
      <c r="G20" s="1">
        <v>7345.8883333333333</v>
      </c>
      <c r="H20" s="11">
        <v>255</v>
      </c>
      <c r="I20" s="1">
        <v>1688.9333333333334</v>
      </c>
      <c r="J20" s="1">
        <v>1681.8700000000001</v>
      </c>
      <c r="K20" s="1">
        <v>1712.1883333333335</v>
      </c>
      <c r="L20" s="1">
        <v>2987.3466666666668</v>
      </c>
      <c r="M20" s="1">
        <v>2756.1083333333331</v>
      </c>
      <c r="N20" s="11">
        <v>255</v>
      </c>
      <c r="O20" s="1">
        <v>1649.1941666666669</v>
      </c>
      <c r="P20" s="1">
        <v>1694</v>
      </c>
      <c r="Q20" s="1">
        <v>1686.7583333333334</v>
      </c>
      <c r="R20" s="1">
        <v>2249.6416666666664</v>
      </c>
      <c r="S20" s="1">
        <v>1736.9916666666666</v>
      </c>
      <c r="T20" s="11">
        <v>255</v>
      </c>
      <c r="U20" s="1">
        <v>1649.2708333333335</v>
      </c>
      <c r="V20" s="1">
        <v>1674.42</v>
      </c>
      <c r="W20" s="1">
        <v>1642.3749999999998</v>
      </c>
      <c r="X20" s="1">
        <v>2265.7449999999999</v>
      </c>
      <c r="Y20" s="1">
        <v>1649.3133333333335</v>
      </c>
      <c r="Z20" s="2">
        <f t="shared" si="1"/>
        <v>1657.0020833333333</v>
      </c>
      <c r="AA20" s="27">
        <f t="shared" si="2"/>
        <v>18.768596856222029</v>
      </c>
    </row>
    <row r="21" spans="1:27">
      <c r="A21" s="11">
        <v>270</v>
      </c>
      <c r="B21" s="44">
        <f t="shared" si="0"/>
        <v>72900</v>
      </c>
      <c r="C21" s="1">
        <v>1794.8783333333336</v>
      </c>
      <c r="D21" s="1">
        <v>1806.2716666666665</v>
      </c>
      <c r="E21" s="1">
        <v>2408.6166666666663</v>
      </c>
      <c r="F21" s="1">
        <v>6363.2466666666669</v>
      </c>
      <c r="G21" s="1">
        <v>7985.8283333333338</v>
      </c>
      <c r="H21" s="11">
        <v>270</v>
      </c>
      <c r="I21" s="1">
        <v>1850.02</v>
      </c>
      <c r="J21" s="1">
        <v>1837.4800000000002</v>
      </c>
      <c r="K21" s="1">
        <v>1872.6766666666665</v>
      </c>
      <c r="L21" s="1">
        <v>3271.1049999999996</v>
      </c>
      <c r="M21" s="1">
        <v>3002.3316666666669</v>
      </c>
      <c r="N21" s="11">
        <v>270</v>
      </c>
      <c r="O21" s="1">
        <v>1800.8341666666668</v>
      </c>
      <c r="P21" s="1">
        <v>1845</v>
      </c>
      <c r="Q21" s="1">
        <v>1845.6249999999998</v>
      </c>
      <c r="R21" s="1">
        <v>2496.1</v>
      </c>
      <c r="S21" s="1">
        <v>1896.7766666666666</v>
      </c>
      <c r="T21" s="11">
        <v>270</v>
      </c>
      <c r="U21" s="1">
        <v>1803.1275000000001</v>
      </c>
      <c r="V21" s="1">
        <v>1824.88</v>
      </c>
      <c r="W21" s="1">
        <v>1795.7916666666667</v>
      </c>
      <c r="X21" s="1">
        <v>2510.4116666666664</v>
      </c>
      <c r="Y21" s="1">
        <v>1800.1166666666666</v>
      </c>
      <c r="Z21" s="2">
        <f t="shared" si="1"/>
        <v>1812.2150000000001</v>
      </c>
      <c r="AA21" s="27">
        <f t="shared" si="2"/>
        <v>22.033406793561284</v>
      </c>
    </row>
    <row r="22" spans="1:27">
      <c r="A22" s="11">
        <v>285</v>
      </c>
      <c r="B22" s="44">
        <f t="shared" si="0"/>
        <v>81225</v>
      </c>
      <c r="C22" s="1">
        <v>1945.7716666666665</v>
      </c>
      <c r="D22" s="1">
        <v>1970.0233333333333</v>
      </c>
      <c r="E22" s="1">
        <v>2664.47</v>
      </c>
      <c r="F22" s="1">
        <v>6860.03</v>
      </c>
      <c r="G22" s="1">
        <v>8618.6816666666655</v>
      </c>
      <c r="H22" s="11">
        <v>285</v>
      </c>
      <c r="I22" s="1">
        <v>2008.0141666666668</v>
      </c>
      <c r="J22" s="1">
        <v>1999.9399999999998</v>
      </c>
      <c r="K22" s="1">
        <v>2039.4183333333333</v>
      </c>
      <c r="L22" s="1">
        <v>3577.7333333333336</v>
      </c>
      <c r="M22" s="1">
        <v>3243.9183333333331</v>
      </c>
      <c r="N22" s="11">
        <v>285</v>
      </c>
      <c r="O22" s="1">
        <v>1959.5425</v>
      </c>
      <c r="P22" s="1">
        <v>2006</v>
      </c>
      <c r="Q22" s="1">
        <v>2010.0900000000001</v>
      </c>
      <c r="R22" s="1">
        <v>2745.5316666666672</v>
      </c>
      <c r="S22" s="1">
        <v>2076.5350000000003</v>
      </c>
      <c r="T22" s="11">
        <v>285</v>
      </c>
      <c r="U22" s="1">
        <v>1955.3483333333334</v>
      </c>
      <c r="V22" s="1">
        <v>1985.3366666666664</v>
      </c>
      <c r="W22" s="1">
        <v>1950.36</v>
      </c>
      <c r="X22" s="1">
        <v>2731.5816666666669</v>
      </c>
      <c r="Y22" s="1">
        <v>1960.2666666666667</v>
      </c>
      <c r="Z22" s="2">
        <f t="shared" si="1"/>
        <v>1967.1691666666666</v>
      </c>
      <c r="AA22" s="27">
        <f t="shared" si="2"/>
        <v>24.10427958054807</v>
      </c>
    </row>
    <row r="23" spans="1:27">
      <c r="A23" s="11">
        <v>300</v>
      </c>
      <c r="B23" s="44">
        <f t="shared" si="0"/>
        <v>90000</v>
      </c>
      <c r="C23" s="1">
        <v>2109.08</v>
      </c>
      <c r="D23" s="1">
        <v>2130.3483333333329</v>
      </c>
      <c r="E23" s="1">
        <v>2873.3399999999997</v>
      </c>
      <c r="F23" s="1">
        <v>7362.625</v>
      </c>
      <c r="G23" s="1">
        <v>9317.0666666666675</v>
      </c>
      <c r="H23" s="11">
        <v>300</v>
      </c>
      <c r="I23" s="1">
        <v>2179.0124999999998</v>
      </c>
      <c r="J23" s="1">
        <v>2164.3483333333334</v>
      </c>
      <c r="K23" s="1">
        <v>2211.938333333333</v>
      </c>
      <c r="L23" s="1">
        <v>3865.7616666666672</v>
      </c>
      <c r="M23" s="1">
        <v>3516.36</v>
      </c>
      <c r="N23" s="11">
        <v>300</v>
      </c>
      <c r="O23" s="1">
        <v>2122.2391666666663</v>
      </c>
      <c r="P23" s="1">
        <v>2173</v>
      </c>
      <c r="Q23" s="1">
        <v>2167.7049999999999</v>
      </c>
      <c r="R23" s="1">
        <v>2977.8983333333331</v>
      </c>
      <c r="S23" s="1">
        <v>2256.0049999999997</v>
      </c>
      <c r="T23" s="11">
        <v>300</v>
      </c>
      <c r="U23" s="1">
        <v>2118.4466666666667</v>
      </c>
      <c r="V23" s="1">
        <v>2152.5566666666668</v>
      </c>
      <c r="W23" s="1">
        <v>2113.64</v>
      </c>
      <c r="X23" s="1">
        <v>2987.8333333333335</v>
      </c>
      <c r="Y23" s="1">
        <v>2120.7233333333334</v>
      </c>
      <c r="Z23" s="2">
        <f t="shared" si="1"/>
        <v>2132.194583333333</v>
      </c>
      <c r="AA23" s="27">
        <f t="shared" si="2"/>
        <v>27.451397129113047</v>
      </c>
    </row>
    <row r="24" spans="1:27" s="92" customFormat="1">
      <c r="A24" s="88" t="s">
        <v>316</v>
      </c>
      <c r="B24" s="89" t="s">
        <v>317</v>
      </c>
      <c r="C24" s="91">
        <f>C23*$A$23/1000000</f>
        <v>0.63272399999999995</v>
      </c>
      <c r="D24" s="91">
        <f t="shared" ref="D24:Z24" si="3">D23*$A$23/1000000</f>
        <v>0.63910449999999985</v>
      </c>
      <c r="E24" s="91">
        <f t="shared" si="3"/>
        <v>0.86200199999999993</v>
      </c>
      <c r="F24" s="91">
        <f t="shared" si="3"/>
        <v>2.2087875000000001</v>
      </c>
      <c r="G24" s="91">
        <f t="shared" si="3"/>
        <v>2.7951200000000003</v>
      </c>
      <c r="H24" s="89" t="s">
        <v>317</v>
      </c>
      <c r="I24" s="90">
        <f t="shared" si="3"/>
        <v>0.65370375000000003</v>
      </c>
      <c r="J24" s="90">
        <f t="shared" si="3"/>
        <v>0.64930449999999995</v>
      </c>
      <c r="K24" s="90">
        <f t="shared" si="3"/>
        <v>0.66358149999999994</v>
      </c>
      <c r="L24" s="90">
        <f t="shared" si="3"/>
        <v>1.1597285000000002</v>
      </c>
      <c r="M24" s="90">
        <f t="shared" si="3"/>
        <v>1.054908</v>
      </c>
      <c r="N24" s="89" t="s">
        <v>317</v>
      </c>
      <c r="O24" s="90">
        <f t="shared" si="3"/>
        <v>0.63667174999999987</v>
      </c>
      <c r="P24" s="90">
        <f t="shared" si="3"/>
        <v>0.65190000000000003</v>
      </c>
      <c r="Q24" s="90">
        <f t="shared" si="3"/>
        <v>0.65031150000000004</v>
      </c>
      <c r="R24" s="90">
        <f t="shared" si="3"/>
        <v>0.89336949999999993</v>
      </c>
      <c r="S24" s="90">
        <f t="shared" si="3"/>
        <v>0.67680149999999983</v>
      </c>
      <c r="T24" s="89" t="s">
        <v>317</v>
      </c>
      <c r="U24" s="90">
        <f t="shared" si="3"/>
        <v>0.63553400000000004</v>
      </c>
      <c r="V24" s="90">
        <f t="shared" si="3"/>
        <v>0.64576699999999998</v>
      </c>
      <c r="W24" s="90">
        <f t="shared" si="3"/>
        <v>0.63409199999999999</v>
      </c>
      <c r="X24" s="90">
        <f t="shared" si="3"/>
        <v>0.89634999999999998</v>
      </c>
      <c r="Y24" s="90">
        <f t="shared" si="3"/>
        <v>0.63621700000000003</v>
      </c>
      <c r="Z24" s="90">
        <f t="shared" si="3"/>
        <v>0.63965837499999989</v>
      </c>
      <c r="AA24" s="91"/>
    </row>
    <row r="25" spans="1:27" s="92" customFormat="1">
      <c r="A25" s="88" t="s">
        <v>316</v>
      </c>
      <c r="B25" s="89" t="s">
        <v>318</v>
      </c>
      <c r="C25" s="90"/>
      <c r="D25" s="93">
        <f>(D24-$C$24)/$C$24%</f>
        <v>1.0084175722747835</v>
      </c>
      <c r="E25" s="93">
        <f t="shared" ref="E25:G25" si="4">(E24-$C$24)/$C$24%</f>
        <v>36.236652948204906</v>
      </c>
      <c r="F25" s="93">
        <f t="shared" si="4"/>
        <v>249.091784095435</v>
      </c>
      <c r="G25" s="93">
        <f t="shared" si="4"/>
        <v>341.75975622862421</v>
      </c>
      <c r="H25" s="89" t="s">
        <v>318</v>
      </c>
      <c r="I25" s="90"/>
      <c r="J25" s="93">
        <f>(J24-$I$24)/$I$24%</f>
        <v>-0.67297304015772841</v>
      </c>
      <c r="K25" s="93">
        <f t="shared" ref="K25:M25" si="5">(K24-$I$24)/$I$24%</f>
        <v>1.511043802333994</v>
      </c>
      <c r="L25" s="93">
        <f t="shared" si="5"/>
        <v>77.408879786906539</v>
      </c>
      <c r="M25" s="93">
        <f t="shared" si="5"/>
        <v>61.374016899857146</v>
      </c>
      <c r="N25" s="89" t="s">
        <v>318</v>
      </c>
      <c r="O25" s="90"/>
      <c r="P25" s="93">
        <f>(P24-$O$24)/$O$24%</f>
        <v>2.3918526304960395</v>
      </c>
      <c r="Q25" s="93">
        <f t="shared" ref="Q25:S25" si="6">(Q24-$O$24)/$O$24%</f>
        <v>2.1423520047811411</v>
      </c>
      <c r="R25" s="93">
        <f t="shared" si="6"/>
        <v>40.318696408314032</v>
      </c>
      <c r="S25" s="93">
        <f t="shared" si="6"/>
        <v>6.3030517688274958</v>
      </c>
      <c r="T25" s="89" t="s">
        <v>318</v>
      </c>
      <c r="U25" s="90"/>
      <c r="V25" s="93">
        <f>(V24-$U$24)/$U$24%</f>
        <v>1.6101420222993477</v>
      </c>
      <c r="W25" s="93">
        <f t="shared" ref="W25:Y25" si="7">(W24-$U$24)/$U$24%</f>
        <v>-0.22689580730536121</v>
      </c>
      <c r="X25" s="93">
        <f t="shared" si="7"/>
        <v>41.038874395390323</v>
      </c>
      <c r="Y25" s="93">
        <f t="shared" si="7"/>
        <v>0.10746867988179848</v>
      </c>
      <c r="Z25" s="90"/>
      <c r="AA25" s="91"/>
    </row>
    <row r="26" spans="1:27">
      <c r="A26" s="46" t="s">
        <v>14</v>
      </c>
      <c r="C26" s="72" t="s">
        <v>307</v>
      </c>
      <c r="E26" s="1"/>
      <c r="F26" s="2"/>
      <c r="H26" s="46" t="s">
        <v>14</v>
      </c>
      <c r="I26" s="72" t="s">
        <v>307</v>
      </c>
      <c r="K26" s="1"/>
      <c r="L26" s="2"/>
      <c r="N26" s="46" t="s">
        <v>14</v>
      </c>
      <c r="O26" s="72" t="s">
        <v>307</v>
      </c>
      <c r="Q26" s="1"/>
      <c r="R26" s="2"/>
      <c r="T26" s="46" t="s">
        <v>14</v>
      </c>
      <c r="U26" s="72" t="s">
        <v>307</v>
      </c>
      <c r="W26" s="1"/>
      <c r="X26" s="2"/>
      <c r="Z26" s="2"/>
    </row>
    <row r="27" spans="1:27">
      <c r="A27" s="11">
        <v>30</v>
      </c>
      <c r="B27" s="44">
        <f t="shared" si="0"/>
        <v>900</v>
      </c>
      <c r="C27" s="30">
        <v>60.931983333333335</v>
      </c>
      <c r="D27" s="1">
        <v>61.196766666666669</v>
      </c>
      <c r="E27" s="1">
        <v>67.618966666666651</v>
      </c>
      <c r="F27" s="1">
        <v>148.143</v>
      </c>
      <c r="G27" s="1">
        <v>208.72483333333332</v>
      </c>
      <c r="H27" s="11">
        <v>30</v>
      </c>
      <c r="I27" s="30">
        <v>62.777358333333339</v>
      </c>
      <c r="J27" s="1">
        <v>62.136400000000002</v>
      </c>
      <c r="K27" s="1">
        <v>62.28649999999999</v>
      </c>
      <c r="L27" s="1">
        <v>79.480200000000011</v>
      </c>
      <c r="M27" s="1">
        <v>78.007916666666674</v>
      </c>
      <c r="N27" s="11">
        <v>30</v>
      </c>
      <c r="O27" s="30">
        <v>61.108108333333334</v>
      </c>
      <c r="P27" s="1">
        <v>63</v>
      </c>
      <c r="Q27" s="1">
        <v>61.537316666666662</v>
      </c>
      <c r="R27" s="1">
        <v>65.976466666666667</v>
      </c>
      <c r="S27" s="1">
        <v>62.834650000000003</v>
      </c>
      <c r="T27" s="11">
        <v>30</v>
      </c>
      <c r="U27" s="30">
        <v>60.565808333333337</v>
      </c>
      <c r="V27" s="1">
        <v>62.56066666666667</v>
      </c>
      <c r="W27" s="1">
        <v>60.933183333333325</v>
      </c>
      <c r="X27" s="1">
        <v>63.322783333333341</v>
      </c>
      <c r="Y27" s="1">
        <v>60.887083333333329</v>
      </c>
      <c r="Z27" s="2">
        <f t="shared" si="1"/>
        <v>61.345814583333336</v>
      </c>
      <c r="AA27" s="27">
        <f t="shared" si="2"/>
        <v>0.84933618534841082</v>
      </c>
    </row>
    <row r="28" spans="1:27">
      <c r="A28" s="11">
        <v>45</v>
      </c>
      <c r="B28" s="44">
        <f t="shared" si="0"/>
        <v>2025</v>
      </c>
      <c r="C28" s="30">
        <v>113.91825</v>
      </c>
      <c r="D28" s="1">
        <v>116.044</v>
      </c>
      <c r="E28" s="1">
        <v>127.93716666666666</v>
      </c>
      <c r="F28" s="1">
        <v>288.34566666666666</v>
      </c>
      <c r="G28" s="1">
        <v>403.06183333333337</v>
      </c>
      <c r="H28" s="11">
        <v>45</v>
      </c>
      <c r="I28" s="30">
        <v>117.51774999999999</v>
      </c>
      <c r="J28" s="1">
        <v>117.91050000000001</v>
      </c>
      <c r="K28" s="1">
        <v>118.30083333333334</v>
      </c>
      <c r="L28" s="1">
        <v>155.23816666666667</v>
      </c>
      <c r="M28" s="1">
        <v>152.07583333333335</v>
      </c>
      <c r="N28" s="11">
        <v>45</v>
      </c>
      <c r="O28" s="30">
        <v>114.39108333333333</v>
      </c>
      <c r="P28" s="1">
        <v>118</v>
      </c>
      <c r="Q28" s="1">
        <v>116.68850000000002</v>
      </c>
      <c r="R28" s="1">
        <v>125.25983333333335</v>
      </c>
      <c r="S28" s="1">
        <v>118.81516666666668</v>
      </c>
      <c r="T28" s="11">
        <v>45</v>
      </c>
      <c r="U28" s="30">
        <v>113.47908333333334</v>
      </c>
      <c r="V28" s="1">
        <v>118.03949999999999</v>
      </c>
      <c r="W28" s="1">
        <v>115.42716666666665</v>
      </c>
      <c r="X28" s="1">
        <v>120.346</v>
      </c>
      <c r="Y28" s="1">
        <v>115.26433333333334</v>
      </c>
      <c r="Z28" s="2">
        <f t="shared" si="1"/>
        <v>114.82654166666666</v>
      </c>
      <c r="AA28" s="27">
        <f t="shared" si="2"/>
        <v>1.5868887772365883</v>
      </c>
    </row>
    <row r="29" spans="1:27">
      <c r="A29" s="11">
        <v>60</v>
      </c>
      <c r="B29" s="44">
        <f t="shared" si="0"/>
        <v>3600</v>
      </c>
      <c r="C29" s="30">
        <v>177.40449999999998</v>
      </c>
      <c r="D29" s="1">
        <v>181.09233333333336</v>
      </c>
      <c r="E29" s="1">
        <v>200.19316666666668</v>
      </c>
      <c r="F29" s="1">
        <v>461.72233333333338</v>
      </c>
      <c r="G29" s="1">
        <v>646.4473333333334</v>
      </c>
      <c r="H29" s="11">
        <v>60</v>
      </c>
      <c r="I29" s="30">
        <v>183.27691666666669</v>
      </c>
      <c r="J29" s="1">
        <v>185.05066666666667</v>
      </c>
      <c r="K29" s="1">
        <v>184.43299999999999</v>
      </c>
      <c r="L29" s="1">
        <v>249.23683333333335</v>
      </c>
      <c r="M29" s="1">
        <v>244.50216666666668</v>
      </c>
      <c r="N29" s="11">
        <v>60</v>
      </c>
      <c r="O29" s="30">
        <v>178.52233333333334</v>
      </c>
      <c r="P29" s="1">
        <v>184</v>
      </c>
      <c r="Q29" s="1">
        <v>182.47749999999999</v>
      </c>
      <c r="R29" s="1">
        <v>196.65833333333333</v>
      </c>
      <c r="S29" s="1">
        <v>185.48100000000002</v>
      </c>
      <c r="T29" s="11">
        <v>60</v>
      </c>
      <c r="U29" s="30">
        <v>177.29483333333337</v>
      </c>
      <c r="V29" s="1">
        <v>183.21799999999999</v>
      </c>
      <c r="W29" s="1">
        <v>179.98850000000002</v>
      </c>
      <c r="X29" s="1">
        <v>189.08199999999999</v>
      </c>
      <c r="Y29" s="1">
        <v>180.33233333333337</v>
      </c>
      <c r="Z29" s="2">
        <f t="shared" si="1"/>
        <v>179.12464583333335</v>
      </c>
      <c r="AA29" s="27">
        <f t="shared" si="2"/>
        <v>2.4449564870410962</v>
      </c>
    </row>
    <row r="30" spans="1:27">
      <c r="A30" s="11">
        <v>75</v>
      </c>
      <c r="B30" s="44">
        <f t="shared" si="0"/>
        <v>5625</v>
      </c>
      <c r="C30" s="30">
        <v>251.11541666666665</v>
      </c>
      <c r="D30" s="1">
        <v>256.14916666666664</v>
      </c>
      <c r="E30" s="1">
        <v>281.90416666666664</v>
      </c>
      <c r="F30" s="1">
        <v>665.6061666666667</v>
      </c>
      <c r="G30" s="1">
        <v>936.22866666666653</v>
      </c>
      <c r="H30" s="11">
        <v>75</v>
      </c>
      <c r="I30" s="30">
        <v>258.55083333333334</v>
      </c>
      <c r="J30" s="1">
        <v>261.49966666666666</v>
      </c>
      <c r="K30" s="1">
        <v>261.81133333333332</v>
      </c>
      <c r="L30" s="1">
        <v>358.93666666666667</v>
      </c>
      <c r="M30" s="1">
        <v>352.46199999999999</v>
      </c>
      <c r="N30" s="11">
        <v>75</v>
      </c>
      <c r="O30" s="30">
        <v>252.51766666666668</v>
      </c>
      <c r="P30" s="1">
        <v>260</v>
      </c>
      <c r="Q30" s="1">
        <v>258.72816666666671</v>
      </c>
      <c r="R30" s="1">
        <v>280.07033333333334</v>
      </c>
      <c r="S30" s="1">
        <v>262.291</v>
      </c>
      <c r="T30" s="11">
        <v>75</v>
      </c>
      <c r="U30" s="30">
        <v>250.19691666666665</v>
      </c>
      <c r="V30" s="1">
        <v>258.7475</v>
      </c>
      <c r="W30" s="1">
        <v>253.71600000000001</v>
      </c>
      <c r="X30" s="1">
        <v>269.488</v>
      </c>
      <c r="Y30" s="1">
        <v>253.1016666666666</v>
      </c>
      <c r="Z30" s="2">
        <f t="shared" si="1"/>
        <v>253.09520833333332</v>
      </c>
      <c r="AA30" s="27">
        <f t="shared" si="2"/>
        <v>3.2564193581998002</v>
      </c>
    </row>
    <row r="31" spans="1:27">
      <c r="A31" s="11">
        <v>90</v>
      </c>
      <c r="B31" s="44">
        <f t="shared" si="0"/>
        <v>8100</v>
      </c>
      <c r="C31" s="30">
        <v>331.87900000000002</v>
      </c>
      <c r="D31" s="1">
        <v>340.20749999999998</v>
      </c>
      <c r="E31" s="1">
        <v>370.88816666666662</v>
      </c>
      <c r="F31" s="1">
        <v>907.10366666666653</v>
      </c>
      <c r="G31" s="1">
        <v>1263.5934999999997</v>
      </c>
      <c r="H31" s="11">
        <v>90</v>
      </c>
      <c r="I31" s="30">
        <v>341.93225000000001</v>
      </c>
      <c r="J31" s="1">
        <v>345.63300000000004</v>
      </c>
      <c r="K31" s="1">
        <v>343.96216666666669</v>
      </c>
      <c r="L31" s="1">
        <v>482.77483333333339</v>
      </c>
      <c r="M31" s="1">
        <v>470.24549999999999</v>
      </c>
      <c r="N31" s="11">
        <v>90</v>
      </c>
      <c r="O31" s="30">
        <v>334.16149999999999</v>
      </c>
      <c r="P31" s="1">
        <v>342</v>
      </c>
      <c r="Q31" s="1">
        <v>341.6276666666667</v>
      </c>
      <c r="R31" s="1">
        <v>371.99516666666665</v>
      </c>
      <c r="S31" s="1">
        <v>345.62299999999999</v>
      </c>
      <c r="T31" s="11">
        <v>90</v>
      </c>
      <c r="U31" s="30">
        <v>331.41525000000001</v>
      </c>
      <c r="V31" s="1">
        <v>342.55716666666666</v>
      </c>
      <c r="W31" s="1">
        <v>336.95033333333339</v>
      </c>
      <c r="X31" s="1">
        <v>356.85700000000003</v>
      </c>
      <c r="Y31" s="1">
        <v>334.27600000000001</v>
      </c>
      <c r="Z31" s="2">
        <f t="shared" si="1"/>
        <v>334.84699999999998</v>
      </c>
      <c r="AA31" s="27">
        <f t="shared" si="2"/>
        <v>4.2206815170953123</v>
      </c>
    </row>
    <row r="32" spans="1:27">
      <c r="A32" s="11">
        <v>105</v>
      </c>
      <c r="B32" s="44">
        <f t="shared" si="0"/>
        <v>11025</v>
      </c>
      <c r="C32" s="30">
        <v>421.79041666666666</v>
      </c>
      <c r="D32" s="1">
        <v>430.12833333333333</v>
      </c>
      <c r="E32" s="1">
        <v>466.80066666666676</v>
      </c>
      <c r="F32" s="1">
        <v>1177.2568333333331</v>
      </c>
      <c r="G32" s="1">
        <v>1604.7621666666666</v>
      </c>
      <c r="H32" s="11">
        <v>105</v>
      </c>
      <c r="I32" s="30">
        <v>434.01841666666667</v>
      </c>
      <c r="J32" s="1">
        <v>434.18683333333337</v>
      </c>
      <c r="K32" s="1">
        <v>432.90200000000004</v>
      </c>
      <c r="L32" s="1">
        <v>624.73916666666662</v>
      </c>
      <c r="M32" s="1">
        <v>601.88200000000006</v>
      </c>
      <c r="N32" s="11">
        <v>105</v>
      </c>
      <c r="O32" s="30">
        <v>422.44625000000002</v>
      </c>
      <c r="P32" s="1">
        <v>431</v>
      </c>
      <c r="Q32" s="1">
        <v>429.16249999999991</v>
      </c>
      <c r="R32" s="1">
        <v>474.62466666666666</v>
      </c>
      <c r="S32" s="1">
        <v>435.32100000000008</v>
      </c>
      <c r="T32" s="11">
        <v>105</v>
      </c>
      <c r="U32" s="30">
        <v>419.84566666666672</v>
      </c>
      <c r="V32" s="1">
        <v>431.01083333333327</v>
      </c>
      <c r="W32" s="1">
        <v>424.03083333333325</v>
      </c>
      <c r="X32" s="1">
        <v>453.94699999999995</v>
      </c>
      <c r="Y32" s="1">
        <v>421.34216666666674</v>
      </c>
      <c r="Z32" s="2">
        <f t="shared" si="1"/>
        <v>424.52518750000002</v>
      </c>
      <c r="AA32" s="27">
        <f t="shared" si="2"/>
        <v>5.5637277943885755</v>
      </c>
    </row>
    <row r="33" spans="1:27">
      <c r="A33" s="11">
        <v>120</v>
      </c>
      <c r="B33" s="44">
        <f t="shared" si="0"/>
        <v>14400</v>
      </c>
      <c r="C33" s="30">
        <v>516.91</v>
      </c>
      <c r="D33" s="1">
        <v>526.5675</v>
      </c>
      <c r="E33" s="1">
        <v>572.1873333333333</v>
      </c>
      <c r="F33" s="1">
        <v>1470.16</v>
      </c>
      <c r="G33" s="1">
        <v>1958.9766666666667</v>
      </c>
      <c r="H33" s="11">
        <v>120</v>
      </c>
      <c r="I33" s="30">
        <v>532.28224999999998</v>
      </c>
      <c r="J33" s="1">
        <v>533.35883333333334</v>
      </c>
      <c r="K33" s="1">
        <v>529.84983333333332</v>
      </c>
      <c r="L33" s="1">
        <v>777.41449999999998</v>
      </c>
      <c r="M33" s="1">
        <v>755.59283333333349</v>
      </c>
      <c r="N33" s="11">
        <v>120</v>
      </c>
      <c r="O33" s="30">
        <v>519.07224999999994</v>
      </c>
      <c r="P33" s="1">
        <v>527</v>
      </c>
      <c r="Q33" s="1">
        <v>526.80566666666664</v>
      </c>
      <c r="R33" s="1">
        <v>585.25799999999992</v>
      </c>
      <c r="S33" s="1">
        <v>536.47466666666662</v>
      </c>
      <c r="T33" s="11">
        <v>120</v>
      </c>
      <c r="U33" s="30">
        <v>515.24008333333336</v>
      </c>
      <c r="V33" s="1">
        <v>529.23050000000001</v>
      </c>
      <c r="W33" s="1">
        <v>517.45616666666672</v>
      </c>
      <c r="X33" s="1">
        <v>561.48783333333347</v>
      </c>
      <c r="Y33" s="1">
        <v>516.60483333333332</v>
      </c>
      <c r="Z33" s="2">
        <f t="shared" si="1"/>
        <v>520.87614583333334</v>
      </c>
      <c r="AA33" s="27">
        <f t="shared" si="2"/>
        <v>6.724001147262344</v>
      </c>
    </row>
    <row r="34" spans="1:27">
      <c r="A34" s="11">
        <v>135</v>
      </c>
      <c r="B34" s="44">
        <f t="shared" si="0"/>
        <v>18225</v>
      </c>
      <c r="C34" s="30">
        <v>616.98733333333337</v>
      </c>
      <c r="D34" s="1">
        <v>631.00016666666659</v>
      </c>
      <c r="E34" s="1">
        <v>687.59633333333329</v>
      </c>
      <c r="F34" s="1">
        <v>1804.04</v>
      </c>
      <c r="G34" s="1">
        <v>2420.27</v>
      </c>
      <c r="H34" s="11">
        <v>135</v>
      </c>
      <c r="I34" s="30">
        <v>636.2686666666666</v>
      </c>
      <c r="J34" s="1">
        <v>637.51216666666676</v>
      </c>
      <c r="K34" s="1">
        <v>634.91966666666656</v>
      </c>
      <c r="L34" s="1">
        <v>946.47416666666652</v>
      </c>
      <c r="M34" s="1">
        <v>915.82349999999997</v>
      </c>
      <c r="N34" s="11">
        <v>135</v>
      </c>
      <c r="O34" s="30">
        <v>622.55083333333334</v>
      </c>
      <c r="P34" s="1">
        <v>632</v>
      </c>
      <c r="Q34" s="1">
        <v>631.30849999999998</v>
      </c>
      <c r="R34" s="1">
        <v>705.18016666666665</v>
      </c>
      <c r="S34" s="1">
        <v>642.52783333333332</v>
      </c>
      <c r="T34" s="11">
        <v>135</v>
      </c>
      <c r="U34" s="30">
        <v>616.41733333333332</v>
      </c>
      <c r="V34" s="1">
        <v>632.53433333333339</v>
      </c>
      <c r="W34" s="1">
        <v>616.62566666666669</v>
      </c>
      <c r="X34" s="1">
        <v>676.34833333333336</v>
      </c>
      <c r="Y34" s="1">
        <v>619.17016666666666</v>
      </c>
      <c r="Z34" s="2">
        <f t="shared" si="1"/>
        <v>623.0560416666666</v>
      </c>
      <c r="AA34" s="27">
        <f t="shared" si="2"/>
        <v>7.995785827872572</v>
      </c>
    </row>
    <row r="35" spans="1:27">
      <c r="A35" s="11">
        <v>150</v>
      </c>
      <c r="B35" s="44">
        <f t="shared" si="0"/>
        <v>22500</v>
      </c>
      <c r="C35" s="30">
        <v>728.3149166666667</v>
      </c>
      <c r="D35" s="1">
        <v>741.9375</v>
      </c>
      <c r="E35" s="1">
        <v>815.96399999999994</v>
      </c>
      <c r="F35" s="1">
        <v>2146.9300000000003</v>
      </c>
      <c r="G35" s="1">
        <v>2866.4633333333336</v>
      </c>
      <c r="H35" s="11">
        <v>150</v>
      </c>
      <c r="I35" s="30">
        <v>749.15841666666665</v>
      </c>
      <c r="J35" s="1">
        <v>744.0388333333334</v>
      </c>
      <c r="K35" s="1">
        <v>745.3128333333334</v>
      </c>
      <c r="L35" s="1">
        <v>1129.4068333333335</v>
      </c>
      <c r="M35" s="1">
        <v>1098.8373333333332</v>
      </c>
      <c r="N35" s="11">
        <v>150</v>
      </c>
      <c r="O35" s="30">
        <v>732.1895833333333</v>
      </c>
      <c r="P35" s="1">
        <v>741</v>
      </c>
      <c r="Q35" s="1">
        <v>740.68983333333335</v>
      </c>
      <c r="R35" s="1">
        <v>834.08149999999989</v>
      </c>
      <c r="S35" s="1">
        <v>752.94583333333333</v>
      </c>
      <c r="T35" s="11">
        <v>150</v>
      </c>
      <c r="U35" s="30">
        <v>726.62699999999995</v>
      </c>
      <c r="V35" s="1">
        <v>738.91149999999982</v>
      </c>
      <c r="W35" s="1">
        <v>724.26700000000017</v>
      </c>
      <c r="X35" s="1">
        <v>802.97016666666661</v>
      </c>
      <c r="Y35" s="1">
        <v>727.97716666666668</v>
      </c>
      <c r="Z35" s="2">
        <f t="shared" si="1"/>
        <v>734.07247916666665</v>
      </c>
      <c r="AA35" s="27">
        <f t="shared" si="2"/>
        <v>8.9402949187339988</v>
      </c>
    </row>
    <row r="36" spans="1:27">
      <c r="A36" s="11">
        <v>165</v>
      </c>
      <c r="B36" s="44">
        <f t="shared" si="0"/>
        <v>27225</v>
      </c>
      <c r="C36" s="30">
        <v>841.24933333333331</v>
      </c>
      <c r="D36" s="42">
        <v>848.81616666666662</v>
      </c>
      <c r="E36" s="42">
        <v>953.86483333333342</v>
      </c>
      <c r="F36" s="42">
        <v>2550.1933333333332</v>
      </c>
      <c r="G36" s="42">
        <v>3385.5550000000003</v>
      </c>
      <c r="H36" s="11">
        <v>165</v>
      </c>
      <c r="I36" s="30">
        <v>866.07058333333339</v>
      </c>
      <c r="J36" s="42">
        <v>862.33133333333319</v>
      </c>
      <c r="K36" s="42">
        <v>864.29750000000013</v>
      </c>
      <c r="L36" s="42">
        <v>1329.95</v>
      </c>
      <c r="M36" s="42">
        <v>1287.3451666666667</v>
      </c>
      <c r="N36" s="11">
        <v>165</v>
      </c>
      <c r="O36" s="30">
        <v>847.17950000000019</v>
      </c>
      <c r="P36" s="42">
        <v>862</v>
      </c>
      <c r="Q36" s="42">
        <v>857.4085</v>
      </c>
      <c r="R36" s="42">
        <v>969.91683333333333</v>
      </c>
      <c r="S36" s="42">
        <v>874.29099999999983</v>
      </c>
      <c r="T36" s="11">
        <v>165</v>
      </c>
      <c r="U36" s="30">
        <v>841.54091666666682</v>
      </c>
      <c r="V36" s="42">
        <v>856.79183333333333</v>
      </c>
      <c r="W36" s="42">
        <v>840.3024999999999</v>
      </c>
      <c r="X36" s="42">
        <v>948.47149999999999</v>
      </c>
      <c r="Y36" s="42">
        <v>844.47033333333331</v>
      </c>
      <c r="Z36" s="2">
        <f t="shared" si="1"/>
        <v>849.01008333333345</v>
      </c>
      <c r="AA36" s="27">
        <f t="shared" si="2"/>
        <v>10.129528454563193</v>
      </c>
    </row>
    <row r="37" spans="1:27">
      <c r="A37" s="11">
        <v>180</v>
      </c>
      <c r="B37" s="44">
        <f t="shared" si="0"/>
        <v>32400</v>
      </c>
      <c r="C37" s="30">
        <v>960.39108333333343</v>
      </c>
      <c r="D37" s="1">
        <v>970.89133333333336</v>
      </c>
      <c r="E37" s="1">
        <v>1108.7966666666666</v>
      </c>
      <c r="F37" s="1">
        <v>2936.6016666666669</v>
      </c>
      <c r="G37" s="1">
        <v>3871.7149999999988</v>
      </c>
      <c r="H37" s="11">
        <v>180</v>
      </c>
      <c r="I37" s="30">
        <v>989.53475000000003</v>
      </c>
      <c r="J37" s="1">
        <v>986.3123333333333</v>
      </c>
      <c r="K37" s="1">
        <v>991.14033333333339</v>
      </c>
      <c r="L37" s="1">
        <v>1544.551666666667</v>
      </c>
      <c r="M37" s="1">
        <v>1494.7568333333336</v>
      </c>
      <c r="N37" s="11">
        <v>180</v>
      </c>
      <c r="O37" s="30">
        <v>968.46016666666674</v>
      </c>
      <c r="P37" s="1">
        <v>985</v>
      </c>
      <c r="Q37" s="1">
        <v>979.94233333333329</v>
      </c>
      <c r="R37" s="1">
        <v>1113.6333333333334</v>
      </c>
      <c r="S37" s="1">
        <v>997.03783333333342</v>
      </c>
      <c r="T37" s="11">
        <v>180</v>
      </c>
      <c r="U37" s="30">
        <v>961.9378333333334</v>
      </c>
      <c r="V37" s="1">
        <v>979.0866666666667</v>
      </c>
      <c r="W37" s="1">
        <v>962.2109999999999</v>
      </c>
      <c r="X37" s="1">
        <v>1104.3083333333332</v>
      </c>
      <c r="Y37" s="1">
        <v>964.63099999999997</v>
      </c>
      <c r="Z37" s="2">
        <f t="shared" si="1"/>
        <v>970.08095833333346</v>
      </c>
      <c r="AA37" s="27">
        <f t="shared" si="2"/>
        <v>11.632724725081111</v>
      </c>
    </row>
    <row r="38" spans="1:27">
      <c r="A38" s="11">
        <v>195</v>
      </c>
      <c r="B38" s="44">
        <f t="shared" si="0"/>
        <v>38025</v>
      </c>
      <c r="C38" s="30">
        <v>1086.325</v>
      </c>
      <c r="D38" s="1">
        <v>1095.835</v>
      </c>
      <c r="E38" s="1">
        <v>1279.5450000000001</v>
      </c>
      <c r="F38" s="1">
        <v>3360.9666666666667</v>
      </c>
      <c r="G38" s="1">
        <v>4463.4483333333337</v>
      </c>
      <c r="H38" s="11">
        <v>195</v>
      </c>
      <c r="I38" s="30">
        <v>1121.2433333333333</v>
      </c>
      <c r="J38" s="1">
        <v>1114.4533333333334</v>
      </c>
      <c r="K38" s="1">
        <v>1119.1833333333332</v>
      </c>
      <c r="L38" s="1">
        <v>1769.6633333333332</v>
      </c>
      <c r="M38" s="1">
        <v>1715.0766666666666</v>
      </c>
      <c r="N38" s="11">
        <v>195</v>
      </c>
      <c r="O38" s="30">
        <v>1093.7474999999999</v>
      </c>
      <c r="P38" s="1">
        <v>1116</v>
      </c>
      <c r="Q38" s="1">
        <v>1110.5716666666667</v>
      </c>
      <c r="R38" s="1">
        <v>1270.0666666666668</v>
      </c>
      <c r="S38" s="1">
        <v>1132.7416666666668</v>
      </c>
      <c r="T38" s="11">
        <v>195</v>
      </c>
      <c r="U38" s="30">
        <v>1086.2666666666664</v>
      </c>
      <c r="V38" s="1">
        <v>1107.3149999999998</v>
      </c>
      <c r="W38" s="1">
        <v>1087.2983333333334</v>
      </c>
      <c r="X38" s="1">
        <v>1289.2749999999999</v>
      </c>
      <c r="Y38" s="1">
        <v>1090.81</v>
      </c>
      <c r="Z38" s="2">
        <f t="shared" si="1"/>
        <v>1096.8956250000001</v>
      </c>
      <c r="AA38" s="27">
        <f t="shared" si="2"/>
        <v>14.382580264360255</v>
      </c>
    </row>
    <row r="39" spans="1:27">
      <c r="A39" s="11">
        <v>210</v>
      </c>
      <c r="B39" s="44">
        <f t="shared" si="0"/>
        <v>44100</v>
      </c>
      <c r="C39" s="30">
        <v>1219.5150000000001</v>
      </c>
      <c r="D39" s="1">
        <v>1226.6233333333332</v>
      </c>
      <c r="E39" s="1">
        <v>1462.28</v>
      </c>
      <c r="F39" s="1">
        <v>3793.4133333333325</v>
      </c>
      <c r="G39" s="1">
        <v>5100.8183333333336</v>
      </c>
      <c r="H39" s="11">
        <v>210</v>
      </c>
      <c r="I39" s="30">
        <v>1254.6908333333336</v>
      </c>
      <c r="J39" s="1">
        <v>1250.6383333333333</v>
      </c>
      <c r="K39" s="1">
        <v>1255.6583333333335</v>
      </c>
      <c r="L39" s="1">
        <v>2035.8666666666668</v>
      </c>
      <c r="M39" s="1">
        <v>1943.4183333333333</v>
      </c>
      <c r="N39" s="11">
        <v>210</v>
      </c>
      <c r="O39" s="30">
        <v>1228.7216666666668</v>
      </c>
      <c r="P39" s="1">
        <v>1250</v>
      </c>
      <c r="Q39" s="1">
        <v>1244.1200000000001</v>
      </c>
      <c r="R39" s="1">
        <v>1441.0366666666666</v>
      </c>
      <c r="S39" s="1">
        <v>1270.1966666666667</v>
      </c>
      <c r="T39" s="11">
        <v>210</v>
      </c>
      <c r="U39" s="30">
        <v>1216.4733333333334</v>
      </c>
      <c r="V39" s="1">
        <v>1237.125</v>
      </c>
      <c r="W39" s="1">
        <v>1217.4766666666667</v>
      </c>
      <c r="X39" s="1">
        <v>1485.9683333333332</v>
      </c>
      <c r="Y39" s="1">
        <v>1220.4749999999999</v>
      </c>
      <c r="Z39" s="2">
        <f t="shared" si="1"/>
        <v>1229.8502083333333</v>
      </c>
      <c r="AA39" s="27">
        <f t="shared" si="2"/>
        <v>15.034024517266356</v>
      </c>
    </row>
    <row r="40" spans="1:27">
      <c r="A40" s="11">
        <v>225</v>
      </c>
      <c r="B40" s="44">
        <f t="shared" si="0"/>
        <v>50625</v>
      </c>
      <c r="C40" s="30">
        <v>1350.6516666666666</v>
      </c>
      <c r="D40" s="1">
        <v>1370.3483333333334</v>
      </c>
      <c r="E40" s="1">
        <v>1665.635</v>
      </c>
      <c r="F40" s="1">
        <v>4295.5783333333329</v>
      </c>
      <c r="G40" s="1">
        <v>5726.1850000000004</v>
      </c>
      <c r="H40" s="11">
        <v>225</v>
      </c>
      <c r="I40" s="30">
        <v>1394.9008333333336</v>
      </c>
      <c r="J40" s="1">
        <v>1393.1316666666669</v>
      </c>
      <c r="K40" s="1">
        <v>1404.1599999999999</v>
      </c>
      <c r="L40" s="1">
        <v>2290.64</v>
      </c>
      <c r="M40" s="1">
        <v>2178.6883333333335</v>
      </c>
      <c r="N40" s="11">
        <v>225</v>
      </c>
      <c r="O40" s="30">
        <v>1361.8516666666665</v>
      </c>
      <c r="P40" s="1">
        <v>1392</v>
      </c>
      <c r="Q40" s="1">
        <v>1383.9683333333332</v>
      </c>
      <c r="R40" s="1">
        <v>1644.4733333333334</v>
      </c>
      <c r="S40" s="1">
        <v>1415.615</v>
      </c>
      <c r="T40" s="11">
        <v>225</v>
      </c>
      <c r="U40" s="30">
        <v>1355.8133333333333</v>
      </c>
      <c r="V40" s="1">
        <v>1376.1850000000002</v>
      </c>
      <c r="W40" s="1">
        <v>1351.5733333333333</v>
      </c>
      <c r="X40" s="1">
        <v>1694.2049999999999</v>
      </c>
      <c r="Y40" s="1">
        <v>1359.7816666666665</v>
      </c>
      <c r="Z40" s="2">
        <f t="shared" si="1"/>
        <v>1365.8043750000002</v>
      </c>
      <c r="AA40" s="27">
        <f t="shared" si="2"/>
        <v>17.26016565775053</v>
      </c>
    </row>
    <row r="41" spans="1:27">
      <c r="A41" s="11">
        <v>240</v>
      </c>
      <c r="B41" s="44">
        <f t="shared" si="0"/>
        <v>57600</v>
      </c>
      <c r="C41" s="30">
        <v>1493.8358333333335</v>
      </c>
      <c r="D41" s="1">
        <v>1510.2650000000001</v>
      </c>
      <c r="E41" s="1">
        <v>1874.3766666666663</v>
      </c>
      <c r="F41" s="1">
        <v>4813.9666666666672</v>
      </c>
      <c r="G41" s="1">
        <v>6375.956666666666</v>
      </c>
      <c r="H41" s="11">
        <v>240</v>
      </c>
      <c r="I41" s="30">
        <v>1539.7433333333333</v>
      </c>
      <c r="J41" s="1">
        <v>1536.0083333333334</v>
      </c>
      <c r="K41" s="1">
        <v>1555.7516666666668</v>
      </c>
      <c r="L41" s="1">
        <v>2570.2633333333333</v>
      </c>
      <c r="M41" s="1">
        <v>2410.5466666666666</v>
      </c>
      <c r="N41" s="11">
        <v>240</v>
      </c>
      <c r="O41" s="30">
        <v>1501.3225</v>
      </c>
      <c r="P41" s="1">
        <v>1538</v>
      </c>
      <c r="Q41" s="1">
        <v>1529.5450000000001</v>
      </c>
      <c r="R41" s="1">
        <v>1879.2316666666666</v>
      </c>
      <c r="S41" s="1">
        <v>1565.4499999999998</v>
      </c>
      <c r="T41" s="11">
        <v>240</v>
      </c>
      <c r="U41" s="30">
        <v>1496.4675000000002</v>
      </c>
      <c r="V41" s="1">
        <v>1522.0350000000001</v>
      </c>
      <c r="W41" s="1">
        <v>1493.1483333333333</v>
      </c>
      <c r="X41" s="1">
        <v>1940.458333333333</v>
      </c>
      <c r="Y41" s="1">
        <v>1501.4300000000003</v>
      </c>
      <c r="Z41" s="2">
        <f t="shared" si="1"/>
        <v>1507.8422916666668</v>
      </c>
      <c r="AA41" s="27">
        <f t="shared" si="2"/>
        <v>18.612837661803486</v>
      </c>
    </row>
    <row r="42" spans="1:27">
      <c r="A42" s="11">
        <v>255</v>
      </c>
      <c r="B42" s="44">
        <f t="shared" si="0"/>
        <v>65025</v>
      </c>
      <c r="C42" s="30">
        <v>1641.3408333333332</v>
      </c>
      <c r="D42" s="1">
        <v>1660.3866666666665</v>
      </c>
      <c r="E42" s="1">
        <v>2113.9216666666666</v>
      </c>
      <c r="F42" s="1">
        <v>5335.8266666666668</v>
      </c>
      <c r="G42" s="1">
        <v>7108.9049999999997</v>
      </c>
      <c r="H42" s="11">
        <v>255</v>
      </c>
      <c r="I42" s="30">
        <v>1693.1008333333334</v>
      </c>
      <c r="J42" s="1">
        <v>1687.3666666666666</v>
      </c>
      <c r="K42" s="1">
        <v>1705.6116666666667</v>
      </c>
      <c r="L42" s="1">
        <v>2855.8983333333331</v>
      </c>
      <c r="M42" s="1">
        <v>2668.53</v>
      </c>
      <c r="N42" s="11">
        <v>255</v>
      </c>
      <c r="O42" s="30">
        <v>1652.0308333333332</v>
      </c>
      <c r="P42" s="1">
        <v>1694</v>
      </c>
      <c r="Q42" s="1">
        <v>1681.8483333333334</v>
      </c>
      <c r="R42" s="1">
        <v>2131.5716666666667</v>
      </c>
      <c r="S42" s="1">
        <v>1723.3683333333331</v>
      </c>
      <c r="T42" s="11">
        <v>255</v>
      </c>
      <c r="U42" s="30">
        <v>1643.1216666666669</v>
      </c>
      <c r="V42" s="1">
        <v>1677.1216666666667</v>
      </c>
      <c r="W42" s="1">
        <v>1636.373333333333</v>
      </c>
      <c r="X42" s="1">
        <v>2171.3433333333332</v>
      </c>
      <c r="Y42" s="1">
        <v>1648.9833333333333</v>
      </c>
      <c r="Z42" s="2">
        <f t="shared" si="1"/>
        <v>1657.3985416666667</v>
      </c>
      <c r="AA42" s="27">
        <f t="shared" si="2"/>
        <v>21.006814844756359</v>
      </c>
    </row>
    <row r="43" spans="1:27">
      <c r="A43" s="11">
        <v>270</v>
      </c>
      <c r="B43" s="44">
        <f t="shared" si="0"/>
        <v>72900</v>
      </c>
      <c r="C43" s="30">
        <v>1790.5991666666666</v>
      </c>
      <c r="D43" s="1">
        <v>1814.0866666666668</v>
      </c>
      <c r="E43" s="1">
        <v>2366.9899999999998</v>
      </c>
      <c r="F43" s="1">
        <v>5885.9216666666662</v>
      </c>
      <c r="G43" s="1">
        <v>7783.0333333333338</v>
      </c>
      <c r="H43" s="11">
        <v>270</v>
      </c>
      <c r="I43" s="30">
        <v>1849.2558333333332</v>
      </c>
      <c r="J43" s="1">
        <v>1843.4833333333333</v>
      </c>
      <c r="K43" s="1">
        <v>1864.8099999999997</v>
      </c>
      <c r="L43" s="1">
        <v>3151.8700000000003</v>
      </c>
      <c r="M43" s="1">
        <v>2916.4016666666662</v>
      </c>
      <c r="N43" s="11">
        <v>270</v>
      </c>
      <c r="O43" s="30">
        <v>1803.8133333333335</v>
      </c>
      <c r="P43" s="1">
        <v>1845</v>
      </c>
      <c r="Q43" s="1">
        <v>1835.97</v>
      </c>
      <c r="R43" s="1">
        <v>2376.0166666666664</v>
      </c>
      <c r="S43" s="1">
        <v>1894.5033333333333</v>
      </c>
      <c r="T43" s="11">
        <v>270</v>
      </c>
      <c r="U43" s="30">
        <v>1792.4649999999999</v>
      </c>
      <c r="V43" s="1">
        <v>1824.9166666666667</v>
      </c>
      <c r="W43" s="1">
        <v>1786.4266666666665</v>
      </c>
      <c r="X43" s="1">
        <v>2430.5716666666663</v>
      </c>
      <c r="Y43" s="1">
        <v>1802.9966666666667</v>
      </c>
      <c r="Z43" s="2">
        <f t="shared" si="1"/>
        <v>1809.0333333333333</v>
      </c>
      <c r="AA43" s="27">
        <f t="shared" si="2"/>
        <v>23.766710312898148</v>
      </c>
    </row>
    <row r="44" spans="1:27">
      <c r="A44" s="11">
        <v>285</v>
      </c>
      <c r="B44" s="44">
        <f t="shared" si="0"/>
        <v>81225</v>
      </c>
      <c r="C44" s="30">
        <v>1947.9974999999999</v>
      </c>
      <c r="D44" s="1">
        <v>1969.301666666667</v>
      </c>
      <c r="E44" s="1">
        <v>2600.0583333333334</v>
      </c>
      <c r="F44" s="1">
        <v>6404.9816666666666</v>
      </c>
      <c r="G44" s="1">
        <v>8510.7933333333349</v>
      </c>
      <c r="H44" s="11">
        <v>285</v>
      </c>
      <c r="I44" s="30">
        <v>2013.4916666666666</v>
      </c>
      <c r="J44" s="1">
        <v>1999.0333333333335</v>
      </c>
      <c r="K44" s="1">
        <v>2038.6899999999998</v>
      </c>
      <c r="L44" s="1">
        <v>3462.6933333333332</v>
      </c>
      <c r="M44" s="1">
        <v>3184.7950000000001</v>
      </c>
      <c r="N44" s="11">
        <v>285</v>
      </c>
      <c r="O44" s="30">
        <v>1958.5525</v>
      </c>
      <c r="P44" s="1">
        <v>2006</v>
      </c>
      <c r="Q44" s="1">
        <v>2003.0250000000003</v>
      </c>
      <c r="R44" s="1">
        <v>2676.5266666666666</v>
      </c>
      <c r="S44" s="1">
        <v>2057.4983333333334</v>
      </c>
      <c r="T44" s="11">
        <v>285</v>
      </c>
      <c r="U44" s="30">
        <v>1954.1908333333331</v>
      </c>
      <c r="V44" s="1">
        <v>1992.8499999999997</v>
      </c>
      <c r="W44" s="1">
        <v>1945.9533333333336</v>
      </c>
      <c r="X44" s="1">
        <v>2696.8183333333332</v>
      </c>
      <c r="Y44" s="1">
        <v>1962.6833333333334</v>
      </c>
      <c r="Z44" s="2">
        <f t="shared" si="1"/>
        <v>1968.5581249999998</v>
      </c>
      <c r="AA44" s="27">
        <f t="shared" si="2"/>
        <v>26.212087233642745</v>
      </c>
    </row>
    <row r="45" spans="1:27">
      <c r="A45" s="11">
        <v>300</v>
      </c>
      <c r="B45" s="44">
        <f t="shared" si="0"/>
        <v>90000</v>
      </c>
      <c r="C45" s="30">
        <v>2109.2183333333332</v>
      </c>
      <c r="D45" s="1">
        <v>2129.9416666666666</v>
      </c>
      <c r="E45" s="1">
        <v>2867.84</v>
      </c>
      <c r="F45" s="1">
        <v>6895.2399999999989</v>
      </c>
      <c r="G45" s="1">
        <v>9127.2666666666682</v>
      </c>
      <c r="H45" s="11">
        <v>300</v>
      </c>
      <c r="I45" s="30">
        <v>2177.979166666667</v>
      </c>
      <c r="J45" s="1">
        <v>2169.0049999999997</v>
      </c>
      <c r="K45" s="1">
        <v>2215.0300000000002</v>
      </c>
      <c r="L45" s="1">
        <v>3801.355</v>
      </c>
      <c r="M45" s="1">
        <v>3459.7533333333336</v>
      </c>
      <c r="N45" s="11">
        <v>300</v>
      </c>
      <c r="O45" s="30">
        <v>2118.6875</v>
      </c>
      <c r="P45" s="1">
        <v>2173</v>
      </c>
      <c r="Q45" s="1">
        <v>2168.1116666666662</v>
      </c>
      <c r="R45" s="1">
        <v>2951.3800000000006</v>
      </c>
      <c r="S45" s="1">
        <v>2255.2216666666668</v>
      </c>
      <c r="T45" s="11">
        <v>300</v>
      </c>
      <c r="U45" s="30">
        <v>2118.3683333333338</v>
      </c>
      <c r="V45" s="1">
        <v>2151.0966666666668</v>
      </c>
      <c r="W45" s="1">
        <v>2105.2950000000001</v>
      </c>
      <c r="X45" s="1">
        <v>2939.125</v>
      </c>
      <c r="Y45" s="1">
        <v>2120.9033333333332</v>
      </c>
      <c r="Z45" s="2">
        <f t="shared" si="1"/>
        <v>2131.0633333333335</v>
      </c>
      <c r="AA45" s="27">
        <f t="shared" si="2"/>
        <v>27.352439187646389</v>
      </c>
    </row>
    <row r="46" spans="1:27" s="56" customFormat="1">
      <c r="A46" s="8"/>
      <c r="B46" s="8"/>
      <c r="C46" s="87"/>
      <c r="D46" s="8"/>
      <c r="E46" s="8"/>
      <c r="F46" s="8"/>
      <c r="G46" s="8"/>
      <c r="H46" s="8"/>
      <c r="I46" s="87"/>
      <c r="J46" s="8"/>
      <c r="K46" s="8"/>
      <c r="L46" s="8"/>
      <c r="M46" s="8"/>
      <c r="N46" s="8"/>
      <c r="O46" s="87"/>
      <c r="P46" s="8"/>
      <c r="Q46" s="8"/>
      <c r="R46" s="8"/>
      <c r="S46" s="8"/>
      <c r="T46" s="8"/>
      <c r="U46" s="87"/>
      <c r="V46" s="8"/>
      <c r="W46" s="8"/>
      <c r="X46" s="8"/>
      <c r="Y46" s="8"/>
      <c r="Z46" s="84"/>
      <c r="AA46" s="86"/>
    </row>
    <row r="48" spans="1:27">
      <c r="A48" s="72" t="s">
        <v>307</v>
      </c>
      <c r="B48" s="19" t="s">
        <v>308</v>
      </c>
    </row>
  </sheetData>
  <sortState xmlns:xlrd2="http://schemas.microsoft.com/office/spreadsheetml/2017/richdata2" ref="U27:U45">
    <sortCondition ref="U27:U45"/>
  </sortState>
  <pageMargins left="0.7" right="0.7" top="0.75" bottom="0.75" header="0.3" footer="0.3"/>
  <pageSetup paperSize="9" orientation="portrait" horizont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47"/>
  <sheetViews>
    <sheetView zoomScale="80" zoomScaleNormal="80" workbookViewId="0">
      <selection activeCell="M29" sqref="M29"/>
    </sheetView>
  </sheetViews>
  <sheetFormatPr defaultRowHeight="15"/>
  <cols>
    <col min="17" max="23" width="9.140625" customWidth="1"/>
    <col min="27" max="27" width="11.42578125" bestFit="1" customWidth="1"/>
    <col min="28" max="28" width="9.28515625" style="98" bestFit="1" customWidth="1"/>
  </cols>
  <sheetData>
    <row r="1" spans="1:28">
      <c r="A1" s="1"/>
      <c r="B1" s="7" t="s">
        <v>122</v>
      </c>
      <c r="C1" s="7" t="s">
        <v>125</v>
      </c>
      <c r="D1" s="7" t="s">
        <v>128</v>
      </c>
      <c r="F1" s="1"/>
      <c r="G1" s="7" t="s">
        <v>123</v>
      </c>
      <c r="H1" s="2" t="s">
        <v>124</v>
      </c>
      <c r="I1" s="2" t="s">
        <v>126</v>
      </c>
      <c r="J1" s="2" t="s">
        <v>127</v>
      </c>
      <c r="K1" s="2"/>
      <c r="L1" s="7" t="s">
        <v>225</v>
      </c>
      <c r="O1" s="1"/>
      <c r="P1" s="45"/>
      <c r="Q1" s="7" t="s">
        <v>225</v>
      </c>
      <c r="R1" s="21" t="s">
        <v>225</v>
      </c>
      <c r="S1" s="2" t="s">
        <v>235</v>
      </c>
      <c r="T1" s="3" t="s">
        <v>235</v>
      </c>
      <c r="U1" s="7" t="s">
        <v>125</v>
      </c>
      <c r="V1" s="21" t="s">
        <v>125</v>
      </c>
      <c r="W1" s="7" t="s">
        <v>128</v>
      </c>
      <c r="X1" s="21" t="s">
        <v>128</v>
      </c>
      <c r="Y1" s="2" t="s">
        <v>236</v>
      </c>
      <c r="Z1" s="3" t="s">
        <v>236</v>
      </c>
      <c r="AA1" s="2" t="s">
        <v>237</v>
      </c>
      <c r="AB1" s="96" t="s">
        <v>237</v>
      </c>
    </row>
    <row r="2" spans="1:28">
      <c r="A2" s="6" t="s">
        <v>2</v>
      </c>
      <c r="B2" s="2" t="s">
        <v>3</v>
      </c>
      <c r="C2" s="2" t="s">
        <v>3</v>
      </c>
      <c r="D2" s="2" t="s">
        <v>3</v>
      </c>
      <c r="F2" s="6" t="s">
        <v>2</v>
      </c>
      <c r="G2" s="2" t="s">
        <v>3</v>
      </c>
      <c r="H2" s="2" t="s">
        <v>3</v>
      </c>
      <c r="I2" s="2" t="s">
        <v>3</v>
      </c>
      <c r="J2" s="2" t="s">
        <v>3</v>
      </c>
      <c r="K2" s="24"/>
      <c r="L2" s="2" t="s">
        <v>309</v>
      </c>
      <c r="O2" s="6" t="s">
        <v>2</v>
      </c>
      <c r="P2" s="74"/>
      <c r="Q2" s="2" t="s">
        <v>0</v>
      </c>
      <c r="R2" s="22" t="s">
        <v>232</v>
      </c>
      <c r="S2" s="2" t="s">
        <v>3</v>
      </c>
      <c r="T2" s="22" t="s">
        <v>232</v>
      </c>
      <c r="U2" s="2" t="s">
        <v>3</v>
      </c>
      <c r="V2" s="22" t="s">
        <v>232</v>
      </c>
      <c r="W2" s="2" t="s">
        <v>3</v>
      </c>
      <c r="X2" s="22" t="s">
        <v>232</v>
      </c>
      <c r="Y2" s="2" t="s">
        <v>3</v>
      </c>
      <c r="Z2" s="22" t="s">
        <v>232</v>
      </c>
      <c r="AA2" s="2" t="s">
        <v>3</v>
      </c>
      <c r="AB2" s="97" t="s">
        <v>232</v>
      </c>
    </row>
    <row r="3" spans="1:28">
      <c r="A3" s="6" t="s">
        <v>4</v>
      </c>
      <c r="B3" s="3" t="s">
        <v>5</v>
      </c>
      <c r="C3" s="3" t="s">
        <v>5</v>
      </c>
      <c r="D3" s="3" t="s">
        <v>5</v>
      </c>
      <c r="F3" s="6" t="s">
        <v>4</v>
      </c>
      <c r="G3" s="3" t="s">
        <v>5</v>
      </c>
      <c r="H3" s="3" t="s">
        <v>5</v>
      </c>
      <c r="I3" s="3" t="s">
        <v>5</v>
      </c>
      <c r="J3" s="3" t="s">
        <v>5</v>
      </c>
      <c r="K3" s="3"/>
      <c r="L3" s="3" t="s">
        <v>5</v>
      </c>
      <c r="O3" s="6" t="s">
        <v>4</v>
      </c>
      <c r="P3" s="51" t="s">
        <v>286</v>
      </c>
      <c r="Q3" s="3" t="s">
        <v>5</v>
      </c>
      <c r="R3" s="3" t="s">
        <v>5</v>
      </c>
      <c r="S3" s="3" t="s">
        <v>5</v>
      </c>
      <c r="T3" s="3" t="s">
        <v>5</v>
      </c>
      <c r="U3" s="3" t="s">
        <v>5</v>
      </c>
      <c r="V3" s="3" t="s">
        <v>5</v>
      </c>
      <c r="W3" s="3" t="s">
        <v>5</v>
      </c>
      <c r="X3" s="3" t="s">
        <v>5</v>
      </c>
      <c r="Y3" s="3" t="s">
        <v>5</v>
      </c>
      <c r="Z3" s="3" t="s">
        <v>5</v>
      </c>
      <c r="AA3" s="3" t="s">
        <v>5</v>
      </c>
      <c r="AB3" s="96" t="s">
        <v>5</v>
      </c>
    </row>
    <row r="4" spans="1:28">
      <c r="A4" s="1" t="s">
        <v>0</v>
      </c>
      <c r="B4" s="7" t="s">
        <v>122</v>
      </c>
      <c r="C4" s="7" t="s">
        <v>125</v>
      </c>
      <c r="D4" s="7" t="s">
        <v>128</v>
      </c>
      <c r="F4" s="1" t="s">
        <v>0</v>
      </c>
      <c r="G4" s="7" t="s">
        <v>123</v>
      </c>
      <c r="H4" s="2" t="s">
        <v>124</v>
      </c>
      <c r="I4" s="2" t="s">
        <v>126</v>
      </c>
      <c r="J4" s="2" t="s">
        <v>127</v>
      </c>
      <c r="K4" s="2"/>
      <c r="L4" s="7" t="s">
        <v>225</v>
      </c>
      <c r="O4" s="1" t="s">
        <v>0</v>
      </c>
      <c r="P4" s="51" t="s">
        <v>287</v>
      </c>
      <c r="Q4" s="7" t="s">
        <v>225</v>
      </c>
      <c r="R4" s="23" t="s">
        <v>239</v>
      </c>
      <c r="S4" s="2" t="s">
        <v>124</v>
      </c>
      <c r="T4" s="23" t="s">
        <v>240</v>
      </c>
      <c r="U4" s="7" t="s">
        <v>125</v>
      </c>
      <c r="V4" s="23" t="s">
        <v>241</v>
      </c>
      <c r="W4" s="7" t="s">
        <v>128</v>
      </c>
      <c r="X4" s="23" t="s">
        <v>242</v>
      </c>
      <c r="Y4" s="2" t="s">
        <v>126</v>
      </c>
      <c r="Z4" s="23" t="s">
        <v>243</v>
      </c>
      <c r="AA4" s="2" t="s">
        <v>127</v>
      </c>
      <c r="AB4" s="96" t="s">
        <v>244</v>
      </c>
    </row>
    <row r="5" spans="1:28">
      <c r="A5" s="11">
        <v>30</v>
      </c>
      <c r="B5" s="2">
        <v>62.383800000000001</v>
      </c>
      <c r="C5" s="2">
        <v>65.330100000000002</v>
      </c>
      <c r="D5" s="2">
        <v>68.991299999999995</v>
      </c>
      <c r="F5" s="11">
        <v>29.9999</v>
      </c>
      <c r="G5" s="2">
        <v>64.067800000000005</v>
      </c>
      <c r="H5" s="25">
        <v>67.464799999999997</v>
      </c>
      <c r="I5" s="25">
        <v>76.873000000000005</v>
      </c>
      <c r="J5" s="25">
        <v>91.108400000000003</v>
      </c>
      <c r="K5" s="25"/>
      <c r="L5" s="14">
        <f t="shared" ref="L5:L23" si="0">(B5+G5+G25)/3</f>
        <v>62.958833333333338</v>
      </c>
      <c r="O5" s="11">
        <v>30</v>
      </c>
      <c r="P5" s="52">
        <v>39.267667000000003</v>
      </c>
      <c r="Q5" s="14">
        <f t="shared" ref="Q5:Q23" si="1">L5</f>
        <v>62.958833333333338</v>
      </c>
      <c r="R5" s="3">
        <f t="shared" ref="R5:R23" si="2">Q5-P5</f>
        <v>23.691166333333335</v>
      </c>
      <c r="S5" s="2">
        <f>(H5+H25)/2</f>
        <v>66.629750000000001</v>
      </c>
      <c r="T5" s="3">
        <f t="shared" ref="T5:T23" si="3">S5-P5</f>
        <v>27.362082999999998</v>
      </c>
      <c r="U5" s="2">
        <f t="shared" ref="U5:U23" si="4">(C5+C25)/2</f>
        <v>64.739350000000002</v>
      </c>
      <c r="V5" s="3">
        <f t="shared" ref="V5:V23" si="5">U5-P5</f>
        <v>25.471682999999999</v>
      </c>
      <c r="W5" s="2">
        <f t="shared" ref="W5:W23" si="6">(D5+D25)/2</f>
        <v>68.716849999999994</v>
      </c>
      <c r="X5" s="3">
        <f t="shared" ref="X5:X23" si="7">W5-P5</f>
        <v>29.449182999999991</v>
      </c>
      <c r="Y5" s="2">
        <f>(I5+I25)/2</f>
        <v>76.358100000000007</v>
      </c>
      <c r="Z5" s="3">
        <f t="shared" ref="Z5:Z23" si="8">Y5-P5</f>
        <v>37.090433000000004</v>
      </c>
      <c r="AA5" s="2">
        <f>(J5+J25)/2</f>
        <v>90.792950000000005</v>
      </c>
      <c r="AB5" s="96">
        <f t="shared" ref="AB5:AB23" si="9">AA5-P5</f>
        <v>51.525283000000002</v>
      </c>
    </row>
    <row r="6" spans="1:28">
      <c r="A6" s="11">
        <v>45</v>
      </c>
      <c r="B6" s="2">
        <v>116.494</v>
      </c>
      <c r="C6" s="2">
        <v>125.61199999999999</v>
      </c>
      <c r="D6" s="2">
        <v>134.74299999999999</v>
      </c>
      <c r="F6" s="11">
        <v>45</v>
      </c>
      <c r="G6" s="2">
        <v>120.288</v>
      </c>
      <c r="H6" s="25">
        <v>127.008</v>
      </c>
      <c r="I6" s="25">
        <v>156.97800000000001</v>
      </c>
      <c r="J6" s="25">
        <v>195.43899999999999</v>
      </c>
      <c r="K6" s="25"/>
      <c r="L6" s="14">
        <f t="shared" si="0"/>
        <v>118.86033333333334</v>
      </c>
      <c r="O6" s="11">
        <v>45</v>
      </c>
      <c r="P6" s="52">
        <v>73.273809</v>
      </c>
      <c r="Q6" s="14">
        <f t="shared" si="1"/>
        <v>118.86033333333334</v>
      </c>
      <c r="R6" s="3">
        <f t="shared" si="2"/>
        <v>45.586524333333344</v>
      </c>
      <c r="S6" s="2">
        <f t="shared" ref="S6:S23" si="10">(H6+H26)/2</f>
        <v>126.0705</v>
      </c>
      <c r="T6" s="3">
        <f t="shared" si="3"/>
        <v>52.796690999999996</v>
      </c>
      <c r="U6" s="2">
        <f t="shared" si="4"/>
        <v>124.6395</v>
      </c>
      <c r="V6" s="3">
        <f t="shared" si="5"/>
        <v>51.365690999999998</v>
      </c>
      <c r="W6" s="2">
        <f t="shared" si="6"/>
        <v>134.886</v>
      </c>
      <c r="X6" s="3">
        <f t="shared" si="7"/>
        <v>61.612190999999996</v>
      </c>
      <c r="Y6" s="2">
        <f t="shared" ref="Y6:Y23" si="11">(I6+I26)/2</f>
        <v>157.21100000000001</v>
      </c>
      <c r="Z6" s="3">
        <f t="shared" si="8"/>
        <v>83.937191000000013</v>
      </c>
      <c r="AA6" s="2">
        <f t="shared" ref="AA6:AA23" si="12">(J6+J26)/2</f>
        <v>195.70349999999999</v>
      </c>
      <c r="AB6" s="96">
        <f t="shared" si="9"/>
        <v>122.42969099999999</v>
      </c>
    </row>
    <row r="7" spans="1:28">
      <c r="A7" s="11">
        <v>60</v>
      </c>
      <c r="B7" s="2">
        <v>181.625</v>
      </c>
      <c r="C7" s="2">
        <v>200.916</v>
      </c>
      <c r="D7" s="2">
        <v>220.083</v>
      </c>
      <c r="F7" s="11">
        <v>60</v>
      </c>
      <c r="G7" s="2">
        <v>187.47300000000001</v>
      </c>
      <c r="H7" s="25">
        <v>199.74799999999999</v>
      </c>
      <c r="I7" s="25">
        <v>263.28500000000003</v>
      </c>
      <c r="J7" s="25">
        <v>335.88900000000001</v>
      </c>
      <c r="K7" s="25"/>
      <c r="L7" s="14">
        <f t="shared" si="0"/>
        <v>185.06933333333336</v>
      </c>
      <c r="O7" s="11">
        <v>60</v>
      </c>
      <c r="P7" s="52">
        <v>114.48632499999999</v>
      </c>
      <c r="Q7" s="14">
        <f t="shared" si="1"/>
        <v>185.06933333333336</v>
      </c>
      <c r="R7" s="3">
        <f t="shared" si="2"/>
        <v>70.583008333333368</v>
      </c>
      <c r="S7" s="2">
        <f t="shared" si="10"/>
        <v>199.64499999999998</v>
      </c>
      <c r="T7" s="3">
        <f t="shared" si="3"/>
        <v>85.158674999999988</v>
      </c>
      <c r="U7" s="2">
        <f t="shared" si="4"/>
        <v>200.29250000000002</v>
      </c>
      <c r="V7" s="3">
        <f t="shared" si="5"/>
        <v>85.806175000000025</v>
      </c>
      <c r="W7" s="2">
        <f t="shared" si="6"/>
        <v>221.13900000000001</v>
      </c>
      <c r="X7" s="3">
        <f t="shared" si="7"/>
        <v>106.65267500000002</v>
      </c>
      <c r="Y7" s="2">
        <f t="shared" si="11"/>
        <v>264.4975</v>
      </c>
      <c r="Z7" s="3">
        <f t="shared" si="8"/>
        <v>150.01117500000001</v>
      </c>
      <c r="AA7" s="2">
        <f t="shared" si="12"/>
        <v>338.39</v>
      </c>
      <c r="AB7" s="96">
        <f t="shared" si="9"/>
        <v>223.90367499999999</v>
      </c>
    </row>
    <row r="8" spans="1:28">
      <c r="A8" s="11">
        <v>75</v>
      </c>
      <c r="B8" s="2">
        <v>256.07900000000001</v>
      </c>
      <c r="C8" s="2">
        <v>292.72000000000003</v>
      </c>
      <c r="D8" s="2">
        <v>333.20400000000001</v>
      </c>
      <c r="F8" s="11">
        <v>75.000100000000003</v>
      </c>
      <c r="G8" s="2">
        <v>266.41000000000003</v>
      </c>
      <c r="H8" s="25">
        <v>285.971</v>
      </c>
      <c r="I8" s="25">
        <v>401.22199999999998</v>
      </c>
      <c r="J8" s="25">
        <v>517.87699999999995</v>
      </c>
      <c r="K8" s="25"/>
      <c r="L8" s="14">
        <f t="shared" si="0"/>
        <v>262.38366666666667</v>
      </c>
      <c r="O8" s="11">
        <v>75</v>
      </c>
      <c r="P8" s="52">
        <v>161.23335250000002</v>
      </c>
      <c r="Q8" s="14">
        <f t="shared" si="1"/>
        <v>262.38366666666667</v>
      </c>
      <c r="R8" s="3">
        <f t="shared" si="2"/>
        <v>101.15031416666665</v>
      </c>
      <c r="S8" s="2">
        <f t="shared" si="10"/>
        <v>286.762</v>
      </c>
      <c r="T8" s="3">
        <f t="shared" si="3"/>
        <v>125.52864749999998</v>
      </c>
      <c r="U8" s="2">
        <f t="shared" si="4"/>
        <v>290.89550000000003</v>
      </c>
      <c r="V8" s="3">
        <f t="shared" si="5"/>
        <v>129.6621475</v>
      </c>
      <c r="W8" s="2">
        <f t="shared" si="6"/>
        <v>331.18399999999997</v>
      </c>
      <c r="X8" s="3">
        <f t="shared" si="7"/>
        <v>169.95064749999995</v>
      </c>
      <c r="Y8" s="2">
        <f t="shared" si="11"/>
        <v>402.65250000000003</v>
      </c>
      <c r="Z8" s="3">
        <f t="shared" si="8"/>
        <v>241.41914750000001</v>
      </c>
      <c r="AA8" s="2">
        <f t="shared" si="12"/>
        <v>519.7639999999999</v>
      </c>
      <c r="AB8" s="96">
        <f t="shared" si="9"/>
        <v>358.53064749999987</v>
      </c>
    </row>
    <row r="9" spans="1:28">
      <c r="A9" s="11">
        <v>90</v>
      </c>
      <c r="B9" s="2">
        <v>342.74700000000001</v>
      </c>
      <c r="C9" s="2">
        <v>395.19</v>
      </c>
      <c r="D9" s="2">
        <v>482.32499999999999</v>
      </c>
      <c r="F9" s="11">
        <v>89.999300000000005</v>
      </c>
      <c r="G9" s="2">
        <v>355.40499999999997</v>
      </c>
      <c r="H9" s="25">
        <v>386.19900000000001</v>
      </c>
      <c r="I9" s="25">
        <v>568.93299999999999</v>
      </c>
      <c r="J9" s="25">
        <v>719.62699999999995</v>
      </c>
      <c r="K9" s="25"/>
      <c r="L9" s="14">
        <f t="shared" si="0"/>
        <v>350.892</v>
      </c>
      <c r="O9" s="11">
        <v>90</v>
      </c>
      <c r="P9" s="52">
        <v>213.45731500000005</v>
      </c>
      <c r="Q9" s="14">
        <f t="shared" si="1"/>
        <v>350.892</v>
      </c>
      <c r="R9" s="3">
        <f t="shared" si="2"/>
        <v>137.43468499999994</v>
      </c>
      <c r="S9" s="2">
        <f t="shared" si="10"/>
        <v>387.291</v>
      </c>
      <c r="T9" s="3">
        <f t="shared" si="3"/>
        <v>173.83368499999995</v>
      </c>
      <c r="U9" s="2">
        <f t="shared" si="4"/>
        <v>394.97950000000003</v>
      </c>
      <c r="V9" s="3">
        <f t="shared" si="5"/>
        <v>181.52218499999998</v>
      </c>
      <c r="W9" s="2">
        <f t="shared" si="6"/>
        <v>482.82749999999999</v>
      </c>
      <c r="X9" s="3">
        <f t="shared" si="7"/>
        <v>269.37018499999994</v>
      </c>
      <c r="Y9" s="2">
        <f t="shared" si="11"/>
        <v>575.76250000000005</v>
      </c>
      <c r="Z9" s="3">
        <f t="shared" si="8"/>
        <v>362.30518499999999</v>
      </c>
      <c r="AA9" s="2">
        <f t="shared" si="12"/>
        <v>724.04499999999996</v>
      </c>
      <c r="AB9" s="96">
        <f t="shared" si="9"/>
        <v>510.58768499999991</v>
      </c>
    </row>
    <row r="10" spans="1:28">
      <c r="A10" s="11">
        <v>105</v>
      </c>
      <c r="B10" s="2">
        <v>435.68200000000002</v>
      </c>
      <c r="C10" s="2">
        <v>516.25199999999995</v>
      </c>
      <c r="D10" s="2">
        <v>655.69200000000001</v>
      </c>
      <c r="F10" s="11">
        <v>104.999</v>
      </c>
      <c r="G10" s="2">
        <v>451.59199999999998</v>
      </c>
      <c r="H10" s="25">
        <v>499.404</v>
      </c>
      <c r="I10" s="25">
        <v>777.46699999999998</v>
      </c>
      <c r="J10" s="25">
        <v>982.39800000000002</v>
      </c>
      <c r="K10" s="25"/>
      <c r="L10" s="14">
        <f t="shared" si="0"/>
        <v>446.32833333333338</v>
      </c>
      <c r="O10" s="11">
        <v>105</v>
      </c>
      <c r="P10" s="52">
        <v>270.13640500000002</v>
      </c>
      <c r="Q10" s="14">
        <f t="shared" si="1"/>
        <v>446.32833333333338</v>
      </c>
      <c r="R10" s="3">
        <f t="shared" si="2"/>
        <v>176.19192833333335</v>
      </c>
      <c r="S10" s="2">
        <f t="shared" si="10"/>
        <v>500.71699999999998</v>
      </c>
      <c r="T10" s="3">
        <f t="shared" si="3"/>
        <v>230.58059499999996</v>
      </c>
      <c r="U10" s="2">
        <f t="shared" si="4"/>
        <v>520.87549999999999</v>
      </c>
      <c r="V10" s="3">
        <f t="shared" si="5"/>
        <v>250.73909499999996</v>
      </c>
      <c r="W10" s="2">
        <f t="shared" si="6"/>
        <v>662.774</v>
      </c>
      <c r="X10" s="3">
        <f t="shared" si="7"/>
        <v>392.63759499999998</v>
      </c>
      <c r="Y10" s="2">
        <f t="shared" si="11"/>
        <v>781.77250000000004</v>
      </c>
      <c r="Z10" s="3">
        <f t="shared" si="8"/>
        <v>511.63609500000001</v>
      </c>
      <c r="AA10" s="2">
        <f t="shared" si="12"/>
        <v>982.40899999999999</v>
      </c>
      <c r="AB10" s="96">
        <f t="shared" si="9"/>
        <v>712.27259499999991</v>
      </c>
    </row>
    <row r="11" spans="1:28">
      <c r="A11" s="11">
        <v>120</v>
      </c>
      <c r="B11" s="2">
        <v>534.94399999999996</v>
      </c>
      <c r="C11" s="2">
        <v>686.20600000000002</v>
      </c>
      <c r="D11" s="2">
        <v>851.73299999999995</v>
      </c>
      <c r="F11" s="11">
        <v>120.002</v>
      </c>
      <c r="G11" s="2">
        <v>562.38499999999999</v>
      </c>
      <c r="H11" s="25">
        <v>629.16899999999998</v>
      </c>
      <c r="I11" s="25">
        <v>1001.45</v>
      </c>
      <c r="J11" s="25">
        <v>1250.8900000000001</v>
      </c>
      <c r="K11" s="25"/>
      <c r="L11" s="14">
        <f t="shared" si="0"/>
        <v>552.36166666666668</v>
      </c>
      <c r="O11" s="11">
        <v>120</v>
      </c>
      <c r="P11" s="52">
        <v>331.25566249999997</v>
      </c>
      <c r="Q11" s="14">
        <f t="shared" si="1"/>
        <v>552.36166666666668</v>
      </c>
      <c r="R11" s="3">
        <f t="shared" si="2"/>
        <v>221.10600416666671</v>
      </c>
      <c r="S11" s="2">
        <f t="shared" si="10"/>
        <v>632.25800000000004</v>
      </c>
      <c r="T11" s="3">
        <f t="shared" si="3"/>
        <v>301.00233750000007</v>
      </c>
      <c r="U11" s="2">
        <f t="shared" si="4"/>
        <v>688.3845</v>
      </c>
      <c r="V11" s="3">
        <f t="shared" si="5"/>
        <v>357.12883750000003</v>
      </c>
      <c r="W11" s="2">
        <f t="shared" si="6"/>
        <v>855.22450000000003</v>
      </c>
      <c r="X11" s="3">
        <f t="shared" si="7"/>
        <v>523.96883750000006</v>
      </c>
      <c r="Y11" s="2">
        <f t="shared" si="11"/>
        <v>1005.55</v>
      </c>
      <c r="Z11" s="3">
        <f t="shared" si="8"/>
        <v>674.29433749999998</v>
      </c>
      <c r="AA11" s="2">
        <f t="shared" si="12"/>
        <v>1261.2850000000001</v>
      </c>
      <c r="AB11" s="96">
        <f t="shared" si="9"/>
        <v>930.02933750000011</v>
      </c>
    </row>
    <row r="12" spans="1:28">
      <c r="A12" s="11">
        <v>135</v>
      </c>
      <c r="B12" s="2">
        <v>647.66600000000005</v>
      </c>
      <c r="C12" s="2">
        <v>884.55200000000002</v>
      </c>
      <c r="D12" s="2">
        <v>1089.98</v>
      </c>
      <c r="F12" s="11">
        <v>134.999</v>
      </c>
      <c r="G12" s="2">
        <v>675.98299999999995</v>
      </c>
      <c r="H12" s="25">
        <v>767.99599999999998</v>
      </c>
      <c r="I12" s="25">
        <v>1254.1300000000001</v>
      </c>
      <c r="J12" s="25">
        <v>1579.16</v>
      </c>
      <c r="K12" s="25"/>
      <c r="L12" s="14">
        <f t="shared" si="0"/>
        <v>665.57533333333333</v>
      </c>
      <c r="O12" s="11">
        <v>135</v>
      </c>
      <c r="P12" s="52">
        <v>396.30752749999999</v>
      </c>
      <c r="Q12" s="14">
        <f t="shared" si="1"/>
        <v>665.57533333333333</v>
      </c>
      <c r="R12" s="3">
        <f t="shared" si="2"/>
        <v>269.26780583333334</v>
      </c>
      <c r="S12" s="2">
        <f t="shared" si="10"/>
        <v>767.07899999999995</v>
      </c>
      <c r="T12" s="3">
        <f t="shared" si="3"/>
        <v>370.77147249999996</v>
      </c>
      <c r="U12" s="2">
        <f t="shared" si="4"/>
        <v>883.38300000000004</v>
      </c>
      <c r="V12" s="3">
        <f t="shared" si="5"/>
        <v>487.07547250000005</v>
      </c>
      <c r="W12" s="2">
        <f t="shared" si="6"/>
        <v>1092.925</v>
      </c>
      <c r="X12" s="3">
        <f t="shared" si="7"/>
        <v>696.61747249999996</v>
      </c>
      <c r="Y12" s="2">
        <f t="shared" si="11"/>
        <v>1260.08</v>
      </c>
      <c r="Z12" s="3">
        <f t="shared" si="8"/>
        <v>863.77247249999994</v>
      </c>
      <c r="AA12" s="2">
        <f t="shared" si="12"/>
        <v>1573.83</v>
      </c>
      <c r="AB12" s="96">
        <f t="shared" si="9"/>
        <v>1177.5224724999998</v>
      </c>
    </row>
    <row r="13" spans="1:28">
      <c r="A13" s="11">
        <v>150</v>
      </c>
      <c r="B13" s="2">
        <v>764.53300000000002</v>
      </c>
      <c r="C13" s="2">
        <v>1100.7</v>
      </c>
      <c r="D13" s="2">
        <v>1337.35</v>
      </c>
      <c r="F13" s="11">
        <v>150.00399999999999</v>
      </c>
      <c r="G13" s="2">
        <v>796.33199999999999</v>
      </c>
      <c r="H13" s="25">
        <v>929.69</v>
      </c>
      <c r="I13" s="25">
        <v>1555</v>
      </c>
      <c r="J13" s="25">
        <v>1909.33</v>
      </c>
      <c r="K13" s="25"/>
      <c r="L13" s="14">
        <f t="shared" si="0"/>
        <v>788.03099999999995</v>
      </c>
      <c r="O13" s="11">
        <v>150</v>
      </c>
      <c r="P13" s="52">
        <v>466.59554750000007</v>
      </c>
      <c r="Q13" s="14">
        <f t="shared" si="1"/>
        <v>788.03099999999995</v>
      </c>
      <c r="R13" s="3">
        <f t="shared" si="2"/>
        <v>321.43545249999988</v>
      </c>
      <c r="S13" s="2">
        <f t="shared" si="10"/>
        <v>923.67650000000003</v>
      </c>
      <c r="T13" s="3">
        <f t="shared" si="3"/>
        <v>457.08095249999997</v>
      </c>
      <c r="U13" s="2">
        <f t="shared" si="4"/>
        <v>1104.905</v>
      </c>
      <c r="V13" s="3">
        <f t="shared" si="5"/>
        <v>638.30945249999991</v>
      </c>
      <c r="W13" s="2">
        <f t="shared" si="6"/>
        <v>1332.49</v>
      </c>
      <c r="X13" s="3">
        <f t="shared" si="7"/>
        <v>865.89445249999994</v>
      </c>
      <c r="Y13" s="2">
        <f t="shared" si="11"/>
        <v>1566.605</v>
      </c>
      <c r="Z13" s="3">
        <f t="shared" si="8"/>
        <v>1100.0094525</v>
      </c>
      <c r="AA13" s="2">
        <f t="shared" si="12"/>
        <v>1932.665</v>
      </c>
      <c r="AB13" s="96">
        <f t="shared" si="9"/>
        <v>1466.0694524999999</v>
      </c>
    </row>
    <row r="14" spans="1:28">
      <c r="A14" s="11">
        <v>165</v>
      </c>
      <c r="B14" s="2">
        <v>892.69500000000005</v>
      </c>
      <c r="C14" s="2">
        <v>1318.62</v>
      </c>
      <c r="D14" s="2">
        <v>1641.19</v>
      </c>
      <c r="F14" s="11">
        <v>165.001</v>
      </c>
      <c r="G14" s="2">
        <v>931.31200000000001</v>
      </c>
      <c r="H14" s="25">
        <v>1092.97</v>
      </c>
      <c r="I14" s="25">
        <v>1839.55</v>
      </c>
      <c r="J14" s="25">
        <v>2288.6999999999998</v>
      </c>
      <c r="K14" s="25"/>
      <c r="L14" s="14">
        <f t="shared" si="0"/>
        <v>922.47333333333336</v>
      </c>
      <c r="O14" s="11">
        <v>165</v>
      </c>
      <c r="P14" s="52">
        <v>540.39986999999996</v>
      </c>
      <c r="Q14" s="14">
        <f t="shared" si="1"/>
        <v>922.47333333333336</v>
      </c>
      <c r="R14" s="3">
        <f t="shared" si="2"/>
        <v>382.07346333333339</v>
      </c>
      <c r="S14" s="2">
        <f t="shared" si="10"/>
        <v>1089.2150000000001</v>
      </c>
      <c r="T14" s="3">
        <f t="shared" si="3"/>
        <v>548.81513000000018</v>
      </c>
      <c r="U14" s="2">
        <f t="shared" si="4"/>
        <v>1338.06</v>
      </c>
      <c r="V14" s="3">
        <f t="shared" si="5"/>
        <v>797.66012999999998</v>
      </c>
      <c r="W14" s="2">
        <f t="shared" si="6"/>
        <v>1635.4650000000001</v>
      </c>
      <c r="X14" s="3">
        <f t="shared" si="7"/>
        <v>1095.0651300000002</v>
      </c>
      <c r="Y14" s="2">
        <f t="shared" si="11"/>
        <v>1845.72</v>
      </c>
      <c r="Z14" s="3">
        <f t="shared" si="8"/>
        <v>1305.3201300000001</v>
      </c>
      <c r="AA14" s="2">
        <f t="shared" si="12"/>
        <v>2290.9399999999996</v>
      </c>
      <c r="AB14" s="96">
        <f t="shared" si="9"/>
        <v>1750.5401299999996</v>
      </c>
    </row>
    <row r="15" spans="1:28">
      <c r="A15" s="11">
        <v>180</v>
      </c>
      <c r="B15" s="2">
        <v>1034.26</v>
      </c>
      <c r="C15" s="2">
        <v>1590.16</v>
      </c>
      <c r="D15" s="2">
        <v>1915.68</v>
      </c>
      <c r="F15" s="11">
        <v>179.99799999999999</v>
      </c>
      <c r="G15" s="2">
        <v>1073.97</v>
      </c>
      <c r="H15" s="25">
        <v>1321.95</v>
      </c>
      <c r="I15" s="25">
        <v>2189.9299999999998</v>
      </c>
      <c r="J15" s="25">
        <v>2723.34</v>
      </c>
      <c r="K15" s="25"/>
      <c r="L15" s="14">
        <f t="shared" si="0"/>
        <v>1062.77</v>
      </c>
      <c r="O15" s="11">
        <v>180</v>
      </c>
      <c r="P15" s="52">
        <v>617.01883500000008</v>
      </c>
      <c r="Q15" s="14">
        <f t="shared" si="1"/>
        <v>1062.77</v>
      </c>
      <c r="R15" s="3">
        <f t="shared" si="2"/>
        <v>445.7511649999999</v>
      </c>
      <c r="S15" s="2">
        <f t="shared" si="10"/>
        <v>1303.54</v>
      </c>
      <c r="T15" s="3">
        <f t="shared" si="3"/>
        <v>686.52116499999988</v>
      </c>
      <c r="U15" s="2">
        <f t="shared" si="4"/>
        <v>1604.8899999999999</v>
      </c>
      <c r="V15" s="3">
        <f t="shared" si="5"/>
        <v>987.87116499999979</v>
      </c>
      <c r="W15" s="2">
        <f t="shared" si="6"/>
        <v>1915.7850000000001</v>
      </c>
      <c r="X15" s="3">
        <f t="shared" si="7"/>
        <v>1298.766165</v>
      </c>
      <c r="Y15" s="2">
        <f t="shared" si="11"/>
        <v>2178.5699999999997</v>
      </c>
      <c r="Z15" s="3">
        <f t="shared" si="8"/>
        <v>1561.5511649999996</v>
      </c>
      <c r="AA15" s="2">
        <f t="shared" si="12"/>
        <v>2702.4949999999999</v>
      </c>
      <c r="AB15" s="96">
        <f t="shared" si="9"/>
        <v>2085.476165</v>
      </c>
    </row>
    <row r="16" spans="1:28">
      <c r="A16" s="11">
        <v>195</v>
      </c>
      <c r="B16" s="2">
        <v>1188.46</v>
      </c>
      <c r="C16" s="2">
        <v>1830.94</v>
      </c>
      <c r="D16" s="2">
        <v>2257.67</v>
      </c>
      <c r="F16" s="11">
        <v>195.001</v>
      </c>
      <c r="G16" s="2">
        <v>1219.6500000000001</v>
      </c>
      <c r="H16" s="25">
        <v>1576.47</v>
      </c>
      <c r="I16" s="25">
        <v>2538.59</v>
      </c>
      <c r="J16" s="25">
        <v>3146.83</v>
      </c>
      <c r="K16" s="25"/>
      <c r="L16" s="14">
        <f t="shared" si="0"/>
        <v>1213.3633333333335</v>
      </c>
      <c r="O16" s="11">
        <v>195</v>
      </c>
      <c r="P16" s="52">
        <v>698.21055000000001</v>
      </c>
      <c r="Q16" s="14">
        <f t="shared" si="1"/>
        <v>1213.3633333333335</v>
      </c>
      <c r="R16" s="3">
        <f t="shared" si="2"/>
        <v>515.15278333333345</v>
      </c>
      <c r="S16" s="2">
        <f t="shared" si="10"/>
        <v>1558.63</v>
      </c>
      <c r="T16" s="3">
        <f t="shared" si="3"/>
        <v>860.4194500000001</v>
      </c>
      <c r="U16" s="2">
        <f t="shared" si="4"/>
        <v>1843.87</v>
      </c>
      <c r="V16" s="3">
        <f t="shared" si="5"/>
        <v>1145.6594499999999</v>
      </c>
      <c r="W16" s="2">
        <f t="shared" si="6"/>
        <v>2235.2250000000004</v>
      </c>
      <c r="X16" s="3">
        <f t="shared" si="7"/>
        <v>1537.0144500000004</v>
      </c>
      <c r="Y16" s="2">
        <f t="shared" si="11"/>
        <v>2538.13</v>
      </c>
      <c r="Z16" s="3">
        <f t="shared" si="8"/>
        <v>1839.9194500000001</v>
      </c>
      <c r="AA16" s="2">
        <f t="shared" si="12"/>
        <v>3165.26</v>
      </c>
      <c r="AB16" s="96">
        <f t="shared" si="9"/>
        <v>2467.0494500000004</v>
      </c>
    </row>
    <row r="17" spans="1:28">
      <c r="A17" s="11">
        <v>210</v>
      </c>
      <c r="B17" s="2">
        <v>1368.13</v>
      </c>
      <c r="C17" s="2">
        <v>2158.29</v>
      </c>
      <c r="D17" s="2">
        <v>2583.19</v>
      </c>
      <c r="F17" s="11">
        <v>210.005</v>
      </c>
      <c r="G17" s="2">
        <v>1383.5</v>
      </c>
      <c r="H17" s="25">
        <v>1861.15</v>
      </c>
      <c r="I17" s="25">
        <v>2903.64</v>
      </c>
      <c r="J17" s="25">
        <v>3676.7</v>
      </c>
      <c r="K17" s="25"/>
      <c r="L17" s="14">
        <f t="shared" si="0"/>
        <v>1383.8833333333332</v>
      </c>
      <c r="O17" s="11">
        <v>210</v>
      </c>
      <c r="P17" s="52">
        <v>783.31197500000007</v>
      </c>
      <c r="Q17" s="14">
        <f t="shared" si="1"/>
        <v>1383.8833333333332</v>
      </c>
      <c r="R17" s="3">
        <f t="shared" si="2"/>
        <v>600.57135833333314</v>
      </c>
      <c r="S17" s="2">
        <f t="shared" si="10"/>
        <v>1859.19</v>
      </c>
      <c r="T17" s="3">
        <f t="shared" si="3"/>
        <v>1075.878025</v>
      </c>
      <c r="U17" s="2">
        <f t="shared" si="4"/>
        <v>2148.2399999999998</v>
      </c>
      <c r="V17" s="3">
        <f t="shared" si="5"/>
        <v>1364.9280249999997</v>
      </c>
      <c r="W17" s="2">
        <f t="shared" si="6"/>
        <v>2584.6400000000003</v>
      </c>
      <c r="X17" s="3">
        <f t="shared" si="7"/>
        <v>1801.3280250000003</v>
      </c>
      <c r="Y17" s="2">
        <f t="shared" si="11"/>
        <v>2918.85</v>
      </c>
      <c r="Z17" s="3">
        <f t="shared" si="8"/>
        <v>2135.5380249999998</v>
      </c>
      <c r="AA17" s="2">
        <f t="shared" si="12"/>
        <v>3674.05</v>
      </c>
      <c r="AB17" s="96">
        <f t="shared" si="9"/>
        <v>2890.7380250000001</v>
      </c>
    </row>
    <row r="18" spans="1:28">
      <c r="A18" s="11">
        <v>225</v>
      </c>
      <c r="B18" s="2">
        <v>1514.92</v>
      </c>
      <c r="C18" s="2">
        <v>2437.6</v>
      </c>
      <c r="D18" s="2">
        <v>2866.05</v>
      </c>
      <c r="F18" s="11">
        <v>225.006</v>
      </c>
      <c r="G18" s="2">
        <v>1601.7</v>
      </c>
      <c r="H18" s="25">
        <v>2139.6</v>
      </c>
      <c r="I18" s="25">
        <v>3331.54</v>
      </c>
      <c r="J18" s="25">
        <v>4104.8500000000004</v>
      </c>
      <c r="K18" s="25"/>
      <c r="L18" s="14">
        <f t="shared" si="0"/>
        <v>1558.8933333333334</v>
      </c>
      <c r="O18" s="11">
        <v>225</v>
      </c>
      <c r="P18" s="52">
        <v>870.77610000000004</v>
      </c>
      <c r="Q18" s="14">
        <f t="shared" si="1"/>
        <v>1558.8933333333334</v>
      </c>
      <c r="R18" s="3">
        <f t="shared" si="2"/>
        <v>688.11723333333339</v>
      </c>
      <c r="S18" s="2">
        <f t="shared" si="10"/>
        <v>2125.4349999999999</v>
      </c>
      <c r="T18" s="3">
        <f t="shared" si="3"/>
        <v>1254.6588999999999</v>
      </c>
      <c r="U18" s="2">
        <f t="shared" si="4"/>
        <v>2441.7550000000001</v>
      </c>
      <c r="V18" s="3">
        <f t="shared" si="5"/>
        <v>1570.9789000000001</v>
      </c>
      <c r="W18" s="2">
        <f t="shared" si="6"/>
        <v>2886.8649999999998</v>
      </c>
      <c r="X18" s="3">
        <f t="shared" si="7"/>
        <v>2016.0888999999997</v>
      </c>
      <c r="Y18" s="2">
        <f t="shared" si="11"/>
        <v>3331.6750000000002</v>
      </c>
      <c r="Z18" s="3">
        <f t="shared" si="8"/>
        <v>2460.8989000000001</v>
      </c>
      <c r="AA18" s="2">
        <f t="shared" si="12"/>
        <v>4139.0950000000003</v>
      </c>
      <c r="AB18" s="96">
        <f t="shared" si="9"/>
        <v>3268.3189000000002</v>
      </c>
    </row>
    <row r="19" spans="1:28">
      <c r="A19" s="11">
        <v>240</v>
      </c>
      <c r="B19" s="2">
        <v>1803.41</v>
      </c>
      <c r="C19" s="2">
        <v>2773.62</v>
      </c>
      <c r="D19" s="2">
        <v>3289.88</v>
      </c>
      <c r="F19" s="11">
        <v>240.005</v>
      </c>
      <c r="G19" s="2">
        <v>1818.57</v>
      </c>
      <c r="H19" s="25">
        <v>2433.4699999999998</v>
      </c>
      <c r="I19" s="25">
        <v>3792.96</v>
      </c>
      <c r="J19" s="25">
        <v>4680.1899999999996</v>
      </c>
      <c r="K19" s="25"/>
      <c r="L19" s="14">
        <f t="shared" si="0"/>
        <v>1803.4766666666667</v>
      </c>
      <c r="O19" s="11">
        <v>240</v>
      </c>
      <c r="P19" s="52">
        <v>962.13742499999989</v>
      </c>
      <c r="Q19" s="14">
        <f t="shared" si="1"/>
        <v>1803.4766666666667</v>
      </c>
      <c r="R19" s="3">
        <f t="shared" si="2"/>
        <v>841.33924166666679</v>
      </c>
      <c r="S19" s="2">
        <f t="shared" si="10"/>
        <v>2422.3449999999998</v>
      </c>
      <c r="T19" s="3">
        <f t="shared" si="3"/>
        <v>1460.2075749999999</v>
      </c>
      <c r="U19" s="2">
        <f t="shared" si="4"/>
        <v>2768.89</v>
      </c>
      <c r="V19" s="3">
        <f t="shared" si="5"/>
        <v>1806.752575</v>
      </c>
      <c r="W19" s="2">
        <f t="shared" si="6"/>
        <v>3297.55</v>
      </c>
      <c r="X19" s="3">
        <f t="shared" si="7"/>
        <v>2335.4125750000003</v>
      </c>
      <c r="Y19" s="2">
        <f t="shared" si="11"/>
        <v>3808.38</v>
      </c>
      <c r="Z19" s="3">
        <f t="shared" si="8"/>
        <v>2846.2425750000002</v>
      </c>
      <c r="AA19" s="2">
        <f t="shared" si="12"/>
        <v>4675.3349999999991</v>
      </c>
      <c r="AB19" s="96">
        <f t="shared" si="9"/>
        <v>3713.1975749999992</v>
      </c>
    </row>
    <row r="20" spans="1:28">
      <c r="A20" s="11">
        <v>255</v>
      </c>
      <c r="B20" s="2">
        <v>2112.39</v>
      </c>
      <c r="C20" s="2">
        <v>3086.95</v>
      </c>
      <c r="D20" s="2">
        <v>3671</v>
      </c>
      <c r="F20" s="11">
        <v>254.99799999999999</v>
      </c>
      <c r="G20" s="2">
        <v>2171.06</v>
      </c>
      <c r="H20" s="25">
        <v>2743.95</v>
      </c>
      <c r="I20" s="25">
        <v>4214.49</v>
      </c>
      <c r="J20" s="25">
        <v>5200.32</v>
      </c>
      <c r="K20" s="25"/>
      <c r="L20" s="14">
        <f t="shared" si="0"/>
        <v>2149.6666666666665</v>
      </c>
      <c r="O20" s="11">
        <v>255</v>
      </c>
      <c r="P20" s="52">
        <v>1054.6514499999998</v>
      </c>
      <c r="Q20" s="14">
        <f t="shared" si="1"/>
        <v>2149.6666666666665</v>
      </c>
      <c r="R20" s="3">
        <f t="shared" si="2"/>
        <v>1095.0152166666667</v>
      </c>
      <c r="S20" s="2">
        <f t="shared" si="10"/>
        <v>2758.4049999999997</v>
      </c>
      <c r="T20" s="3">
        <f t="shared" si="3"/>
        <v>1703.7535499999999</v>
      </c>
      <c r="U20" s="2">
        <f t="shared" si="4"/>
        <v>3086.6549999999997</v>
      </c>
      <c r="V20" s="3">
        <f t="shared" si="5"/>
        <v>2032.0035499999999</v>
      </c>
      <c r="W20" s="2">
        <f t="shared" si="6"/>
        <v>3686.3450000000003</v>
      </c>
      <c r="X20" s="3">
        <f t="shared" si="7"/>
        <v>2631.6935500000004</v>
      </c>
      <c r="Y20" s="2">
        <f t="shared" si="11"/>
        <v>4203.1949999999997</v>
      </c>
      <c r="Z20" s="3">
        <f t="shared" si="8"/>
        <v>3148.5435499999999</v>
      </c>
      <c r="AA20" s="2">
        <f t="shared" si="12"/>
        <v>5204.79</v>
      </c>
      <c r="AB20" s="96">
        <f t="shared" si="9"/>
        <v>4150.1385499999997</v>
      </c>
    </row>
    <row r="21" spans="1:28">
      <c r="A21" s="11">
        <v>270</v>
      </c>
      <c r="B21" s="2">
        <v>2424.83</v>
      </c>
      <c r="C21" s="2">
        <v>3470.96</v>
      </c>
      <c r="D21" s="2">
        <v>4158.12</v>
      </c>
      <c r="F21" s="11">
        <v>270.00299999999999</v>
      </c>
      <c r="G21" s="2">
        <v>2468.5700000000002</v>
      </c>
      <c r="H21" s="25">
        <v>3067.77</v>
      </c>
      <c r="I21" s="25">
        <v>4706.9399999999996</v>
      </c>
      <c r="J21" s="25">
        <v>5729.23</v>
      </c>
      <c r="K21" s="25"/>
      <c r="L21" s="14">
        <f t="shared" si="0"/>
        <v>2477.2066666666665</v>
      </c>
      <c r="O21" s="11">
        <v>270</v>
      </c>
      <c r="P21" s="52">
        <v>1153.5079249999999</v>
      </c>
      <c r="Q21" s="14">
        <f t="shared" si="1"/>
        <v>2477.2066666666665</v>
      </c>
      <c r="R21" s="3">
        <f t="shared" si="2"/>
        <v>1323.6987416666666</v>
      </c>
      <c r="S21" s="2">
        <f t="shared" si="10"/>
        <v>3083.415</v>
      </c>
      <c r="T21" s="3">
        <f t="shared" si="3"/>
        <v>1929.9070750000001</v>
      </c>
      <c r="U21" s="2">
        <f t="shared" si="4"/>
        <v>3457.9650000000001</v>
      </c>
      <c r="V21" s="3">
        <f t="shared" si="5"/>
        <v>2304.4570750000003</v>
      </c>
      <c r="W21" s="2">
        <f t="shared" si="6"/>
        <v>4164.165</v>
      </c>
      <c r="X21" s="3">
        <f t="shared" si="7"/>
        <v>3010.6570750000001</v>
      </c>
      <c r="Y21" s="2">
        <f t="shared" si="11"/>
        <v>4682.16</v>
      </c>
      <c r="Z21" s="3">
        <f t="shared" si="8"/>
        <v>3528.652075</v>
      </c>
      <c r="AA21" s="2">
        <f t="shared" si="12"/>
        <v>5775.7849999999999</v>
      </c>
      <c r="AB21" s="96">
        <f t="shared" si="9"/>
        <v>4622.277075</v>
      </c>
    </row>
    <row r="22" spans="1:28">
      <c r="A22" s="11">
        <v>285</v>
      </c>
      <c r="B22" s="2">
        <v>2766.47</v>
      </c>
      <c r="C22" s="2">
        <v>3799.78</v>
      </c>
      <c r="D22" s="2">
        <v>4563.25</v>
      </c>
      <c r="F22" s="11">
        <v>284.995</v>
      </c>
      <c r="G22" s="2">
        <v>2850.69</v>
      </c>
      <c r="H22" s="25">
        <v>3408.85</v>
      </c>
      <c r="I22" s="25">
        <v>5111.09</v>
      </c>
      <c r="J22" s="25">
        <v>6463.38</v>
      </c>
      <c r="K22" s="25"/>
      <c r="L22" s="14">
        <f t="shared" si="0"/>
        <v>2822.8333333333335</v>
      </c>
      <c r="O22" s="11">
        <v>285</v>
      </c>
      <c r="P22" s="52">
        <v>1255.4047750000004</v>
      </c>
      <c r="Q22" s="14">
        <f t="shared" si="1"/>
        <v>2822.8333333333335</v>
      </c>
      <c r="R22" s="3">
        <f t="shared" si="2"/>
        <v>1567.4285583333331</v>
      </c>
      <c r="S22" s="2">
        <f t="shared" si="10"/>
        <v>3420.8150000000001</v>
      </c>
      <c r="T22" s="3">
        <f t="shared" si="3"/>
        <v>2165.4102249999996</v>
      </c>
      <c r="U22" s="2">
        <f t="shared" si="4"/>
        <v>3797.4</v>
      </c>
      <c r="V22" s="3">
        <f t="shared" si="5"/>
        <v>2541.9952249999997</v>
      </c>
      <c r="W22" s="2">
        <f t="shared" si="6"/>
        <v>4554.58</v>
      </c>
      <c r="X22" s="3">
        <f t="shared" si="7"/>
        <v>3299.1752249999995</v>
      </c>
      <c r="Y22" s="2">
        <f t="shared" si="11"/>
        <v>5134.57</v>
      </c>
      <c r="Z22" s="3">
        <f t="shared" si="8"/>
        <v>3879.1652249999993</v>
      </c>
      <c r="AA22" s="2">
        <f t="shared" si="12"/>
        <v>6444.915</v>
      </c>
      <c r="AB22" s="96">
        <f t="shared" si="9"/>
        <v>5189.510225</v>
      </c>
    </row>
    <row r="23" spans="1:28">
      <c r="A23" s="11">
        <v>300</v>
      </c>
      <c r="B23" s="2">
        <v>3087.26</v>
      </c>
      <c r="C23" s="2">
        <v>4223</v>
      </c>
      <c r="D23" s="2">
        <v>4998.38</v>
      </c>
      <c r="F23" s="11">
        <v>300.00700000000001</v>
      </c>
      <c r="G23" s="2">
        <v>3121.63</v>
      </c>
      <c r="H23" s="25">
        <v>3786.65</v>
      </c>
      <c r="I23" s="25">
        <v>5589.5</v>
      </c>
      <c r="J23" s="25">
        <v>7086.36</v>
      </c>
      <c r="K23" s="25"/>
      <c r="L23" s="14">
        <f t="shared" si="0"/>
        <v>3136.5866666666666</v>
      </c>
      <c r="O23" s="11">
        <v>300</v>
      </c>
      <c r="P23" s="52">
        <v>1359.2816499999999</v>
      </c>
      <c r="Q23" s="14">
        <f t="shared" si="1"/>
        <v>3136.5866666666666</v>
      </c>
      <c r="R23" s="3">
        <f t="shared" si="2"/>
        <v>1777.3050166666667</v>
      </c>
      <c r="S23" s="2">
        <f t="shared" si="10"/>
        <v>3796.17</v>
      </c>
      <c r="T23" s="3">
        <f t="shared" si="3"/>
        <v>2436.8883500000002</v>
      </c>
      <c r="U23" s="2">
        <f t="shared" si="4"/>
        <v>4248.41</v>
      </c>
      <c r="V23" s="3">
        <f t="shared" si="5"/>
        <v>2889.12835</v>
      </c>
      <c r="W23" s="2">
        <f t="shared" si="6"/>
        <v>5020.2700000000004</v>
      </c>
      <c r="X23" s="3">
        <f t="shared" si="7"/>
        <v>3660.9883500000005</v>
      </c>
      <c r="Y23" s="2">
        <f t="shared" si="11"/>
        <v>5666.2150000000001</v>
      </c>
      <c r="Z23" s="3">
        <f t="shared" si="8"/>
        <v>4306.9333500000002</v>
      </c>
      <c r="AA23" s="2">
        <f t="shared" si="12"/>
        <v>7069.5949999999993</v>
      </c>
      <c r="AB23" s="96">
        <f t="shared" si="9"/>
        <v>5710.3133499999994</v>
      </c>
    </row>
    <row r="24" spans="1:28">
      <c r="A24" s="75" t="s">
        <v>307</v>
      </c>
      <c r="B24" s="2"/>
      <c r="C24" s="2"/>
      <c r="D24" s="2"/>
      <c r="E24" s="14"/>
      <c r="F24" s="2" t="s">
        <v>14</v>
      </c>
      <c r="G24" s="2"/>
      <c r="H24" s="2"/>
      <c r="I24" s="2"/>
      <c r="J24" s="2"/>
      <c r="K24" s="2"/>
      <c r="L24" s="2"/>
    </row>
    <row r="25" spans="1:28">
      <c r="A25" s="12">
        <v>30</v>
      </c>
      <c r="B25" s="2">
        <v>60.053100000000001</v>
      </c>
      <c r="C25" s="2">
        <v>64.148600000000002</v>
      </c>
      <c r="D25" s="2">
        <v>68.442400000000006</v>
      </c>
      <c r="E25" s="14"/>
      <c r="F25" s="11">
        <v>30</v>
      </c>
      <c r="G25" s="2">
        <v>62.424900000000001</v>
      </c>
      <c r="H25" s="2">
        <v>65.794700000000006</v>
      </c>
      <c r="I25" s="2">
        <v>75.843199999999996</v>
      </c>
      <c r="J25" s="2">
        <v>90.477500000000006</v>
      </c>
      <c r="K25" s="2"/>
      <c r="L25" s="2"/>
      <c r="Q25" s="21"/>
      <c r="R25" s="3"/>
      <c r="S25" s="21"/>
      <c r="T25" s="21"/>
      <c r="U25" s="21"/>
      <c r="V25" s="3"/>
      <c r="W25" s="3"/>
    </row>
    <row r="26" spans="1:28">
      <c r="A26" s="12">
        <v>45</v>
      </c>
      <c r="B26" s="2">
        <v>115.446</v>
      </c>
      <c r="C26" s="2">
        <v>123.667</v>
      </c>
      <c r="D26" s="2">
        <v>135.029</v>
      </c>
      <c r="E26" s="14"/>
      <c r="F26" s="11">
        <v>45.0002</v>
      </c>
      <c r="G26" s="2">
        <v>119.79900000000001</v>
      </c>
      <c r="H26" s="2">
        <v>125.133</v>
      </c>
      <c r="I26" s="2">
        <v>157.44399999999999</v>
      </c>
      <c r="J26" s="2">
        <v>195.96799999999999</v>
      </c>
      <c r="K26" s="2"/>
      <c r="L26" s="2"/>
      <c r="O26" s="6" t="s">
        <v>2</v>
      </c>
      <c r="P26" s="74"/>
      <c r="R26" s="23" t="s">
        <v>218</v>
      </c>
    </row>
    <row r="27" spans="1:28">
      <c r="A27" s="12">
        <v>60</v>
      </c>
      <c r="B27" s="2">
        <v>179.49100000000001</v>
      </c>
      <c r="C27" s="2">
        <v>199.66900000000001</v>
      </c>
      <c r="D27" s="2">
        <v>222.19499999999999</v>
      </c>
      <c r="E27" s="14"/>
      <c r="F27" s="11">
        <v>59.999899999999997</v>
      </c>
      <c r="G27" s="2">
        <v>186.11</v>
      </c>
      <c r="H27" s="2">
        <v>199.542</v>
      </c>
      <c r="I27" s="2">
        <v>265.70999999999998</v>
      </c>
      <c r="J27" s="2">
        <v>340.89100000000002</v>
      </c>
      <c r="K27" s="2"/>
      <c r="L27" s="2"/>
      <c r="O27" s="6" t="s">
        <v>4</v>
      </c>
      <c r="P27" s="51" t="s">
        <v>286</v>
      </c>
      <c r="R27" s="22" t="s">
        <v>232</v>
      </c>
    </row>
    <row r="28" spans="1:28">
      <c r="A28" s="12">
        <v>75</v>
      </c>
      <c r="B28" s="2">
        <v>256.226</v>
      </c>
      <c r="C28" s="2">
        <v>289.07100000000003</v>
      </c>
      <c r="D28" s="2">
        <v>329.16399999999999</v>
      </c>
      <c r="E28" s="14"/>
      <c r="F28" s="11">
        <v>74.999899999999997</v>
      </c>
      <c r="G28" s="2">
        <v>264.66199999999998</v>
      </c>
      <c r="H28" s="2">
        <v>287.553</v>
      </c>
      <c r="I28" s="2">
        <v>404.08300000000003</v>
      </c>
      <c r="J28" s="2">
        <v>521.65099999999995</v>
      </c>
      <c r="K28" s="2"/>
      <c r="L28" s="2"/>
      <c r="O28" s="46" t="s">
        <v>0</v>
      </c>
      <c r="P28" s="51" t="s">
        <v>287</v>
      </c>
      <c r="Q28" s="10" t="s">
        <v>218</v>
      </c>
      <c r="R28" s="3" t="s">
        <v>5</v>
      </c>
    </row>
    <row r="29" spans="1:28">
      <c r="A29" s="12">
        <v>90</v>
      </c>
      <c r="B29" s="2">
        <v>337.36799999999999</v>
      </c>
      <c r="C29" s="2">
        <v>394.76900000000001</v>
      </c>
      <c r="D29" s="2">
        <v>483.33</v>
      </c>
      <c r="E29" s="14"/>
      <c r="F29" s="11">
        <v>89.999799999999993</v>
      </c>
      <c r="G29" s="2">
        <v>354.524</v>
      </c>
      <c r="H29" s="2">
        <v>388.38299999999998</v>
      </c>
      <c r="I29" s="2">
        <v>582.59199999999998</v>
      </c>
      <c r="J29" s="2">
        <v>728.46299999999997</v>
      </c>
      <c r="K29" s="2"/>
      <c r="L29" s="2"/>
      <c r="O29" s="11">
        <v>30</v>
      </c>
      <c r="P29" s="52">
        <v>39.267667000000003</v>
      </c>
      <c r="Q29" s="9">
        <v>61.924655999999977</v>
      </c>
      <c r="R29" s="3">
        <f>Q29-P29</f>
        <v>22.656988999999975</v>
      </c>
    </row>
    <row r="30" spans="1:28">
      <c r="A30" s="12">
        <v>105</v>
      </c>
      <c r="B30" s="2">
        <v>434.57100000000003</v>
      </c>
      <c r="C30" s="2">
        <v>525.49900000000002</v>
      </c>
      <c r="D30" s="2">
        <v>669.85599999999999</v>
      </c>
      <c r="E30" s="14"/>
      <c r="F30" s="11">
        <v>105.001</v>
      </c>
      <c r="G30" s="2">
        <v>451.71100000000001</v>
      </c>
      <c r="H30" s="2">
        <v>502.03</v>
      </c>
      <c r="I30" s="2">
        <v>786.07799999999997</v>
      </c>
      <c r="J30" s="2">
        <v>982.42</v>
      </c>
      <c r="K30" s="2"/>
      <c r="L30" s="2"/>
      <c r="O30" s="11">
        <v>45</v>
      </c>
      <c r="P30" s="52">
        <v>73.273809</v>
      </c>
      <c r="Q30" s="9">
        <v>115.18180000000001</v>
      </c>
      <c r="R30" s="3">
        <f t="shared" ref="R30:R47" si="13">Q30-P30</f>
        <v>41.90799100000001</v>
      </c>
    </row>
    <row r="31" spans="1:28">
      <c r="A31" s="12">
        <v>120</v>
      </c>
      <c r="B31" s="2">
        <v>543.07100000000003</v>
      </c>
      <c r="C31" s="2">
        <v>690.56299999999999</v>
      </c>
      <c r="D31" s="2">
        <v>858.71600000000001</v>
      </c>
      <c r="E31" s="14"/>
      <c r="F31" s="11">
        <v>120.001</v>
      </c>
      <c r="G31" s="2">
        <v>559.75599999999997</v>
      </c>
      <c r="H31" s="2">
        <v>635.34699999999998</v>
      </c>
      <c r="I31" s="2">
        <v>1009.65</v>
      </c>
      <c r="J31" s="2">
        <v>1271.68</v>
      </c>
      <c r="K31" s="2"/>
      <c r="L31" s="2"/>
      <c r="O31" s="11">
        <v>60</v>
      </c>
      <c r="P31" s="52">
        <v>114.48632499999999</v>
      </c>
      <c r="Q31" s="9">
        <v>177.51692</v>
      </c>
      <c r="R31" s="3">
        <f t="shared" si="13"/>
        <v>63.030595000000005</v>
      </c>
    </row>
    <row r="32" spans="1:28">
      <c r="A32" s="12">
        <v>135</v>
      </c>
      <c r="B32" s="2">
        <v>645.36500000000001</v>
      </c>
      <c r="C32" s="2">
        <v>882.21400000000006</v>
      </c>
      <c r="D32" s="2">
        <v>1095.8699999999999</v>
      </c>
      <c r="E32" s="14"/>
      <c r="F32" s="11">
        <v>134.99799999999999</v>
      </c>
      <c r="G32" s="2">
        <v>673.077</v>
      </c>
      <c r="H32" s="2">
        <v>766.16200000000003</v>
      </c>
      <c r="I32" s="2">
        <v>1266.03</v>
      </c>
      <c r="J32" s="2">
        <v>1568.5</v>
      </c>
      <c r="K32" s="2"/>
      <c r="L32" s="2"/>
      <c r="O32" s="11">
        <v>75</v>
      </c>
      <c r="P32" s="52">
        <v>161.23335250000002</v>
      </c>
      <c r="Q32" s="9">
        <v>249.37531999999999</v>
      </c>
      <c r="R32" s="3">
        <f t="shared" si="13"/>
        <v>88.141967499999964</v>
      </c>
    </row>
    <row r="33" spans="1:18">
      <c r="A33" s="12">
        <v>150</v>
      </c>
      <c r="B33" s="2">
        <v>773.92200000000003</v>
      </c>
      <c r="C33" s="2">
        <v>1109.1099999999999</v>
      </c>
      <c r="D33" s="2">
        <v>1327.63</v>
      </c>
      <c r="E33" s="14"/>
      <c r="F33" s="11">
        <v>149.999</v>
      </c>
      <c r="G33" s="2">
        <v>803.22799999999995</v>
      </c>
      <c r="H33" s="2">
        <v>917.66300000000001</v>
      </c>
      <c r="I33" s="2">
        <v>1578.21</v>
      </c>
      <c r="J33" s="2">
        <v>1956</v>
      </c>
      <c r="K33" s="2"/>
      <c r="L33" s="2"/>
      <c r="O33" s="11">
        <v>90</v>
      </c>
      <c r="P33" s="52">
        <v>213.45731500000005</v>
      </c>
      <c r="Q33" s="9">
        <v>328.84736000000004</v>
      </c>
      <c r="R33" s="3">
        <f t="shared" si="13"/>
        <v>115.39004499999999</v>
      </c>
    </row>
    <row r="34" spans="1:18">
      <c r="A34" s="12">
        <v>165</v>
      </c>
      <c r="B34" s="2">
        <v>897.75699999999995</v>
      </c>
      <c r="C34" s="2">
        <v>1357.5</v>
      </c>
      <c r="D34" s="2">
        <v>1629.74</v>
      </c>
      <c r="E34" s="14"/>
      <c r="F34" s="11">
        <v>164.99700000000001</v>
      </c>
      <c r="G34" s="2">
        <v>943.41300000000001</v>
      </c>
      <c r="H34" s="2">
        <v>1085.46</v>
      </c>
      <c r="I34" s="2">
        <v>1851.89</v>
      </c>
      <c r="J34" s="2">
        <v>2293.1799999999998</v>
      </c>
      <c r="K34" s="2"/>
      <c r="L34" s="2"/>
      <c r="O34" s="11">
        <v>105</v>
      </c>
      <c r="P34" s="52">
        <v>270.13640500000002</v>
      </c>
      <c r="Q34" s="9">
        <v>414.63643999999999</v>
      </c>
      <c r="R34" s="3">
        <f t="shared" si="13"/>
        <v>144.50003499999997</v>
      </c>
    </row>
    <row r="35" spans="1:18">
      <c r="A35" s="12">
        <v>180</v>
      </c>
      <c r="B35" s="2">
        <v>1046.9100000000001</v>
      </c>
      <c r="C35" s="2">
        <v>1619.62</v>
      </c>
      <c r="D35" s="2">
        <v>1915.89</v>
      </c>
      <c r="E35" s="14"/>
      <c r="F35" s="11">
        <v>179.99799999999999</v>
      </c>
      <c r="G35" s="2">
        <v>1080.08</v>
      </c>
      <c r="H35" s="2">
        <v>1285.1300000000001</v>
      </c>
      <c r="I35" s="2">
        <v>2167.21</v>
      </c>
      <c r="J35" s="2">
        <v>2681.65</v>
      </c>
      <c r="K35" s="2"/>
      <c r="L35" s="2"/>
      <c r="O35" s="11">
        <v>120</v>
      </c>
      <c r="P35" s="52">
        <v>331.25566249999997</v>
      </c>
      <c r="Q35" s="9">
        <v>507.19767999999999</v>
      </c>
      <c r="R35" s="3">
        <f t="shared" si="13"/>
        <v>175.94201750000002</v>
      </c>
    </row>
    <row r="36" spans="1:18">
      <c r="A36" s="12">
        <v>195</v>
      </c>
      <c r="B36" s="2">
        <v>1199.43</v>
      </c>
      <c r="C36" s="2">
        <v>1856.8</v>
      </c>
      <c r="D36" s="2">
        <v>2212.7800000000002</v>
      </c>
      <c r="E36" s="14"/>
      <c r="F36" s="11">
        <v>194.999</v>
      </c>
      <c r="G36" s="2">
        <v>1231.98</v>
      </c>
      <c r="H36" s="2">
        <v>1540.79</v>
      </c>
      <c r="I36" s="2">
        <v>2537.67</v>
      </c>
      <c r="J36" s="2">
        <v>3183.69</v>
      </c>
      <c r="K36" s="2"/>
      <c r="L36" s="2"/>
      <c r="O36" s="11">
        <v>135</v>
      </c>
      <c r="P36" s="52">
        <v>396.30752749999999</v>
      </c>
      <c r="Q36" s="9">
        <v>606.06599999999992</v>
      </c>
      <c r="R36" s="3">
        <f t="shared" si="13"/>
        <v>209.75847249999993</v>
      </c>
    </row>
    <row r="37" spans="1:18">
      <c r="A37" s="12">
        <v>210</v>
      </c>
      <c r="B37" s="2">
        <v>1346.57</v>
      </c>
      <c r="C37" s="2">
        <v>2138.19</v>
      </c>
      <c r="D37" s="2">
        <v>2586.09</v>
      </c>
      <c r="E37" s="14"/>
      <c r="F37" s="11">
        <v>210.00399999999999</v>
      </c>
      <c r="G37" s="2">
        <v>1400.02</v>
      </c>
      <c r="H37" s="2">
        <v>1857.23</v>
      </c>
      <c r="I37" s="2">
        <v>2934.06</v>
      </c>
      <c r="J37" s="2">
        <v>3671.4</v>
      </c>
      <c r="K37" s="2"/>
      <c r="L37" s="2"/>
      <c r="O37" s="11">
        <v>150</v>
      </c>
      <c r="P37" s="52">
        <v>466.59554750000007</v>
      </c>
      <c r="Q37" s="9">
        <v>711.36496</v>
      </c>
      <c r="R37" s="3">
        <f t="shared" si="13"/>
        <v>244.76941249999993</v>
      </c>
    </row>
    <row r="38" spans="1:18">
      <c r="A38" s="12">
        <v>225</v>
      </c>
      <c r="B38" s="2">
        <v>1519.47</v>
      </c>
      <c r="C38" s="2">
        <v>2445.91</v>
      </c>
      <c r="D38" s="2">
        <v>2907.68</v>
      </c>
      <c r="E38" s="14"/>
      <c r="F38" s="11">
        <v>224.994</v>
      </c>
      <c r="G38" s="2">
        <v>1560.06</v>
      </c>
      <c r="H38" s="2">
        <v>2111.27</v>
      </c>
      <c r="I38" s="2">
        <v>3331.81</v>
      </c>
      <c r="J38" s="2">
        <v>4173.34</v>
      </c>
      <c r="K38" s="2"/>
      <c r="L38" s="2"/>
      <c r="O38" s="11">
        <v>165</v>
      </c>
      <c r="P38" s="52">
        <v>540.39986999999996</v>
      </c>
      <c r="Q38" s="9">
        <v>823.02744000000007</v>
      </c>
      <c r="R38" s="3">
        <f t="shared" si="13"/>
        <v>282.62757000000011</v>
      </c>
    </row>
    <row r="39" spans="1:18">
      <c r="A39" s="12">
        <v>240</v>
      </c>
      <c r="B39" s="2">
        <v>1804.17</v>
      </c>
      <c r="C39" s="2">
        <v>2764.16</v>
      </c>
      <c r="D39" s="2">
        <v>3305.22</v>
      </c>
      <c r="E39" s="14"/>
      <c r="F39" s="11">
        <v>239.995</v>
      </c>
      <c r="G39" s="2">
        <v>1788.45</v>
      </c>
      <c r="H39" s="2">
        <v>2411.2199999999998</v>
      </c>
      <c r="I39" s="2">
        <v>3823.8</v>
      </c>
      <c r="J39" s="2">
        <v>4670.4799999999996</v>
      </c>
      <c r="K39" s="2"/>
      <c r="L39" s="2"/>
      <c r="O39" s="11">
        <v>180</v>
      </c>
      <c r="P39" s="52">
        <v>617.01883500000008</v>
      </c>
      <c r="Q39" s="9">
        <v>939.41448000000003</v>
      </c>
      <c r="R39" s="3">
        <f t="shared" si="13"/>
        <v>322.39564499999994</v>
      </c>
    </row>
    <row r="40" spans="1:18">
      <c r="A40" s="12">
        <v>255</v>
      </c>
      <c r="B40" s="2">
        <v>2119.85</v>
      </c>
      <c r="C40" s="2">
        <v>3086.36</v>
      </c>
      <c r="D40" s="2">
        <v>3701.69</v>
      </c>
      <c r="E40" s="14"/>
      <c r="F40" s="11">
        <v>254.995</v>
      </c>
      <c r="G40" s="2">
        <v>2165.5500000000002</v>
      </c>
      <c r="H40" s="2">
        <v>2772.86</v>
      </c>
      <c r="I40" s="2">
        <v>4191.8999999999996</v>
      </c>
      <c r="J40" s="2">
        <v>5209.26</v>
      </c>
      <c r="K40" s="2"/>
      <c r="L40" s="2"/>
      <c r="O40" s="11">
        <v>195</v>
      </c>
      <c r="P40" s="52">
        <v>698.21055000000001</v>
      </c>
      <c r="Q40" s="9">
        <v>1061.9919999999997</v>
      </c>
      <c r="R40" s="3">
        <f t="shared" si="13"/>
        <v>363.78144999999972</v>
      </c>
    </row>
    <row r="41" spans="1:18">
      <c r="A41" s="12">
        <v>270</v>
      </c>
      <c r="B41" s="2">
        <v>2457.64</v>
      </c>
      <c r="C41" s="2">
        <v>3444.97</v>
      </c>
      <c r="D41" s="2">
        <v>4170.21</v>
      </c>
      <c r="E41" s="14"/>
      <c r="F41" s="11">
        <v>269.99700000000001</v>
      </c>
      <c r="G41" s="2">
        <v>2538.2199999999998</v>
      </c>
      <c r="H41" s="2">
        <v>3099.06</v>
      </c>
      <c r="I41" s="2">
        <v>4657.38</v>
      </c>
      <c r="J41" s="2">
        <v>5822.34</v>
      </c>
      <c r="K41" s="2"/>
      <c r="L41" s="2"/>
      <c r="O41" s="11">
        <v>210</v>
      </c>
      <c r="P41" s="52">
        <v>783.31197500000007</v>
      </c>
      <c r="Q41" s="9">
        <v>1189.5944000000002</v>
      </c>
      <c r="R41" s="3">
        <f t="shared" si="13"/>
        <v>406.2824250000001</v>
      </c>
    </row>
    <row r="42" spans="1:18">
      <c r="A42" s="12">
        <v>285</v>
      </c>
      <c r="B42" s="2">
        <v>2736.41</v>
      </c>
      <c r="C42" s="2">
        <v>3795.02</v>
      </c>
      <c r="D42" s="2">
        <v>4545.91</v>
      </c>
      <c r="E42" s="14"/>
      <c r="F42" s="11">
        <v>284.988</v>
      </c>
      <c r="G42" s="2">
        <v>2851.34</v>
      </c>
      <c r="H42" s="2">
        <v>3432.78</v>
      </c>
      <c r="I42" s="2">
        <v>5158.05</v>
      </c>
      <c r="J42" s="2">
        <v>6426.45</v>
      </c>
      <c r="K42" s="2"/>
      <c r="L42" s="2"/>
      <c r="O42" s="11">
        <v>225</v>
      </c>
      <c r="P42" s="52">
        <v>870.77610000000004</v>
      </c>
      <c r="Q42" s="9">
        <v>1321.0932</v>
      </c>
      <c r="R42" s="3">
        <f t="shared" si="13"/>
        <v>450.31709999999998</v>
      </c>
    </row>
    <row r="43" spans="1:18">
      <c r="A43" s="12">
        <v>300</v>
      </c>
      <c r="B43" s="2">
        <v>3073.28</v>
      </c>
      <c r="C43" s="2">
        <v>4273.82</v>
      </c>
      <c r="D43" s="2">
        <v>5042.16</v>
      </c>
      <c r="E43" s="14"/>
      <c r="F43" s="11">
        <v>300.005</v>
      </c>
      <c r="G43" s="2">
        <v>3200.87</v>
      </c>
      <c r="H43" s="2">
        <v>3805.69</v>
      </c>
      <c r="I43" s="2">
        <v>5742.93</v>
      </c>
      <c r="J43" s="2">
        <v>7052.83</v>
      </c>
      <c r="K43" s="2"/>
      <c r="L43" s="2"/>
      <c r="O43" s="11">
        <v>240</v>
      </c>
      <c r="P43" s="52">
        <v>962.13742499999989</v>
      </c>
      <c r="Q43" s="9">
        <v>1457.6819999999998</v>
      </c>
      <c r="R43" s="3">
        <f t="shared" si="13"/>
        <v>495.5445749999999</v>
      </c>
    </row>
    <row r="44" spans="1:18">
      <c r="O44" s="11">
        <v>255</v>
      </c>
      <c r="P44" s="52">
        <v>1054.6514499999998</v>
      </c>
      <c r="Q44" s="9">
        <v>1599.9176000000004</v>
      </c>
      <c r="R44" s="3">
        <f t="shared" si="13"/>
        <v>545.26615000000061</v>
      </c>
    </row>
    <row r="45" spans="1:18" ht="14.25" customHeight="1">
      <c r="A45" s="76" t="s">
        <v>310</v>
      </c>
      <c r="D45" s="125"/>
      <c r="H45" s="144" t="s">
        <v>238</v>
      </c>
      <c r="I45" s="145"/>
      <c r="J45" s="146"/>
      <c r="K45" s="73"/>
      <c r="L45" s="73"/>
      <c r="O45" s="11">
        <v>270</v>
      </c>
      <c r="P45" s="52">
        <v>1153.5079249999999</v>
      </c>
      <c r="Q45" s="9">
        <v>1746.5472</v>
      </c>
      <c r="R45" s="3">
        <f t="shared" si="13"/>
        <v>593.03927500000009</v>
      </c>
    </row>
    <row r="46" spans="1:18">
      <c r="D46" s="125"/>
      <c r="O46" s="11">
        <v>285</v>
      </c>
      <c r="P46" s="52">
        <v>1255.4047750000004</v>
      </c>
      <c r="Q46" s="9">
        <v>1895.3215999999998</v>
      </c>
      <c r="R46" s="3">
        <f t="shared" si="13"/>
        <v>639.91682499999933</v>
      </c>
    </row>
    <row r="47" spans="1:18">
      <c r="O47" s="11">
        <v>300</v>
      </c>
      <c r="P47" s="52">
        <v>1359.2816499999999</v>
      </c>
      <c r="Q47" s="9">
        <v>2054.9436000000005</v>
      </c>
      <c r="R47" s="3">
        <f t="shared" si="13"/>
        <v>695.66195000000062</v>
      </c>
    </row>
  </sheetData>
  <sortState xmlns:xlrd2="http://schemas.microsoft.com/office/spreadsheetml/2017/richdata2" ref="A25:D43">
    <sortCondition ref="A25:A43"/>
  </sortState>
  <mergeCells count="1">
    <mergeCell ref="H45:J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6"/>
  <sheetViews>
    <sheetView topLeftCell="H1" zoomScale="80" zoomScaleNormal="80" workbookViewId="0">
      <selection activeCell="Y31" sqref="Y31"/>
    </sheetView>
  </sheetViews>
  <sheetFormatPr defaultRowHeight="15"/>
  <cols>
    <col min="1" max="1" width="9.140625" customWidth="1"/>
    <col min="3" max="3" width="12.42578125" bestFit="1" customWidth="1"/>
    <col min="17" max="17" width="9.140625" style="10"/>
    <col min="25" max="25" width="9.140625" style="10"/>
  </cols>
  <sheetData>
    <row r="1" spans="1:27">
      <c r="A1" s="128" t="s">
        <v>272</v>
      </c>
      <c r="B1" s="129"/>
      <c r="C1" s="129"/>
      <c r="D1" s="129"/>
      <c r="E1" s="129"/>
      <c r="F1" s="130"/>
      <c r="G1" s="32"/>
      <c r="H1" s="126" t="s">
        <v>282</v>
      </c>
      <c r="I1" s="126"/>
      <c r="J1" s="126"/>
      <c r="M1" s="127" t="s">
        <v>284</v>
      </c>
      <c r="N1" s="127"/>
      <c r="O1" s="127"/>
      <c r="Q1" s="16" t="s">
        <v>290</v>
      </c>
      <c r="R1" s="10" t="s">
        <v>273</v>
      </c>
      <c r="S1" t="s">
        <v>298</v>
      </c>
      <c r="T1" s="58" t="s">
        <v>296</v>
      </c>
      <c r="U1" s="56"/>
      <c r="V1" s="56"/>
      <c r="W1" s="56"/>
      <c r="Y1" s="66"/>
    </row>
    <row r="2" spans="1:27">
      <c r="G2" s="32"/>
      <c r="H2" s="33" t="s">
        <v>0</v>
      </c>
      <c r="I2" s="33" t="s">
        <v>6</v>
      </c>
      <c r="J2" s="34" t="s">
        <v>1</v>
      </c>
      <c r="L2" t="s">
        <v>2</v>
      </c>
      <c r="M2" s="35" t="s">
        <v>0</v>
      </c>
      <c r="N2" s="35" t="s">
        <v>6</v>
      </c>
      <c r="O2" s="34" t="s">
        <v>1</v>
      </c>
      <c r="Q2" s="55" t="s">
        <v>291</v>
      </c>
      <c r="R2" s="38" t="s">
        <v>281</v>
      </c>
      <c r="S2" s="38" t="s">
        <v>281</v>
      </c>
      <c r="T2" s="59" t="s">
        <v>295</v>
      </c>
      <c r="U2" s="56"/>
      <c r="V2" s="56"/>
      <c r="W2" s="56"/>
      <c r="X2" s="39"/>
      <c r="Y2" s="67"/>
      <c r="Z2" s="65"/>
    </row>
    <row r="3" spans="1:27">
      <c r="F3" t="s">
        <v>2</v>
      </c>
      <c r="G3" s="36" t="s">
        <v>2</v>
      </c>
      <c r="H3" s="33" t="s">
        <v>3</v>
      </c>
      <c r="I3" s="33" t="s">
        <v>3</v>
      </c>
      <c r="J3" s="54" t="s">
        <v>288</v>
      </c>
      <c r="L3" t="s">
        <v>4</v>
      </c>
      <c r="M3" s="35" t="s">
        <v>3</v>
      </c>
      <c r="N3" s="35" t="s">
        <v>3</v>
      </c>
      <c r="O3" s="54" t="s">
        <v>289</v>
      </c>
      <c r="Q3" s="49" t="s">
        <v>292</v>
      </c>
      <c r="R3" s="49" t="s">
        <v>293</v>
      </c>
      <c r="S3" s="49" t="s">
        <v>294</v>
      </c>
      <c r="T3" s="60"/>
      <c r="U3" s="56"/>
      <c r="V3" s="51"/>
    </row>
    <row r="4" spans="1:27">
      <c r="A4" t="s">
        <v>249</v>
      </c>
      <c r="B4" t="s">
        <v>250</v>
      </c>
      <c r="F4" t="s">
        <v>227</v>
      </c>
      <c r="G4" s="36" t="s">
        <v>4</v>
      </c>
      <c r="H4" s="33" t="s">
        <v>5</v>
      </c>
      <c r="I4" s="33" t="s">
        <v>5</v>
      </c>
      <c r="J4" s="36" t="s">
        <v>5</v>
      </c>
      <c r="M4" s="35" t="s">
        <v>5</v>
      </c>
      <c r="N4" s="35" t="s">
        <v>5</v>
      </c>
      <c r="O4" s="36" t="s">
        <v>5</v>
      </c>
      <c r="Q4" s="36" t="s">
        <v>5</v>
      </c>
      <c r="R4" s="36" t="s">
        <v>5</v>
      </c>
      <c r="S4" s="36" t="s">
        <v>5</v>
      </c>
      <c r="T4" s="61" t="s">
        <v>5</v>
      </c>
      <c r="U4" s="57"/>
      <c r="V4" s="51" t="s">
        <v>287</v>
      </c>
      <c r="W4" s="50" t="s">
        <v>285</v>
      </c>
      <c r="X4" s="47" t="s">
        <v>303</v>
      </c>
      <c r="Y4" s="47"/>
      <c r="Z4" s="47"/>
      <c r="AA4" s="47"/>
    </row>
    <row r="5" spans="1:27">
      <c r="A5" t="s">
        <v>251</v>
      </c>
      <c r="B5" t="s">
        <v>252</v>
      </c>
      <c r="F5" s="43">
        <f>G5^2</f>
        <v>900</v>
      </c>
      <c r="G5" s="32">
        <v>30</v>
      </c>
      <c r="H5" s="35">
        <v>5.3962599999999998</v>
      </c>
      <c r="I5" s="35">
        <v>4.7830000000000004</v>
      </c>
      <c r="J5" s="63">
        <v>5.0896299999999997</v>
      </c>
      <c r="L5">
        <v>30</v>
      </c>
      <c r="M5" s="35">
        <v>63.165724999999995</v>
      </c>
      <c r="N5" s="35">
        <v>60.940325000000001</v>
      </c>
      <c r="O5" s="64">
        <v>62.053024999999998</v>
      </c>
      <c r="Q5" s="1">
        <f>O5-J5</f>
        <v>56.963394999999998</v>
      </c>
      <c r="R5" s="2">
        <f t="shared" ref="R5:R23" si="0">Q5*$D$34</f>
        <v>11.392679000000001</v>
      </c>
      <c r="S5" s="2">
        <f t="shared" ref="S5:S23" si="1">Q5*(1-$D$34)/2</f>
        <v>22.785358000000002</v>
      </c>
      <c r="T5" s="62">
        <f>R5+S5</f>
        <v>34.178037000000003</v>
      </c>
      <c r="U5" s="56"/>
      <c r="V5" s="52">
        <f t="shared" ref="V5:V23" si="2">J5+T5</f>
        <v>39.267667000000003</v>
      </c>
      <c r="Y5"/>
    </row>
    <row r="6" spans="1:27">
      <c r="A6" t="s">
        <v>253</v>
      </c>
      <c r="B6" t="s">
        <v>254</v>
      </c>
      <c r="F6" s="43">
        <f t="shared" ref="F6:F23" si="3">G6^2</f>
        <v>2025</v>
      </c>
      <c r="G6" s="32">
        <v>45</v>
      </c>
      <c r="H6" s="35">
        <v>10.4155</v>
      </c>
      <c r="I6" s="35">
        <v>9.3241700000000005</v>
      </c>
      <c r="J6" s="63">
        <v>9.8698350000000001</v>
      </c>
      <c r="L6">
        <v>45</v>
      </c>
      <c r="M6" s="35">
        <v>117.36533333333331</v>
      </c>
      <c r="N6" s="35">
        <v>113.72091666666668</v>
      </c>
      <c r="O6" s="64">
        <v>115.543125</v>
      </c>
      <c r="Q6" s="1">
        <f t="shared" ref="Q6:Q23" si="4">O6-J6</f>
        <v>105.67329000000001</v>
      </c>
      <c r="R6" s="2">
        <f t="shared" si="0"/>
        <v>21.134658000000002</v>
      </c>
      <c r="S6" s="2">
        <f t="shared" si="1"/>
        <v>42.269316000000003</v>
      </c>
      <c r="T6" s="62">
        <f t="shared" ref="T6:T23" si="5">R6+S6</f>
        <v>63.403974000000005</v>
      </c>
      <c r="V6" s="52">
        <f t="shared" si="2"/>
        <v>73.273809</v>
      </c>
      <c r="X6" t="s">
        <v>304</v>
      </c>
      <c r="Y6"/>
    </row>
    <row r="7" spans="1:27">
      <c r="A7" t="s">
        <v>255</v>
      </c>
      <c r="B7" t="s">
        <v>256</v>
      </c>
      <c r="F7" s="43">
        <f t="shared" si="3"/>
        <v>3599.9880000099997</v>
      </c>
      <c r="G7" s="32">
        <v>59.999899999999997</v>
      </c>
      <c r="H7" s="35">
        <v>16.669899999999998</v>
      </c>
      <c r="I7" s="35">
        <v>15.1181</v>
      </c>
      <c r="J7" s="63">
        <v>15.893999999999998</v>
      </c>
      <c r="L7">
        <v>60</v>
      </c>
      <c r="M7" s="35">
        <v>182.33108333333331</v>
      </c>
      <c r="N7" s="35">
        <v>178.09800000000001</v>
      </c>
      <c r="O7" s="64">
        <v>180.21454166666666</v>
      </c>
      <c r="Q7" s="1">
        <f t="shared" si="4"/>
        <v>164.32054166666666</v>
      </c>
      <c r="R7" s="2">
        <f t="shared" si="0"/>
        <v>32.864108333333334</v>
      </c>
      <c r="S7" s="2">
        <f t="shared" si="1"/>
        <v>65.728216666666668</v>
      </c>
      <c r="T7" s="62">
        <f t="shared" si="5"/>
        <v>98.592325000000002</v>
      </c>
      <c r="V7" s="52">
        <f t="shared" si="2"/>
        <v>114.48632499999999</v>
      </c>
      <c r="X7" t="s">
        <v>297</v>
      </c>
      <c r="Y7"/>
    </row>
    <row r="8" spans="1:27">
      <c r="F8" s="43">
        <f t="shared" si="3"/>
        <v>5625.0150000100002</v>
      </c>
      <c r="G8" s="32">
        <v>75.000100000000003</v>
      </c>
      <c r="H8" s="35">
        <v>23.783100000000001</v>
      </c>
      <c r="I8" s="35">
        <v>22.616599999999998</v>
      </c>
      <c r="J8" s="63">
        <v>23.199849999999998</v>
      </c>
      <c r="L8">
        <v>75</v>
      </c>
      <c r="M8" s="35">
        <v>255.41516666666666</v>
      </c>
      <c r="N8" s="35">
        <v>251.09620833333335</v>
      </c>
      <c r="O8" s="64">
        <v>253.25568750000002</v>
      </c>
      <c r="Q8" s="1">
        <f t="shared" si="4"/>
        <v>230.05583750000002</v>
      </c>
      <c r="R8" s="2">
        <f t="shared" si="0"/>
        <v>46.011167500000006</v>
      </c>
      <c r="S8" s="2">
        <f t="shared" si="1"/>
        <v>92.022335000000012</v>
      </c>
      <c r="T8" s="62">
        <f t="shared" si="5"/>
        <v>138.03350250000003</v>
      </c>
      <c r="V8" s="52">
        <f t="shared" si="2"/>
        <v>161.23335250000002</v>
      </c>
      <c r="Y8"/>
    </row>
    <row r="9" spans="1:27">
      <c r="A9" t="s">
        <v>257</v>
      </c>
      <c r="B9" t="s">
        <v>258</v>
      </c>
      <c r="F9" s="43">
        <f t="shared" si="3"/>
        <v>8100</v>
      </c>
      <c r="G9" s="32">
        <v>90</v>
      </c>
      <c r="H9" s="35">
        <v>31.796099999999999</v>
      </c>
      <c r="I9" s="35">
        <v>30.116599999999998</v>
      </c>
      <c r="J9" s="63">
        <v>30.95635</v>
      </c>
      <c r="L9">
        <v>90</v>
      </c>
      <c r="M9" s="35">
        <v>337.49554166666667</v>
      </c>
      <c r="N9" s="35">
        <v>332.75370833333335</v>
      </c>
      <c r="O9" s="64">
        <v>335.12462500000004</v>
      </c>
      <c r="Q9" s="1">
        <f t="shared" si="4"/>
        <v>304.16827500000005</v>
      </c>
      <c r="R9" s="2">
        <f t="shared" si="0"/>
        <v>60.833655000000014</v>
      </c>
      <c r="S9" s="2">
        <f t="shared" si="1"/>
        <v>121.66731000000003</v>
      </c>
      <c r="T9" s="62">
        <f t="shared" si="5"/>
        <v>182.50096500000004</v>
      </c>
      <c r="V9" s="52">
        <f t="shared" si="2"/>
        <v>213.45731500000005</v>
      </c>
      <c r="Y9"/>
    </row>
    <row r="10" spans="1:27">
      <c r="A10" t="s">
        <v>259</v>
      </c>
      <c r="B10" t="s">
        <v>260</v>
      </c>
      <c r="F10" s="43">
        <f t="shared" si="3"/>
        <v>11025</v>
      </c>
      <c r="G10" s="32">
        <v>105</v>
      </c>
      <c r="H10" s="35">
        <v>40.526400000000002</v>
      </c>
      <c r="I10" s="35">
        <v>39.322000000000003</v>
      </c>
      <c r="J10" s="63">
        <v>39.924199999999999</v>
      </c>
      <c r="L10">
        <v>105</v>
      </c>
      <c r="M10" s="35">
        <v>425.86408333333338</v>
      </c>
      <c r="N10" s="35">
        <v>421.35833333333335</v>
      </c>
      <c r="O10" s="64">
        <v>423.61120833333337</v>
      </c>
      <c r="Q10" s="1">
        <f t="shared" si="4"/>
        <v>383.68700833333338</v>
      </c>
      <c r="R10" s="2">
        <f t="shared" si="0"/>
        <v>76.737401666666685</v>
      </c>
      <c r="S10" s="2">
        <f t="shared" si="1"/>
        <v>153.47480333333337</v>
      </c>
      <c r="T10" s="62">
        <f t="shared" si="5"/>
        <v>230.21220500000004</v>
      </c>
      <c r="V10" s="52">
        <f t="shared" si="2"/>
        <v>270.13640500000002</v>
      </c>
      <c r="Y10"/>
    </row>
    <row r="11" spans="1:27">
      <c r="F11" s="43">
        <f t="shared" si="3"/>
        <v>14400</v>
      </c>
      <c r="G11" s="32">
        <v>120</v>
      </c>
      <c r="H11" s="35">
        <v>50.776699999999998</v>
      </c>
      <c r="I11" s="35">
        <v>48.586300000000001</v>
      </c>
      <c r="J11" s="63">
        <v>49.6815</v>
      </c>
      <c r="L11">
        <v>120</v>
      </c>
      <c r="M11" s="35">
        <v>520.93925000000002</v>
      </c>
      <c r="N11" s="35">
        <v>517.00429166666663</v>
      </c>
      <c r="O11" s="64">
        <v>518.97177083333327</v>
      </c>
      <c r="Q11" s="1">
        <f t="shared" si="4"/>
        <v>469.29027083333324</v>
      </c>
      <c r="R11" s="2">
        <f t="shared" si="0"/>
        <v>93.858054166666648</v>
      </c>
      <c r="S11" s="2">
        <f t="shared" si="1"/>
        <v>187.7161083333333</v>
      </c>
      <c r="T11" s="62">
        <f t="shared" si="5"/>
        <v>281.57416249999994</v>
      </c>
      <c r="V11" s="52">
        <f t="shared" si="2"/>
        <v>331.25566249999997</v>
      </c>
      <c r="Y11"/>
    </row>
    <row r="12" spans="1:27">
      <c r="A12" t="s">
        <v>253</v>
      </c>
      <c r="B12" t="s">
        <v>261</v>
      </c>
      <c r="F12" s="43">
        <f t="shared" si="3"/>
        <v>18225</v>
      </c>
      <c r="G12" s="32">
        <v>135</v>
      </c>
      <c r="H12" s="35">
        <v>60.7029</v>
      </c>
      <c r="I12" s="35">
        <v>57.802799999999998</v>
      </c>
      <c r="J12" s="63">
        <v>59.252849999999995</v>
      </c>
      <c r="L12">
        <v>135</v>
      </c>
      <c r="M12" s="35">
        <v>623.44454166666662</v>
      </c>
      <c r="N12" s="35">
        <v>618.57674999999995</v>
      </c>
      <c r="O12" s="64">
        <v>621.01064583333323</v>
      </c>
      <c r="Q12" s="1">
        <f t="shared" si="4"/>
        <v>561.75779583333326</v>
      </c>
      <c r="R12" s="2">
        <f t="shared" si="0"/>
        <v>112.35155916666666</v>
      </c>
      <c r="S12" s="2">
        <f t="shared" si="1"/>
        <v>224.70311833333332</v>
      </c>
      <c r="T12" s="62">
        <f t="shared" si="5"/>
        <v>337.05467749999997</v>
      </c>
      <c r="V12" s="52">
        <f t="shared" si="2"/>
        <v>396.30752749999999</v>
      </c>
      <c r="Y12"/>
    </row>
    <row r="13" spans="1:27">
      <c r="A13" t="s">
        <v>262</v>
      </c>
      <c r="B13" t="s">
        <v>263</v>
      </c>
      <c r="F13" s="43">
        <f t="shared" si="3"/>
        <v>22500</v>
      </c>
      <c r="G13" s="32">
        <v>150</v>
      </c>
      <c r="H13" s="35">
        <v>72.1477</v>
      </c>
      <c r="I13" s="35">
        <v>70.799099999999996</v>
      </c>
      <c r="J13" s="63">
        <v>71.473399999999998</v>
      </c>
      <c r="L13">
        <v>150</v>
      </c>
      <c r="M13" s="35">
        <v>731.52750000000003</v>
      </c>
      <c r="N13" s="35">
        <v>728.49312500000008</v>
      </c>
      <c r="O13" s="64">
        <v>730.01031250000005</v>
      </c>
      <c r="Q13" s="1">
        <f t="shared" si="4"/>
        <v>658.53691250000008</v>
      </c>
      <c r="R13" s="2">
        <f t="shared" si="0"/>
        <v>131.70738250000002</v>
      </c>
      <c r="S13" s="2">
        <f t="shared" si="1"/>
        <v>263.41476500000005</v>
      </c>
      <c r="T13" s="62">
        <f t="shared" si="5"/>
        <v>395.1221475000001</v>
      </c>
      <c r="V13" s="52">
        <f t="shared" si="2"/>
        <v>466.59554750000007</v>
      </c>
      <c r="Y13"/>
    </row>
    <row r="14" spans="1:27">
      <c r="F14" s="43">
        <f t="shared" si="3"/>
        <v>27225</v>
      </c>
      <c r="G14" s="32">
        <v>165</v>
      </c>
      <c r="H14" s="35">
        <v>84.087100000000007</v>
      </c>
      <c r="I14" s="35">
        <v>82.424499999999995</v>
      </c>
      <c r="J14" s="63">
        <v>83.255799999999994</v>
      </c>
      <c r="L14">
        <v>165</v>
      </c>
      <c r="M14" s="35">
        <v>846.39245833333337</v>
      </c>
      <c r="N14" s="35">
        <v>843.93270833333327</v>
      </c>
      <c r="O14" s="64">
        <v>845.16258333333326</v>
      </c>
      <c r="Q14" s="1">
        <f t="shared" si="4"/>
        <v>761.90678333333324</v>
      </c>
      <c r="R14" s="2">
        <f t="shared" si="0"/>
        <v>152.38135666666665</v>
      </c>
      <c r="S14" s="2">
        <f t="shared" si="1"/>
        <v>304.76271333333329</v>
      </c>
      <c r="T14" s="62">
        <f t="shared" si="5"/>
        <v>457.14406999999994</v>
      </c>
      <c r="V14" s="52">
        <f t="shared" si="2"/>
        <v>540.39986999999996</v>
      </c>
      <c r="Y14"/>
    </row>
    <row r="15" spans="1:27">
      <c r="A15" t="s">
        <v>264</v>
      </c>
      <c r="F15" s="43">
        <f t="shared" si="3"/>
        <v>32400</v>
      </c>
      <c r="G15" s="32">
        <v>180</v>
      </c>
      <c r="H15" s="35">
        <v>96.910399999999996</v>
      </c>
      <c r="I15" s="35">
        <v>92.980400000000003</v>
      </c>
      <c r="J15" s="63">
        <v>94.945400000000006</v>
      </c>
      <c r="L15">
        <v>180</v>
      </c>
      <c r="M15" s="35">
        <v>966.28916666666669</v>
      </c>
      <c r="N15" s="35">
        <v>963.84641666666664</v>
      </c>
      <c r="O15" s="64">
        <v>965.06779166666661</v>
      </c>
      <c r="Q15" s="1">
        <f t="shared" si="4"/>
        <v>870.12239166666654</v>
      </c>
      <c r="R15" s="2">
        <f t="shared" si="0"/>
        <v>174.02447833333332</v>
      </c>
      <c r="S15" s="2">
        <f t="shared" si="1"/>
        <v>348.04895666666664</v>
      </c>
      <c r="T15" s="62">
        <f t="shared" si="5"/>
        <v>522.07343500000002</v>
      </c>
      <c r="V15" s="52">
        <f t="shared" si="2"/>
        <v>617.01883500000008</v>
      </c>
      <c r="Y15"/>
    </row>
    <row r="16" spans="1:27">
      <c r="A16" t="s">
        <v>265</v>
      </c>
      <c r="F16" s="43">
        <f t="shared" si="3"/>
        <v>38025</v>
      </c>
      <c r="G16" s="32">
        <v>195</v>
      </c>
      <c r="H16" s="35">
        <v>109.18899999999999</v>
      </c>
      <c r="I16" s="35">
        <v>108.345</v>
      </c>
      <c r="J16" s="63">
        <v>108.767</v>
      </c>
      <c r="L16">
        <v>195</v>
      </c>
      <c r="M16" s="35">
        <v>1091.8954166666667</v>
      </c>
      <c r="N16" s="35">
        <v>1090.4504166666666</v>
      </c>
      <c r="O16" s="64">
        <v>1091.1729166666667</v>
      </c>
      <c r="Q16" s="1">
        <f t="shared" si="4"/>
        <v>982.4059166666666</v>
      </c>
      <c r="R16" s="2">
        <f t="shared" si="0"/>
        <v>196.48118333333332</v>
      </c>
      <c r="S16" s="2">
        <f t="shared" si="1"/>
        <v>392.96236666666664</v>
      </c>
      <c r="T16" s="62">
        <f t="shared" si="5"/>
        <v>589.44354999999996</v>
      </c>
      <c r="V16" s="52">
        <f t="shared" si="2"/>
        <v>698.21055000000001</v>
      </c>
      <c r="Y16"/>
    </row>
    <row r="17" spans="1:31">
      <c r="A17" t="s">
        <v>266</v>
      </c>
      <c r="C17" s="37" t="s">
        <v>226</v>
      </c>
      <c r="F17" s="43">
        <f t="shared" si="3"/>
        <v>44100</v>
      </c>
      <c r="G17" s="32">
        <v>210</v>
      </c>
      <c r="H17" s="35">
        <v>123.172</v>
      </c>
      <c r="I17" s="35">
        <v>122.426</v>
      </c>
      <c r="J17" s="63">
        <v>122.79900000000001</v>
      </c>
      <c r="L17">
        <v>210</v>
      </c>
      <c r="M17" s="35">
        <v>1224.4662500000002</v>
      </c>
      <c r="N17" s="35">
        <v>1222.8416666666667</v>
      </c>
      <c r="O17" s="64">
        <v>1223.6539583333333</v>
      </c>
      <c r="Q17" s="1">
        <f t="shared" si="4"/>
        <v>1100.8549583333333</v>
      </c>
      <c r="R17" s="2">
        <f t="shared" si="0"/>
        <v>220.17099166666668</v>
      </c>
      <c r="S17" s="2">
        <f t="shared" si="1"/>
        <v>440.34198333333336</v>
      </c>
      <c r="T17" s="62">
        <f t="shared" si="5"/>
        <v>660.5129750000001</v>
      </c>
      <c r="V17" s="52">
        <f t="shared" si="2"/>
        <v>783.31197500000007</v>
      </c>
      <c r="Y17"/>
    </row>
    <row r="18" spans="1:31">
      <c r="F18" s="43">
        <f t="shared" si="3"/>
        <v>50625</v>
      </c>
      <c r="G18" s="32">
        <v>225</v>
      </c>
      <c r="H18" s="35">
        <v>136.839</v>
      </c>
      <c r="I18" s="35">
        <v>135.44399999999999</v>
      </c>
      <c r="J18" s="63">
        <v>136.14150000000001</v>
      </c>
      <c r="L18">
        <v>225</v>
      </c>
      <c r="M18" s="35">
        <v>1359.9666666666667</v>
      </c>
      <c r="N18" s="35">
        <v>1361.0983333333334</v>
      </c>
      <c r="O18" s="64">
        <v>1360.5325</v>
      </c>
      <c r="Q18" s="1">
        <f t="shared" si="4"/>
        <v>1224.3910000000001</v>
      </c>
      <c r="R18" s="2">
        <f t="shared" si="0"/>
        <v>244.87820000000002</v>
      </c>
      <c r="S18" s="2">
        <f t="shared" si="1"/>
        <v>489.75640000000004</v>
      </c>
      <c r="T18" s="62">
        <f t="shared" si="5"/>
        <v>734.63460000000009</v>
      </c>
      <c r="V18" s="52">
        <f t="shared" si="2"/>
        <v>870.77610000000004</v>
      </c>
      <c r="Y18"/>
    </row>
    <row r="19" spans="1:31">
      <c r="A19" t="s">
        <v>267</v>
      </c>
      <c r="F19" s="43">
        <f t="shared" si="3"/>
        <v>57600</v>
      </c>
      <c r="G19" s="32">
        <v>240</v>
      </c>
      <c r="H19" s="35">
        <v>156.035</v>
      </c>
      <c r="I19" s="35">
        <v>151.51400000000001</v>
      </c>
      <c r="J19" s="63">
        <v>153.77449999999999</v>
      </c>
      <c r="L19">
        <v>240</v>
      </c>
      <c r="M19" s="35">
        <v>1503.3279166666666</v>
      </c>
      <c r="N19" s="35">
        <v>1498.7641666666666</v>
      </c>
      <c r="O19" s="64">
        <v>1501.0460416666665</v>
      </c>
      <c r="Q19" s="1">
        <f t="shared" si="4"/>
        <v>1347.2715416666665</v>
      </c>
      <c r="R19" s="2">
        <f t="shared" si="0"/>
        <v>269.4543083333333</v>
      </c>
      <c r="S19" s="2">
        <f t="shared" si="1"/>
        <v>538.9086166666666</v>
      </c>
      <c r="T19" s="62">
        <f t="shared" si="5"/>
        <v>808.3629249999999</v>
      </c>
      <c r="V19" s="52">
        <f t="shared" si="2"/>
        <v>962.13742499999989</v>
      </c>
      <c r="Y19"/>
    </row>
    <row r="20" spans="1:31">
      <c r="A20" t="s">
        <v>268</v>
      </c>
      <c r="B20" t="s">
        <v>269</v>
      </c>
      <c r="F20" s="43">
        <f t="shared" si="3"/>
        <v>65025</v>
      </c>
      <c r="G20" s="32">
        <v>255</v>
      </c>
      <c r="H20" s="35">
        <v>168.57599999999999</v>
      </c>
      <c r="I20" s="35">
        <v>166.86500000000001</v>
      </c>
      <c r="J20" s="63">
        <v>167.72050000000002</v>
      </c>
      <c r="L20">
        <v>255</v>
      </c>
      <c r="M20" s="35">
        <v>1648.21</v>
      </c>
      <c r="N20" s="35">
        <v>1643.6675</v>
      </c>
      <c r="O20" s="64">
        <v>1645.93875</v>
      </c>
      <c r="Q20" s="1">
        <f t="shared" si="4"/>
        <v>1478.2182499999999</v>
      </c>
      <c r="R20" s="2">
        <f t="shared" si="0"/>
        <v>295.64364999999998</v>
      </c>
      <c r="S20" s="2">
        <f t="shared" si="1"/>
        <v>591.28729999999996</v>
      </c>
      <c r="T20" s="62">
        <f t="shared" si="5"/>
        <v>886.93094999999994</v>
      </c>
      <c r="V20" s="52">
        <f t="shared" si="2"/>
        <v>1054.6514499999998</v>
      </c>
      <c r="Y20"/>
    </row>
    <row r="21" spans="1:31">
      <c r="A21" t="s">
        <v>270</v>
      </c>
      <c r="B21" t="s">
        <v>271</v>
      </c>
      <c r="F21" s="43">
        <f t="shared" si="3"/>
        <v>72900</v>
      </c>
      <c r="G21" s="32">
        <v>270</v>
      </c>
      <c r="H21" s="35">
        <v>186.94200000000001</v>
      </c>
      <c r="I21" s="35">
        <v>182.28700000000001</v>
      </c>
      <c r="J21" s="63">
        <v>184.61450000000002</v>
      </c>
      <c r="L21">
        <v>270</v>
      </c>
      <c r="M21" s="35">
        <v>1802.0337500000001</v>
      </c>
      <c r="N21" s="35">
        <v>1796.84</v>
      </c>
      <c r="O21" s="64">
        <v>1799.4368749999999</v>
      </c>
      <c r="Q21" s="1">
        <f t="shared" si="4"/>
        <v>1614.8223749999997</v>
      </c>
      <c r="R21" s="2">
        <f t="shared" si="0"/>
        <v>322.96447499999999</v>
      </c>
      <c r="S21" s="2">
        <f t="shared" si="1"/>
        <v>645.92894999999999</v>
      </c>
      <c r="T21" s="62">
        <f t="shared" si="5"/>
        <v>968.89342499999998</v>
      </c>
      <c r="V21" s="52">
        <f t="shared" si="2"/>
        <v>1153.5079249999999</v>
      </c>
      <c r="Y21"/>
    </row>
    <row r="22" spans="1:31">
      <c r="F22" s="43">
        <f t="shared" si="3"/>
        <v>81225</v>
      </c>
      <c r="G22" s="32">
        <v>285</v>
      </c>
      <c r="H22" s="35">
        <v>203.58</v>
      </c>
      <c r="I22" s="35">
        <v>202.602</v>
      </c>
      <c r="J22" s="63">
        <v>203.09100000000001</v>
      </c>
      <c r="L22">
        <v>285</v>
      </c>
      <c r="M22" s="35">
        <v>1958.6029166666667</v>
      </c>
      <c r="N22" s="35">
        <v>1955.2916666666667</v>
      </c>
      <c r="O22" s="64">
        <v>1956.9472916666668</v>
      </c>
      <c r="Q22" s="1">
        <f t="shared" si="4"/>
        <v>1753.8562916666669</v>
      </c>
      <c r="R22" s="2">
        <f t="shared" si="0"/>
        <v>350.77125833333344</v>
      </c>
      <c r="S22" s="2">
        <f t="shared" si="1"/>
        <v>701.54251666666687</v>
      </c>
      <c r="T22" s="62">
        <f t="shared" si="5"/>
        <v>1052.3137750000003</v>
      </c>
      <c r="V22" s="52">
        <f t="shared" si="2"/>
        <v>1255.4047750000004</v>
      </c>
      <c r="Y22"/>
    </row>
    <row r="23" spans="1:31">
      <c r="F23" s="43">
        <f t="shared" si="3"/>
        <v>90000</v>
      </c>
      <c r="G23" s="32">
        <v>300</v>
      </c>
      <c r="H23" s="35">
        <v>221.29300000000001</v>
      </c>
      <c r="I23" s="35">
        <v>218.14400000000001</v>
      </c>
      <c r="J23" s="63">
        <v>219.71850000000001</v>
      </c>
      <c r="L23">
        <v>300</v>
      </c>
      <c r="M23" s="35">
        <v>2119.2525000000001</v>
      </c>
      <c r="N23" s="35">
        <v>2118.7283333333335</v>
      </c>
      <c r="O23" s="64">
        <v>2118.9904166666665</v>
      </c>
      <c r="Q23" s="1">
        <f t="shared" si="4"/>
        <v>1899.2719166666666</v>
      </c>
      <c r="R23" s="2">
        <f t="shared" si="0"/>
        <v>379.85438333333332</v>
      </c>
      <c r="S23" s="2">
        <f t="shared" si="1"/>
        <v>759.70876666666663</v>
      </c>
      <c r="T23" s="62">
        <f t="shared" si="5"/>
        <v>1139.56315</v>
      </c>
      <c r="V23" s="52">
        <f t="shared" si="2"/>
        <v>1359.2816499999999</v>
      </c>
      <c r="Y23"/>
    </row>
    <row r="25" spans="1:31" ht="15" customHeight="1">
      <c r="O25" s="131" t="s">
        <v>341</v>
      </c>
      <c r="T25" s="71"/>
    </row>
    <row r="26" spans="1:31">
      <c r="C26" s="26" t="s">
        <v>279</v>
      </c>
      <c r="O26" s="132"/>
      <c r="T26" s="71"/>
      <c r="W26" s="56"/>
      <c r="X26" s="56"/>
      <c r="Y26" s="68"/>
      <c r="Z26" s="68"/>
      <c r="AA26" s="56"/>
      <c r="AB26" s="56"/>
      <c r="AC26" s="56"/>
      <c r="AD26" s="56"/>
      <c r="AE26" s="56"/>
    </row>
    <row r="27" spans="1:31">
      <c r="A27" t="s">
        <v>301</v>
      </c>
      <c r="C27" s="10" t="s">
        <v>277</v>
      </c>
      <c r="D27" s="53">
        <v>2</v>
      </c>
      <c r="E27" t="s">
        <v>229</v>
      </c>
      <c r="O27" s="132"/>
      <c r="T27" s="71"/>
      <c r="W27" s="56"/>
      <c r="X27" s="56"/>
      <c r="Y27" s="68"/>
      <c r="Z27" s="56"/>
      <c r="AA27" s="17"/>
      <c r="AB27" s="69"/>
      <c r="AC27" s="70"/>
      <c r="AD27" s="69"/>
      <c r="AE27" s="69"/>
    </row>
    <row r="28" spans="1:31">
      <c r="A28" t="s">
        <v>302</v>
      </c>
      <c r="C28" s="10" t="s">
        <v>278</v>
      </c>
      <c r="D28" s="10">
        <v>20</v>
      </c>
      <c r="E28" t="s">
        <v>229</v>
      </c>
      <c r="O28" s="132"/>
      <c r="T28" s="71"/>
      <c r="W28" s="56"/>
      <c r="X28" s="67"/>
      <c r="Y28" s="68"/>
      <c r="Z28" s="68"/>
      <c r="AA28" s="56"/>
      <c r="AB28" s="56"/>
      <c r="AC28" s="56"/>
      <c r="AD28" s="56"/>
      <c r="AE28" s="56"/>
    </row>
    <row r="29" spans="1:31">
      <c r="O29" s="132"/>
      <c r="T29" s="71"/>
    </row>
    <row r="30" spans="1:31">
      <c r="A30" t="s">
        <v>300</v>
      </c>
      <c r="C30" s="26" t="s">
        <v>275</v>
      </c>
      <c r="D30" s="27">
        <v>100</v>
      </c>
      <c r="E30" t="s">
        <v>276</v>
      </c>
      <c r="O30" s="132"/>
      <c r="T30" s="71"/>
    </row>
    <row r="31" spans="1:31">
      <c r="C31" s="26"/>
      <c r="D31" s="27"/>
      <c r="O31" s="132"/>
      <c r="T31" s="71"/>
    </row>
    <row r="32" spans="1:31">
      <c r="A32" t="s">
        <v>299</v>
      </c>
      <c r="C32" s="26" t="s">
        <v>245</v>
      </c>
      <c r="D32" s="27">
        <f>D30/(1+2.5*(D27/D28))</f>
        <v>80</v>
      </c>
      <c r="O32" s="132"/>
      <c r="T32" s="71"/>
    </row>
    <row r="33" spans="3:20">
      <c r="D33" s="27"/>
      <c r="O33" s="132"/>
      <c r="T33" s="71"/>
    </row>
    <row r="34" spans="3:20">
      <c r="C34" s="40" t="s">
        <v>280</v>
      </c>
      <c r="D34" s="41">
        <f>(D30-D32)/D30</f>
        <v>0.2</v>
      </c>
      <c r="O34" s="132"/>
      <c r="T34" s="71"/>
    </row>
    <row r="35" spans="3:20">
      <c r="O35" s="132"/>
      <c r="T35" s="71"/>
    </row>
    <row r="36" spans="3:20">
      <c r="O36" s="133"/>
      <c r="T36" s="71"/>
    </row>
  </sheetData>
  <mergeCells count="4">
    <mergeCell ref="H1:J1"/>
    <mergeCell ref="M1:O1"/>
    <mergeCell ref="A1:F1"/>
    <mergeCell ref="O25:O36"/>
  </mergeCells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8"/>
  <sheetViews>
    <sheetView tabSelected="1" topLeftCell="D1" zoomScale="70" zoomScaleNormal="70" workbookViewId="0">
      <selection activeCell="E51" sqref="E51"/>
    </sheetView>
  </sheetViews>
  <sheetFormatPr defaultColWidth="9.140625" defaultRowHeight="15"/>
  <cols>
    <col min="1" max="1" width="9.140625" style="13"/>
    <col min="2" max="7" width="9.140625" style="2"/>
    <col min="8" max="8" width="9.140625" style="1"/>
    <col min="9" max="14" width="9.140625" style="2"/>
    <col min="15" max="15" width="9.140625" style="1"/>
    <col min="16" max="21" width="9.140625" style="2"/>
    <col min="22" max="22" width="9.140625" style="1"/>
    <col min="23" max="28" width="9.140625" style="2"/>
    <col min="29" max="29" width="9.140625" style="1"/>
    <col min="30" max="16384" width="9.140625" style="2"/>
  </cols>
  <sheetData>
    <row r="1" spans="1:31">
      <c r="A1" s="48" t="s">
        <v>305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W1" s="2" t="s">
        <v>29</v>
      </c>
      <c r="X1" s="2" t="s">
        <v>30</v>
      </c>
      <c r="Y1" s="2" t="s">
        <v>31</v>
      </c>
      <c r="Z1" s="2" t="s">
        <v>32</v>
      </c>
      <c r="AA1" s="2" t="s">
        <v>33</v>
      </c>
      <c r="AB1" s="2" t="s">
        <v>34</v>
      </c>
      <c r="AD1" s="1" t="s">
        <v>219</v>
      </c>
    </row>
    <row r="2" spans="1:31">
      <c r="A2" s="6" t="s">
        <v>2</v>
      </c>
      <c r="B2" s="2" t="s">
        <v>3</v>
      </c>
      <c r="C2" s="2" t="s">
        <v>3</v>
      </c>
      <c r="D2" s="2" t="s">
        <v>3</v>
      </c>
      <c r="E2" s="2" t="s">
        <v>3</v>
      </c>
      <c r="F2" s="2" t="s">
        <v>3</v>
      </c>
      <c r="G2" s="2" t="s">
        <v>3</v>
      </c>
      <c r="H2" s="1" t="s">
        <v>3</v>
      </c>
      <c r="I2" s="2" t="s">
        <v>3</v>
      </c>
      <c r="J2" s="2" t="s">
        <v>3</v>
      </c>
      <c r="K2" s="2" t="s">
        <v>3</v>
      </c>
      <c r="L2" s="2" t="s">
        <v>3</v>
      </c>
      <c r="M2" s="2" t="s">
        <v>3</v>
      </c>
      <c r="N2" s="2" t="s">
        <v>3</v>
      </c>
      <c r="O2" s="1" t="s">
        <v>3</v>
      </c>
      <c r="P2" s="2" t="s">
        <v>3</v>
      </c>
      <c r="Q2" s="2" t="s">
        <v>3</v>
      </c>
      <c r="R2" s="2" t="s">
        <v>3</v>
      </c>
      <c r="S2" s="2" t="s">
        <v>3</v>
      </c>
      <c r="T2" s="2" t="s">
        <v>3</v>
      </c>
      <c r="U2" s="2" t="s">
        <v>3</v>
      </c>
      <c r="V2" s="1" t="s">
        <v>3</v>
      </c>
      <c r="W2" s="2" t="s">
        <v>3</v>
      </c>
      <c r="X2" s="2" t="s">
        <v>3</v>
      </c>
      <c r="Y2" s="2" t="s">
        <v>3</v>
      </c>
      <c r="Z2" s="2" t="s">
        <v>3</v>
      </c>
      <c r="AA2" s="2" t="s">
        <v>3</v>
      </c>
      <c r="AB2" s="2" t="s">
        <v>3</v>
      </c>
      <c r="AC2" s="1" t="s">
        <v>3</v>
      </c>
      <c r="AD2" s="1" t="s">
        <v>3</v>
      </c>
      <c r="AE2" s="42" t="s">
        <v>3</v>
      </c>
    </row>
    <row r="3" spans="1:31">
      <c r="A3" s="6" t="s">
        <v>4</v>
      </c>
      <c r="B3" s="3" t="s">
        <v>5</v>
      </c>
      <c r="C3" s="3" t="s">
        <v>5</v>
      </c>
      <c r="D3" s="3" t="s">
        <v>5</v>
      </c>
      <c r="E3" s="3" t="s">
        <v>5</v>
      </c>
      <c r="F3" s="3" t="s">
        <v>5</v>
      </c>
      <c r="G3" s="3" t="s">
        <v>5</v>
      </c>
      <c r="H3" s="4" t="s">
        <v>5</v>
      </c>
      <c r="I3" s="3" t="s">
        <v>5</v>
      </c>
      <c r="J3" s="3" t="s">
        <v>5</v>
      </c>
      <c r="K3" s="3" t="s">
        <v>5</v>
      </c>
      <c r="L3" s="3" t="s">
        <v>5</v>
      </c>
      <c r="M3" s="3" t="s">
        <v>5</v>
      </c>
      <c r="N3" s="3" t="s">
        <v>5</v>
      </c>
      <c r="O3" s="4" t="s">
        <v>5</v>
      </c>
      <c r="P3" s="3" t="s">
        <v>5</v>
      </c>
      <c r="Q3" s="3" t="s">
        <v>5</v>
      </c>
      <c r="R3" s="3" t="s">
        <v>5</v>
      </c>
      <c r="S3" s="3" t="s">
        <v>5</v>
      </c>
      <c r="T3" s="3" t="s">
        <v>5</v>
      </c>
      <c r="U3" s="3" t="s">
        <v>5</v>
      </c>
      <c r="V3" s="4" t="s">
        <v>5</v>
      </c>
      <c r="W3" s="3" t="s">
        <v>5</v>
      </c>
      <c r="X3" s="3" t="s">
        <v>5</v>
      </c>
      <c r="Y3" s="3" t="s">
        <v>5</v>
      </c>
      <c r="Z3" s="3" t="s">
        <v>5</v>
      </c>
      <c r="AA3" s="3" t="s">
        <v>5</v>
      </c>
      <c r="AB3" s="3" t="s">
        <v>5</v>
      </c>
      <c r="AC3" s="4" t="s">
        <v>5</v>
      </c>
      <c r="AD3" s="4" t="s">
        <v>5</v>
      </c>
      <c r="AE3" s="2" t="s">
        <v>227</v>
      </c>
    </row>
    <row r="4" spans="1:31">
      <c r="A4" s="1" t="s">
        <v>0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1" t="s">
        <v>13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1" t="s">
        <v>21</v>
      </c>
      <c r="P4" s="2" t="s">
        <v>22</v>
      </c>
      <c r="Q4" s="2" t="s">
        <v>23</v>
      </c>
      <c r="R4" s="2" t="s">
        <v>24</v>
      </c>
      <c r="S4" s="2" t="s">
        <v>25</v>
      </c>
      <c r="T4" s="2" t="s">
        <v>26</v>
      </c>
      <c r="U4" s="2" t="s">
        <v>27</v>
      </c>
      <c r="V4" s="1" t="s">
        <v>28</v>
      </c>
      <c r="W4" s="2" t="s">
        <v>29</v>
      </c>
      <c r="X4" s="2" t="s">
        <v>30</v>
      </c>
      <c r="Y4" s="2" t="s">
        <v>31</v>
      </c>
      <c r="Z4" s="2" t="s">
        <v>32</v>
      </c>
      <c r="AA4" s="2" t="s">
        <v>33</v>
      </c>
      <c r="AB4" s="2" t="s">
        <v>34</v>
      </c>
      <c r="AC4" s="1" t="s">
        <v>35</v>
      </c>
      <c r="AD4" s="1" t="s">
        <v>50</v>
      </c>
      <c r="AE4" s="2" t="s">
        <v>283</v>
      </c>
    </row>
    <row r="5" spans="1:31">
      <c r="A5" s="11">
        <v>30</v>
      </c>
      <c r="B5" s="2">
        <v>62.287300000000002</v>
      </c>
      <c r="C5" s="2">
        <v>61.725900000000003</v>
      </c>
      <c r="D5" s="2">
        <v>62.120399999999997</v>
      </c>
      <c r="E5" s="2">
        <v>62.281300000000002</v>
      </c>
      <c r="F5" s="2">
        <v>61.706299999999999</v>
      </c>
      <c r="G5" s="2">
        <v>61.668900000000001</v>
      </c>
      <c r="H5" s="1">
        <f>AVERAGE(B5:G5)</f>
        <v>61.965016666666664</v>
      </c>
      <c r="I5" s="2">
        <v>62.950499999999998</v>
      </c>
      <c r="J5" s="2">
        <v>62.875799999999998</v>
      </c>
      <c r="K5" s="2">
        <v>62.656399999999998</v>
      </c>
      <c r="L5" s="2">
        <v>62.846699999999998</v>
      </c>
      <c r="M5" s="2">
        <v>63.988300000000002</v>
      </c>
      <c r="N5" s="2">
        <v>65.713300000000004</v>
      </c>
      <c r="O5" s="1">
        <f>AVERAGE(I5:N5)</f>
        <v>63.505166666666668</v>
      </c>
      <c r="P5" s="2">
        <v>63.055100000000003</v>
      </c>
      <c r="Q5" s="2">
        <v>64.158000000000001</v>
      </c>
      <c r="R5" s="2">
        <v>63.881900000000002</v>
      </c>
      <c r="S5" s="2">
        <v>64.293499999999995</v>
      </c>
      <c r="T5" s="2">
        <v>63.7425</v>
      </c>
      <c r="U5" s="2">
        <v>63.834600000000002</v>
      </c>
      <c r="V5" s="1">
        <f>AVERAGE(P5:U5)</f>
        <v>63.827599999999997</v>
      </c>
      <c r="W5" s="2">
        <v>63.633099999999999</v>
      </c>
      <c r="X5" s="2">
        <v>63.773499999999999</v>
      </c>
      <c r="Y5" s="2">
        <v>63.563000000000002</v>
      </c>
      <c r="Z5" s="2">
        <v>63.2164</v>
      </c>
      <c r="AA5" s="2">
        <v>63.158900000000003</v>
      </c>
      <c r="AB5" s="2">
        <v>62.845799999999997</v>
      </c>
      <c r="AC5" s="1">
        <f t="shared" ref="AC5:AC43" si="0">AVERAGE(W5:AB5)</f>
        <v>63.365116666666665</v>
      </c>
      <c r="AD5" s="5">
        <f>(H5+O5+V5+AC5)/4</f>
        <v>63.165724999999995</v>
      </c>
      <c r="AE5" s="2">
        <f>A5^2</f>
        <v>900</v>
      </c>
    </row>
    <row r="6" spans="1:31">
      <c r="A6" s="11">
        <v>45</v>
      </c>
      <c r="B6" s="2">
        <v>115.408</v>
      </c>
      <c r="C6" s="2">
        <v>115.381</v>
      </c>
      <c r="D6" s="2">
        <v>115.96299999999999</v>
      </c>
      <c r="E6" s="2">
        <v>115.27800000000001</v>
      </c>
      <c r="F6" s="2">
        <v>115.366</v>
      </c>
      <c r="G6" s="2">
        <v>115.03100000000001</v>
      </c>
      <c r="H6" s="1">
        <f t="shared" ref="H6:H23" si="1">AVERAGE(B6:G6)</f>
        <v>115.40449999999998</v>
      </c>
      <c r="I6" s="2">
        <v>116.45</v>
      </c>
      <c r="J6" s="2">
        <v>118.556</v>
      </c>
      <c r="K6" s="2">
        <v>117.46599999999999</v>
      </c>
      <c r="L6" s="2">
        <v>116.553</v>
      </c>
      <c r="M6" s="2">
        <v>117.39400000000001</v>
      </c>
      <c r="N6" s="2">
        <v>122.30200000000001</v>
      </c>
      <c r="O6" s="1">
        <f t="shared" ref="O6:O23" si="2">AVERAGE(I6:N6)</f>
        <v>118.12016666666666</v>
      </c>
      <c r="P6" s="2">
        <v>117.19499999999999</v>
      </c>
      <c r="Q6" s="2">
        <v>118.28400000000001</v>
      </c>
      <c r="R6" s="2">
        <v>118.489</v>
      </c>
      <c r="S6" s="2">
        <v>119.07</v>
      </c>
      <c r="T6" s="2">
        <v>118.453</v>
      </c>
      <c r="U6" s="2">
        <v>119.155</v>
      </c>
      <c r="V6" s="1">
        <f t="shared" ref="V6:V23" si="3">AVERAGE(P6:U6)</f>
        <v>118.44099999999999</v>
      </c>
      <c r="W6" s="2">
        <v>117.818</v>
      </c>
      <c r="X6" s="2">
        <v>117.983</v>
      </c>
      <c r="Y6" s="2">
        <v>118.491</v>
      </c>
      <c r="Z6" s="2">
        <v>116.881</v>
      </c>
      <c r="AA6" s="2">
        <v>117.164</v>
      </c>
      <c r="AB6" s="2">
        <v>116.637</v>
      </c>
      <c r="AC6" s="1">
        <f t="shared" si="0"/>
        <v>117.49566666666665</v>
      </c>
      <c r="AD6" s="5">
        <f t="shared" ref="AD6:AD43" si="4">(H6+O6+V6+AC6)/4</f>
        <v>117.36533333333331</v>
      </c>
      <c r="AE6" s="2">
        <f t="shared" ref="AE6:AE43" si="5">A6^2</f>
        <v>2025</v>
      </c>
    </row>
    <row r="7" spans="1:31">
      <c r="A7" s="11">
        <v>60</v>
      </c>
      <c r="B7" s="2">
        <v>179</v>
      </c>
      <c r="C7" s="2">
        <v>181.21799999999999</v>
      </c>
      <c r="D7" s="2">
        <v>179.34700000000001</v>
      </c>
      <c r="E7" s="2">
        <v>179.648</v>
      </c>
      <c r="F7" s="2">
        <v>181</v>
      </c>
      <c r="G7" s="2">
        <v>178.84200000000001</v>
      </c>
      <c r="H7" s="1">
        <f t="shared" si="1"/>
        <v>179.8425</v>
      </c>
      <c r="I7" s="2">
        <v>183.64699999999999</v>
      </c>
      <c r="J7" s="2">
        <v>182.435</v>
      </c>
      <c r="K7" s="2">
        <v>183.381</v>
      </c>
      <c r="L7" s="2">
        <v>180.71</v>
      </c>
      <c r="M7" s="2">
        <v>181.42699999999999</v>
      </c>
      <c r="N7" s="2">
        <v>187.55799999999999</v>
      </c>
      <c r="O7" s="1">
        <f t="shared" si="2"/>
        <v>183.19299999999998</v>
      </c>
      <c r="P7" s="2">
        <v>183.01900000000001</v>
      </c>
      <c r="Q7" s="2">
        <v>183.39500000000001</v>
      </c>
      <c r="R7" s="2">
        <v>183.80099999999999</v>
      </c>
      <c r="S7" s="2">
        <v>184.637</v>
      </c>
      <c r="T7" s="2">
        <v>184.85400000000001</v>
      </c>
      <c r="U7" s="2">
        <v>184.322</v>
      </c>
      <c r="V7" s="1">
        <f t="shared" si="3"/>
        <v>184.00466666666662</v>
      </c>
      <c r="W7" s="2">
        <v>183.84399999999999</v>
      </c>
      <c r="X7" s="2">
        <v>182.47399999999999</v>
      </c>
      <c r="Y7" s="2">
        <v>181.631</v>
      </c>
      <c r="Z7" s="2">
        <v>181.667</v>
      </c>
      <c r="AA7" s="2">
        <v>181.60900000000001</v>
      </c>
      <c r="AB7" s="2">
        <v>182.48</v>
      </c>
      <c r="AC7" s="1">
        <f t="shared" si="0"/>
        <v>182.28416666666666</v>
      </c>
      <c r="AD7" s="5">
        <f t="shared" si="4"/>
        <v>182.33108333333331</v>
      </c>
      <c r="AE7" s="2">
        <f t="shared" si="5"/>
        <v>3600</v>
      </c>
    </row>
    <row r="8" spans="1:31">
      <c r="A8" s="11">
        <v>75</v>
      </c>
      <c r="B8" s="2">
        <v>251.79599999999999</v>
      </c>
      <c r="C8" s="2">
        <v>254.863</v>
      </c>
      <c r="D8" s="2">
        <v>253.309</v>
      </c>
      <c r="E8" s="2">
        <v>251.262</v>
      </c>
      <c r="F8" s="2">
        <v>251.548</v>
      </c>
      <c r="G8" s="2">
        <v>250.85300000000001</v>
      </c>
      <c r="H8" s="1">
        <f t="shared" si="1"/>
        <v>252.27183333333335</v>
      </c>
      <c r="I8" s="2">
        <v>256.83300000000003</v>
      </c>
      <c r="J8" s="2">
        <v>254.131</v>
      </c>
      <c r="K8" s="2">
        <v>256.97500000000002</v>
      </c>
      <c r="L8" s="2">
        <v>256.18700000000001</v>
      </c>
      <c r="M8" s="2">
        <v>255.63300000000001</v>
      </c>
      <c r="N8" s="2">
        <v>263.16699999999997</v>
      </c>
      <c r="O8" s="1">
        <f t="shared" si="2"/>
        <v>257.15433333333334</v>
      </c>
      <c r="P8" s="2">
        <v>255.69900000000001</v>
      </c>
      <c r="Q8" s="2">
        <v>255.501</v>
      </c>
      <c r="R8" s="2">
        <v>255.911</v>
      </c>
      <c r="S8" s="2">
        <v>257.512</v>
      </c>
      <c r="T8" s="2">
        <v>258.72300000000001</v>
      </c>
      <c r="U8" s="2">
        <v>257.47399999999999</v>
      </c>
      <c r="V8" s="1">
        <f t="shared" si="3"/>
        <v>256.80333333333334</v>
      </c>
      <c r="W8" s="2">
        <v>255.19399999999999</v>
      </c>
      <c r="X8" s="2">
        <v>255.809</v>
      </c>
      <c r="Y8" s="2">
        <v>256.46699999999998</v>
      </c>
      <c r="Z8" s="2">
        <v>255.24299999999999</v>
      </c>
      <c r="AA8" s="2">
        <v>254.54900000000001</v>
      </c>
      <c r="AB8" s="2">
        <v>255.32499999999999</v>
      </c>
      <c r="AC8" s="1">
        <f t="shared" si="0"/>
        <v>255.43116666666666</v>
      </c>
      <c r="AD8" s="5">
        <f t="shared" si="4"/>
        <v>255.41516666666666</v>
      </c>
      <c r="AE8" s="2">
        <f t="shared" si="5"/>
        <v>5625</v>
      </c>
    </row>
    <row r="9" spans="1:31">
      <c r="A9" s="11">
        <v>90</v>
      </c>
      <c r="B9" s="2">
        <v>334.17500000000001</v>
      </c>
      <c r="C9" s="2">
        <v>333.80099999999999</v>
      </c>
      <c r="D9" s="2">
        <v>336.81599999999997</v>
      </c>
      <c r="E9" s="2">
        <v>333.50099999999998</v>
      </c>
      <c r="F9" s="2">
        <v>333.68200000000002</v>
      </c>
      <c r="G9" s="2">
        <v>332.17</v>
      </c>
      <c r="H9" s="1">
        <f t="shared" si="1"/>
        <v>334.02416666666664</v>
      </c>
      <c r="I9" s="2">
        <v>339.01600000000002</v>
      </c>
      <c r="J9" s="2">
        <v>338.84800000000001</v>
      </c>
      <c r="K9" s="2">
        <v>341.94200000000001</v>
      </c>
      <c r="L9" s="2">
        <v>340.57600000000002</v>
      </c>
      <c r="M9" s="2">
        <v>336.43599999999998</v>
      </c>
      <c r="N9" s="2">
        <v>341.95100000000002</v>
      </c>
      <c r="O9" s="1">
        <f t="shared" si="2"/>
        <v>339.79483333333332</v>
      </c>
      <c r="P9" s="2">
        <v>336.33199999999999</v>
      </c>
      <c r="Q9" s="2">
        <v>336.88200000000001</v>
      </c>
      <c r="R9" s="2">
        <v>338.38</v>
      </c>
      <c r="S9" s="2">
        <v>340.988</v>
      </c>
      <c r="T9" s="2">
        <v>339.25299999999999</v>
      </c>
      <c r="U9" s="2">
        <v>341.18099999999998</v>
      </c>
      <c r="V9" s="1">
        <f t="shared" si="3"/>
        <v>338.83599999999996</v>
      </c>
      <c r="W9" s="2">
        <v>337.702</v>
      </c>
      <c r="X9" s="2">
        <v>338.94900000000001</v>
      </c>
      <c r="Y9" s="2">
        <v>337.459</v>
      </c>
      <c r="Z9" s="2">
        <v>336.13200000000001</v>
      </c>
      <c r="AA9" s="2">
        <v>337.60700000000003</v>
      </c>
      <c r="AB9" s="2">
        <v>336.11399999999998</v>
      </c>
      <c r="AC9" s="1">
        <f t="shared" si="0"/>
        <v>337.3271666666667</v>
      </c>
      <c r="AD9" s="5">
        <f t="shared" si="4"/>
        <v>337.49554166666667</v>
      </c>
      <c r="AE9" s="2">
        <f t="shared" si="5"/>
        <v>8100</v>
      </c>
    </row>
    <row r="10" spans="1:31">
      <c r="A10" s="11">
        <v>105</v>
      </c>
      <c r="B10" s="2">
        <v>423.108</v>
      </c>
      <c r="C10" s="2">
        <v>418.87900000000002</v>
      </c>
      <c r="D10" s="2">
        <v>429.49900000000002</v>
      </c>
      <c r="E10" s="2">
        <v>419.17099999999999</v>
      </c>
      <c r="F10" s="2">
        <v>421.21100000000001</v>
      </c>
      <c r="G10" s="2">
        <v>416.827</v>
      </c>
      <c r="H10" s="1">
        <f t="shared" si="1"/>
        <v>421.44916666666677</v>
      </c>
      <c r="I10" s="2">
        <v>425.76299999999998</v>
      </c>
      <c r="J10" s="2">
        <v>425.3</v>
      </c>
      <c r="K10" s="2">
        <v>430.00700000000001</v>
      </c>
      <c r="L10" s="2">
        <v>430.71</v>
      </c>
      <c r="M10" s="2">
        <v>423.93200000000002</v>
      </c>
      <c r="N10" s="2">
        <v>432.43200000000002</v>
      </c>
      <c r="O10" s="1">
        <f t="shared" si="2"/>
        <v>428.02400000000006</v>
      </c>
      <c r="P10" s="2">
        <v>425.64800000000002</v>
      </c>
      <c r="Q10" s="2">
        <v>425.44799999999998</v>
      </c>
      <c r="R10" s="2">
        <v>424.99799999999999</v>
      </c>
      <c r="S10" s="2">
        <v>430.82499999999999</v>
      </c>
      <c r="T10" s="2">
        <v>427.34500000000003</v>
      </c>
      <c r="U10" s="2">
        <v>428.60899999999998</v>
      </c>
      <c r="V10" s="1">
        <f t="shared" si="3"/>
        <v>427.14550000000003</v>
      </c>
      <c r="W10" s="2">
        <v>430.94499999999999</v>
      </c>
      <c r="X10" s="2">
        <v>429.16199999999998</v>
      </c>
      <c r="Y10" s="2">
        <v>427.65699999999998</v>
      </c>
      <c r="Z10" s="2">
        <v>425.21300000000002</v>
      </c>
      <c r="AA10" s="2">
        <v>423.96600000000001</v>
      </c>
      <c r="AB10" s="2">
        <v>424.08300000000003</v>
      </c>
      <c r="AC10" s="1">
        <f t="shared" si="0"/>
        <v>426.83766666666662</v>
      </c>
      <c r="AD10" s="5">
        <f t="shared" si="4"/>
        <v>425.86408333333338</v>
      </c>
      <c r="AE10" s="2">
        <f t="shared" si="5"/>
        <v>11025</v>
      </c>
    </row>
    <row r="11" spans="1:31">
      <c r="A11" s="11">
        <v>120</v>
      </c>
      <c r="B11" s="2">
        <v>515.12800000000004</v>
      </c>
      <c r="C11" s="2">
        <v>516.55899999999997</v>
      </c>
      <c r="D11" s="2">
        <v>520.80600000000004</v>
      </c>
      <c r="E11" s="2">
        <v>511.49799999999999</v>
      </c>
      <c r="F11" s="2">
        <v>513.77800000000002</v>
      </c>
      <c r="G11" s="2">
        <v>511.86700000000002</v>
      </c>
      <c r="H11" s="1">
        <f t="shared" si="1"/>
        <v>514.93933333333337</v>
      </c>
      <c r="I11" s="2">
        <v>522.03399999999999</v>
      </c>
      <c r="J11" s="2">
        <v>520.57299999999998</v>
      </c>
      <c r="K11" s="2">
        <v>525.83199999999999</v>
      </c>
      <c r="L11" s="2">
        <v>527.29899999999998</v>
      </c>
      <c r="M11" s="2">
        <v>521.44100000000003</v>
      </c>
      <c r="N11" s="2">
        <v>525.79899999999998</v>
      </c>
      <c r="O11" s="1">
        <f t="shared" si="2"/>
        <v>523.82966666666664</v>
      </c>
      <c r="P11" s="2">
        <v>522.44600000000003</v>
      </c>
      <c r="Q11" s="2">
        <v>520.06700000000001</v>
      </c>
      <c r="R11" s="2">
        <v>527.601</v>
      </c>
      <c r="S11" s="2">
        <v>520.87800000000004</v>
      </c>
      <c r="T11" s="2">
        <v>525.23</v>
      </c>
      <c r="U11" s="2">
        <v>523.70699999999999</v>
      </c>
      <c r="V11" s="1">
        <f t="shared" si="3"/>
        <v>523.32150000000001</v>
      </c>
      <c r="W11" s="2">
        <v>527.19200000000001</v>
      </c>
      <c r="X11" s="2">
        <v>521.68499999999995</v>
      </c>
      <c r="Y11" s="2">
        <v>526.46299999999997</v>
      </c>
      <c r="Z11" s="2">
        <v>518.03300000000002</v>
      </c>
      <c r="AA11" s="2">
        <v>519.10900000000004</v>
      </c>
      <c r="AB11" s="2">
        <v>517.51700000000005</v>
      </c>
      <c r="AC11" s="1">
        <f t="shared" si="0"/>
        <v>521.66649999999993</v>
      </c>
      <c r="AD11" s="5">
        <f t="shared" si="4"/>
        <v>520.93925000000002</v>
      </c>
      <c r="AE11" s="2">
        <f t="shared" si="5"/>
        <v>14400</v>
      </c>
    </row>
    <row r="12" spans="1:31">
      <c r="A12" s="11">
        <v>135</v>
      </c>
      <c r="B12" s="2">
        <v>615.471</v>
      </c>
      <c r="C12" s="2">
        <v>619.25</v>
      </c>
      <c r="D12" s="2">
        <v>617.89499999999998</v>
      </c>
      <c r="E12" s="2">
        <v>616</v>
      </c>
      <c r="F12" s="2">
        <v>612.72699999999998</v>
      </c>
      <c r="G12" s="2">
        <v>612.62300000000005</v>
      </c>
      <c r="H12" s="1">
        <f t="shared" si="1"/>
        <v>615.66099999999994</v>
      </c>
      <c r="I12" s="2">
        <v>624.69000000000005</v>
      </c>
      <c r="J12" s="2">
        <v>625.48199999999997</v>
      </c>
      <c r="K12" s="2">
        <v>638.13099999999997</v>
      </c>
      <c r="L12" s="2">
        <v>633.58799999999997</v>
      </c>
      <c r="M12" s="2">
        <v>623.28399999999999</v>
      </c>
      <c r="N12" s="2">
        <v>631.24300000000005</v>
      </c>
      <c r="O12" s="1">
        <f t="shared" si="2"/>
        <v>629.40299999999991</v>
      </c>
      <c r="P12" s="2">
        <v>620.91899999999998</v>
      </c>
      <c r="Q12" s="2">
        <v>620.01800000000003</v>
      </c>
      <c r="R12" s="2">
        <v>631.47799999999995</v>
      </c>
      <c r="S12" s="2">
        <v>626.16099999999994</v>
      </c>
      <c r="T12" s="2">
        <v>625.10699999999997</v>
      </c>
      <c r="U12" s="2">
        <v>624.56899999999996</v>
      </c>
      <c r="V12" s="1">
        <f t="shared" si="3"/>
        <v>624.70866666666666</v>
      </c>
      <c r="W12" s="2">
        <v>626.00699999999995</v>
      </c>
      <c r="X12" s="2">
        <v>625.96</v>
      </c>
      <c r="Y12" s="2">
        <v>625.995</v>
      </c>
      <c r="Z12" s="2">
        <v>622.47</v>
      </c>
      <c r="AA12" s="2">
        <v>626.53099999999995</v>
      </c>
      <c r="AB12" s="2">
        <v>617.07000000000005</v>
      </c>
      <c r="AC12" s="1">
        <f t="shared" si="0"/>
        <v>624.00549999999998</v>
      </c>
      <c r="AD12" s="5">
        <f t="shared" si="4"/>
        <v>623.44454166666662</v>
      </c>
      <c r="AE12" s="2">
        <f t="shared" si="5"/>
        <v>18225</v>
      </c>
    </row>
    <row r="13" spans="1:31">
      <c r="A13" s="11">
        <v>150</v>
      </c>
      <c r="B13" s="2">
        <v>718.69200000000001</v>
      </c>
      <c r="C13" s="2">
        <v>725.553</v>
      </c>
      <c r="D13" s="2">
        <v>724.60900000000004</v>
      </c>
      <c r="E13" s="2">
        <v>717.62599999999998</v>
      </c>
      <c r="F13" s="2">
        <v>722.83600000000001</v>
      </c>
      <c r="G13" s="2">
        <v>719.77599999999995</v>
      </c>
      <c r="H13" s="1">
        <f t="shared" si="1"/>
        <v>721.51533333333327</v>
      </c>
      <c r="I13" s="2">
        <v>736.51499999999999</v>
      </c>
      <c r="J13" s="2">
        <v>736.47699999999998</v>
      </c>
      <c r="K13" s="2">
        <v>744.69600000000003</v>
      </c>
      <c r="L13" s="2">
        <v>719.37800000000004</v>
      </c>
      <c r="M13" s="2">
        <v>729.54300000000001</v>
      </c>
      <c r="N13" s="2">
        <v>739.27200000000005</v>
      </c>
      <c r="O13" s="1">
        <f t="shared" si="2"/>
        <v>734.31350000000009</v>
      </c>
      <c r="P13" s="2">
        <v>732.28899999999999</v>
      </c>
      <c r="Q13" s="2">
        <v>733.26199999999994</v>
      </c>
      <c r="R13" s="2">
        <v>742.779</v>
      </c>
      <c r="S13" s="2">
        <v>739.99199999999996</v>
      </c>
      <c r="T13" s="2">
        <v>735.84400000000005</v>
      </c>
      <c r="U13" s="2">
        <v>740.66300000000001</v>
      </c>
      <c r="V13" s="1">
        <f t="shared" si="3"/>
        <v>737.47149999999999</v>
      </c>
      <c r="W13" s="2">
        <v>732.35799999999995</v>
      </c>
      <c r="X13" s="2">
        <v>737.09799999999996</v>
      </c>
      <c r="Y13" s="2">
        <v>731.50699999999995</v>
      </c>
      <c r="Z13" s="2">
        <v>730.13900000000001</v>
      </c>
      <c r="AA13" s="2">
        <v>737.89099999999996</v>
      </c>
      <c r="AB13" s="2">
        <v>727.86500000000001</v>
      </c>
      <c r="AC13" s="1">
        <f t="shared" si="0"/>
        <v>732.80966666666666</v>
      </c>
      <c r="AD13" s="5">
        <f t="shared" si="4"/>
        <v>731.52750000000003</v>
      </c>
      <c r="AE13" s="2">
        <f t="shared" si="5"/>
        <v>22500</v>
      </c>
    </row>
    <row r="14" spans="1:31">
      <c r="A14" s="11">
        <v>165</v>
      </c>
      <c r="B14" s="2">
        <v>833.69299999999998</v>
      </c>
      <c r="C14" s="2">
        <v>839.81899999999996</v>
      </c>
      <c r="D14" s="2">
        <v>831.93299999999999</v>
      </c>
      <c r="E14" s="2">
        <v>828.37099999999998</v>
      </c>
      <c r="F14" s="2">
        <v>842.17499999999995</v>
      </c>
      <c r="G14" s="2">
        <v>835.70100000000002</v>
      </c>
      <c r="H14" s="1">
        <f t="shared" si="1"/>
        <v>835.28200000000004</v>
      </c>
      <c r="I14" s="2">
        <v>858.76099999999997</v>
      </c>
      <c r="J14" s="2">
        <v>846.08299999999997</v>
      </c>
      <c r="K14" s="2">
        <v>866.423</v>
      </c>
      <c r="L14" s="2">
        <v>839.81</v>
      </c>
      <c r="M14" s="2">
        <v>843.10599999999999</v>
      </c>
      <c r="N14" s="2">
        <v>855.42700000000002</v>
      </c>
      <c r="O14" s="1">
        <f t="shared" si="2"/>
        <v>851.60166666666657</v>
      </c>
      <c r="P14" s="2">
        <v>854.09900000000005</v>
      </c>
      <c r="Q14" s="2">
        <v>841.34799999999996</v>
      </c>
      <c r="R14" s="2">
        <v>853.90099999999995</v>
      </c>
      <c r="S14" s="2">
        <v>849.85299999999995</v>
      </c>
      <c r="T14" s="2">
        <v>847.92899999999997</v>
      </c>
      <c r="U14" s="2">
        <v>854.21199999999999</v>
      </c>
      <c r="V14" s="1">
        <f t="shared" si="3"/>
        <v>850.22366666666676</v>
      </c>
      <c r="W14" s="2">
        <v>853.71400000000006</v>
      </c>
      <c r="X14" s="2">
        <v>854.83299999999997</v>
      </c>
      <c r="Y14" s="2">
        <v>851.34699999999998</v>
      </c>
      <c r="Z14" s="2">
        <v>837.53499999999997</v>
      </c>
      <c r="AA14" s="2">
        <v>850.74300000000005</v>
      </c>
      <c r="AB14" s="2">
        <v>842.60299999999995</v>
      </c>
      <c r="AC14" s="1">
        <f t="shared" si="0"/>
        <v>848.46250000000009</v>
      </c>
      <c r="AD14" s="5">
        <f t="shared" si="4"/>
        <v>846.39245833333337</v>
      </c>
      <c r="AE14" s="2">
        <f t="shared" si="5"/>
        <v>27225</v>
      </c>
    </row>
    <row r="15" spans="1:31">
      <c r="A15" s="11">
        <v>180</v>
      </c>
      <c r="B15" s="2">
        <v>952.66499999999996</v>
      </c>
      <c r="C15" s="2">
        <v>954.58199999999999</v>
      </c>
      <c r="D15" s="2">
        <v>952.55399999999997</v>
      </c>
      <c r="E15" s="2">
        <v>944.779</v>
      </c>
      <c r="F15" s="2">
        <v>959.61</v>
      </c>
      <c r="G15" s="2">
        <v>955.12099999999998</v>
      </c>
      <c r="H15" s="1">
        <f t="shared" si="1"/>
        <v>953.21849999999995</v>
      </c>
      <c r="I15" s="2">
        <v>972.32899999999995</v>
      </c>
      <c r="J15" s="2">
        <v>963.19299999999998</v>
      </c>
      <c r="K15" s="2">
        <v>989.64</v>
      </c>
      <c r="L15" s="2">
        <v>964.798</v>
      </c>
      <c r="M15" s="2">
        <v>968.02200000000005</v>
      </c>
      <c r="N15" s="2">
        <v>978.02499999999998</v>
      </c>
      <c r="O15" s="1">
        <f t="shared" si="2"/>
        <v>972.66783333333331</v>
      </c>
      <c r="P15" s="2">
        <v>969.75199999999995</v>
      </c>
      <c r="Q15" s="2">
        <v>963.65899999999999</v>
      </c>
      <c r="R15" s="2">
        <v>975.17200000000003</v>
      </c>
      <c r="S15" s="2">
        <v>975.11300000000006</v>
      </c>
      <c r="T15" s="2">
        <v>973.01900000000001</v>
      </c>
      <c r="U15" s="2">
        <v>968.64300000000003</v>
      </c>
      <c r="V15" s="1">
        <f t="shared" si="3"/>
        <v>970.89300000000003</v>
      </c>
      <c r="W15" s="2">
        <v>972.08699999999999</v>
      </c>
      <c r="X15" s="2">
        <v>971.61699999999996</v>
      </c>
      <c r="Y15" s="2">
        <v>965.96600000000001</v>
      </c>
      <c r="Z15" s="2">
        <v>965.84799999999996</v>
      </c>
      <c r="AA15" s="2">
        <v>976.22699999999998</v>
      </c>
      <c r="AB15" s="2">
        <v>958.51900000000001</v>
      </c>
      <c r="AC15" s="1">
        <f t="shared" si="0"/>
        <v>968.37733333333335</v>
      </c>
      <c r="AD15" s="5">
        <f t="shared" si="4"/>
        <v>966.28916666666669</v>
      </c>
      <c r="AE15" s="2">
        <f t="shared" si="5"/>
        <v>32400</v>
      </c>
    </row>
    <row r="16" spans="1:31">
      <c r="A16" s="11">
        <v>195</v>
      </c>
      <c r="B16" s="2">
        <v>1073.2</v>
      </c>
      <c r="C16" s="2">
        <v>1076.43</v>
      </c>
      <c r="D16" s="2">
        <v>1082.68</v>
      </c>
      <c r="E16" s="2">
        <v>1069.8599999999999</v>
      </c>
      <c r="F16" s="2">
        <v>1082.46</v>
      </c>
      <c r="G16" s="2">
        <v>1075.19</v>
      </c>
      <c r="H16" s="1">
        <f t="shared" si="1"/>
        <v>1076.6366666666665</v>
      </c>
      <c r="I16" s="2">
        <v>1094.42</v>
      </c>
      <c r="J16" s="2">
        <v>1087.47</v>
      </c>
      <c r="K16" s="2">
        <v>1123.8399999999999</v>
      </c>
      <c r="L16" s="2">
        <v>1085.78</v>
      </c>
      <c r="M16" s="2">
        <v>1092.6500000000001</v>
      </c>
      <c r="N16" s="2">
        <v>1100.03</v>
      </c>
      <c r="O16" s="1">
        <f t="shared" si="2"/>
        <v>1097.365</v>
      </c>
      <c r="P16" s="2">
        <v>1089.98</v>
      </c>
      <c r="Q16" s="2">
        <v>1093.58</v>
      </c>
      <c r="R16" s="2">
        <v>1106.98</v>
      </c>
      <c r="S16" s="2">
        <v>1103.55</v>
      </c>
      <c r="T16" s="2">
        <v>1096.1199999999999</v>
      </c>
      <c r="U16" s="2">
        <v>1094.8800000000001</v>
      </c>
      <c r="V16" s="1">
        <f t="shared" si="3"/>
        <v>1097.5150000000001</v>
      </c>
      <c r="W16" s="2">
        <v>1093.9100000000001</v>
      </c>
      <c r="X16" s="2">
        <v>1096.67</v>
      </c>
      <c r="Y16" s="2">
        <v>1090.94</v>
      </c>
      <c r="Z16" s="2">
        <v>1098.92</v>
      </c>
      <c r="AA16" s="2">
        <v>1105.9000000000001</v>
      </c>
      <c r="AB16" s="2">
        <v>1090.05</v>
      </c>
      <c r="AC16" s="1">
        <f t="shared" si="0"/>
        <v>1096.0650000000001</v>
      </c>
      <c r="AD16" s="5">
        <f t="shared" si="4"/>
        <v>1091.8954166666667</v>
      </c>
      <c r="AE16" s="2">
        <f t="shared" si="5"/>
        <v>38025</v>
      </c>
    </row>
    <row r="17" spans="1:31">
      <c r="A17" s="11">
        <v>210</v>
      </c>
      <c r="B17" s="2">
        <v>1201.52</v>
      </c>
      <c r="C17" s="2">
        <v>1212.32</v>
      </c>
      <c r="D17" s="2">
        <v>1219.18</v>
      </c>
      <c r="E17" s="2">
        <v>1187.4100000000001</v>
      </c>
      <c r="F17" s="2">
        <v>1217.4000000000001</v>
      </c>
      <c r="G17" s="2">
        <v>1208.48</v>
      </c>
      <c r="H17" s="1">
        <f t="shared" si="1"/>
        <v>1207.7183333333332</v>
      </c>
      <c r="I17" s="2">
        <v>1231.05</v>
      </c>
      <c r="J17" s="2">
        <v>1222.8699999999999</v>
      </c>
      <c r="K17" s="2">
        <v>1271.97</v>
      </c>
      <c r="L17" s="2">
        <v>1219.01</v>
      </c>
      <c r="M17" s="2">
        <v>1221.8900000000001</v>
      </c>
      <c r="N17" s="2">
        <v>1241.02</v>
      </c>
      <c r="O17" s="1">
        <f t="shared" si="2"/>
        <v>1234.6350000000002</v>
      </c>
      <c r="P17" s="2">
        <v>1226.07</v>
      </c>
      <c r="Q17" s="2">
        <v>1226.4000000000001</v>
      </c>
      <c r="R17" s="2">
        <v>1230.67</v>
      </c>
      <c r="S17" s="2">
        <v>1237.33</v>
      </c>
      <c r="T17" s="2">
        <v>1220.76</v>
      </c>
      <c r="U17" s="2">
        <v>1235.6500000000001</v>
      </c>
      <c r="V17" s="1">
        <f t="shared" si="3"/>
        <v>1229.4800000000002</v>
      </c>
      <c r="W17" s="2">
        <v>1218.6400000000001</v>
      </c>
      <c r="X17" s="2">
        <v>1219.6400000000001</v>
      </c>
      <c r="Y17" s="2">
        <v>1232.28</v>
      </c>
      <c r="Z17" s="2">
        <v>1232.3499999999999</v>
      </c>
      <c r="AA17" s="2">
        <v>1233.3900000000001</v>
      </c>
      <c r="AB17" s="2">
        <v>1219.8900000000001</v>
      </c>
      <c r="AC17" s="1">
        <f t="shared" si="0"/>
        <v>1226.0316666666668</v>
      </c>
      <c r="AD17" s="5">
        <f t="shared" si="4"/>
        <v>1224.4662500000002</v>
      </c>
      <c r="AE17" s="2">
        <f t="shared" si="5"/>
        <v>44100</v>
      </c>
    </row>
    <row r="18" spans="1:31">
      <c r="A18" s="11">
        <v>225</v>
      </c>
      <c r="B18" s="2">
        <v>1329.85</v>
      </c>
      <c r="C18" s="2">
        <v>1342.83</v>
      </c>
      <c r="D18" s="2">
        <v>1353.45</v>
      </c>
      <c r="E18" s="2">
        <v>1331.28</v>
      </c>
      <c r="F18" s="2">
        <v>1354.65</v>
      </c>
      <c r="G18" s="2">
        <v>1337.31</v>
      </c>
      <c r="H18" s="1">
        <f t="shared" si="1"/>
        <v>1341.5616666666665</v>
      </c>
      <c r="I18" s="2">
        <v>1370.7</v>
      </c>
      <c r="J18" s="2">
        <v>1351.97</v>
      </c>
      <c r="K18" s="2">
        <v>1407.15</v>
      </c>
      <c r="L18" s="2">
        <v>1348.18</v>
      </c>
      <c r="M18" s="2">
        <v>1362.9</v>
      </c>
      <c r="N18" s="2">
        <v>1376.85</v>
      </c>
      <c r="O18" s="1">
        <f t="shared" si="2"/>
        <v>1369.625</v>
      </c>
      <c r="P18" s="2">
        <v>1359.93</v>
      </c>
      <c r="Q18" s="2">
        <v>1362.41</v>
      </c>
      <c r="R18" s="2">
        <v>1372.06</v>
      </c>
      <c r="S18" s="2">
        <v>1379.58</v>
      </c>
      <c r="T18" s="2">
        <v>1356.35</v>
      </c>
      <c r="U18" s="2">
        <v>1360.4</v>
      </c>
      <c r="V18" s="1">
        <f t="shared" si="3"/>
        <v>1365.1216666666667</v>
      </c>
      <c r="W18" s="2">
        <v>1360.04</v>
      </c>
      <c r="X18" s="2">
        <v>1377.55</v>
      </c>
      <c r="Y18" s="2">
        <v>1362.25</v>
      </c>
      <c r="Z18" s="2">
        <v>1356.34</v>
      </c>
      <c r="AA18" s="2">
        <v>1373.52</v>
      </c>
      <c r="AB18" s="2">
        <v>1351.65</v>
      </c>
      <c r="AC18" s="1">
        <f t="shared" si="0"/>
        <v>1363.5583333333334</v>
      </c>
      <c r="AD18" s="5">
        <f t="shared" si="4"/>
        <v>1359.9666666666667</v>
      </c>
      <c r="AE18" s="2">
        <f t="shared" si="5"/>
        <v>50625</v>
      </c>
    </row>
    <row r="19" spans="1:31">
      <c r="A19" s="11">
        <v>240</v>
      </c>
      <c r="B19" s="2">
        <v>1475.41</v>
      </c>
      <c r="C19" s="2">
        <v>1481.53</v>
      </c>
      <c r="D19" s="2">
        <v>1487.28</v>
      </c>
      <c r="E19" s="2">
        <v>1464.55</v>
      </c>
      <c r="F19" s="2">
        <v>1495.02</v>
      </c>
      <c r="G19" s="2">
        <v>1485.46</v>
      </c>
      <c r="H19" s="1">
        <f t="shared" si="1"/>
        <v>1481.5416666666667</v>
      </c>
      <c r="I19" s="2">
        <v>1506.65</v>
      </c>
      <c r="J19" s="2">
        <v>1506.44</v>
      </c>
      <c r="K19" s="2">
        <v>1557.38</v>
      </c>
      <c r="L19" s="2">
        <v>1499.29</v>
      </c>
      <c r="M19" s="2">
        <v>1516.25</v>
      </c>
      <c r="N19" s="2">
        <v>1514.57</v>
      </c>
      <c r="O19" s="1">
        <f t="shared" si="2"/>
        <v>1516.7633333333333</v>
      </c>
      <c r="P19" s="2">
        <v>1507.76</v>
      </c>
      <c r="Q19" s="2">
        <v>1496.42</v>
      </c>
      <c r="R19" s="2">
        <v>1527.58</v>
      </c>
      <c r="S19" s="2">
        <v>1511.73</v>
      </c>
      <c r="T19" s="2">
        <v>1505.83</v>
      </c>
      <c r="U19" s="2">
        <v>1510.27</v>
      </c>
      <c r="V19" s="1">
        <f t="shared" si="3"/>
        <v>1509.9316666666666</v>
      </c>
      <c r="W19" s="2">
        <v>1500.11</v>
      </c>
      <c r="X19" s="2">
        <v>1506.68</v>
      </c>
      <c r="Y19" s="2">
        <v>1502.36</v>
      </c>
      <c r="Z19" s="2">
        <v>1509.16</v>
      </c>
      <c r="AA19" s="2">
        <v>1517.4</v>
      </c>
      <c r="AB19" s="2">
        <v>1494.74</v>
      </c>
      <c r="AC19" s="1">
        <f t="shared" si="0"/>
        <v>1505.0749999999998</v>
      </c>
      <c r="AD19" s="5">
        <f t="shared" si="4"/>
        <v>1503.3279166666666</v>
      </c>
      <c r="AE19" s="2">
        <f t="shared" si="5"/>
        <v>57600</v>
      </c>
    </row>
    <row r="20" spans="1:31">
      <c r="A20" s="11">
        <v>255</v>
      </c>
      <c r="B20" s="2">
        <v>1615.65</v>
      </c>
      <c r="C20" s="2">
        <v>1623.96</v>
      </c>
      <c r="D20" s="2">
        <v>1636</v>
      </c>
      <c r="E20" s="2">
        <v>1615.04</v>
      </c>
      <c r="F20" s="2">
        <v>1648.54</v>
      </c>
      <c r="G20" s="2">
        <v>1627.19</v>
      </c>
      <c r="H20" s="1">
        <f t="shared" si="1"/>
        <v>1627.7300000000002</v>
      </c>
      <c r="I20" s="2">
        <v>1656.17</v>
      </c>
      <c r="J20" s="2">
        <v>1654.03</v>
      </c>
      <c r="K20" s="2">
        <v>1709.62</v>
      </c>
      <c r="L20" s="2">
        <v>1641.56</v>
      </c>
      <c r="M20" s="2">
        <v>1654.7</v>
      </c>
      <c r="N20" s="2">
        <v>1654.7</v>
      </c>
      <c r="O20" s="1">
        <f t="shared" si="2"/>
        <v>1661.7966666666669</v>
      </c>
      <c r="P20" s="2">
        <v>1651.94</v>
      </c>
      <c r="Q20" s="2">
        <v>1655.86</v>
      </c>
      <c r="R20" s="2">
        <v>1666.69</v>
      </c>
      <c r="S20" s="2">
        <v>1656.86</v>
      </c>
      <c r="T20" s="2">
        <v>1646.9</v>
      </c>
      <c r="U20" s="2">
        <v>1654.15</v>
      </c>
      <c r="V20" s="1">
        <f t="shared" si="3"/>
        <v>1655.3999999999999</v>
      </c>
      <c r="W20" s="2">
        <v>1640.36</v>
      </c>
      <c r="X20" s="2">
        <v>1651.84</v>
      </c>
      <c r="Y20" s="2">
        <v>1646.17</v>
      </c>
      <c r="Z20" s="2">
        <v>1648.85</v>
      </c>
      <c r="AA20" s="2">
        <v>1673.45</v>
      </c>
      <c r="AB20" s="2">
        <v>1626.81</v>
      </c>
      <c r="AC20" s="1">
        <f t="shared" si="0"/>
        <v>1647.9133333333332</v>
      </c>
      <c r="AD20" s="5">
        <f t="shared" si="4"/>
        <v>1648.21</v>
      </c>
      <c r="AE20" s="2">
        <f t="shared" si="5"/>
        <v>65025</v>
      </c>
    </row>
    <row r="21" spans="1:31">
      <c r="A21" s="11">
        <v>270</v>
      </c>
      <c r="B21" s="2">
        <v>1763.32</v>
      </c>
      <c r="C21" s="2">
        <v>1779.12</v>
      </c>
      <c r="D21" s="2">
        <v>1795.82</v>
      </c>
      <c r="E21" s="2">
        <v>1754.25</v>
      </c>
      <c r="F21" s="2">
        <v>1785.48</v>
      </c>
      <c r="G21" s="2">
        <v>1779.27</v>
      </c>
      <c r="H21" s="1">
        <f t="shared" si="1"/>
        <v>1776.21</v>
      </c>
      <c r="I21" s="2">
        <v>1815.32</v>
      </c>
      <c r="J21" s="2">
        <v>1798.04</v>
      </c>
      <c r="K21" s="2">
        <v>1882</v>
      </c>
      <c r="L21" s="2">
        <v>1793.56</v>
      </c>
      <c r="M21" s="2">
        <v>1814.48</v>
      </c>
      <c r="N21" s="2">
        <v>1827.19</v>
      </c>
      <c r="O21" s="1">
        <f t="shared" si="2"/>
        <v>1821.7650000000001</v>
      </c>
      <c r="P21" s="2">
        <v>1819.11</v>
      </c>
      <c r="Q21" s="2">
        <v>1804.05</v>
      </c>
      <c r="R21" s="2">
        <v>1814.76</v>
      </c>
      <c r="S21" s="2">
        <v>1802.88</v>
      </c>
      <c r="T21" s="2">
        <v>1807.3</v>
      </c>
      <c r="U21" s="2">
        <v>1804.4</v>
      </c>
      <c r="V21" s="1">
        <f t="shared" si="3"/>
        <v>1808.75</v>
      </c>
      <c r="W21" s="2">
        <v>1777.99</v>
      </c>
      <c r="X21" s="2">
        <v>1821.09</v>
      </c>
      <c r="Y21" s="2">
        <v>1805.47</v>
      </c>
      <c r="Z21" s="2">
        <v>1796.68</v>
      </c>
      <c r="AA21" s="2">
        <v>1826.2</v>
      </c>
      <c r="AB21" s="2">
        <v>1781.03</v>
      </c>
      <c r="AC21" s="1">
        <f t="shared" si="0"/>
        <v>1801.41</v>
      </c>
      <c r="AD21" s="5">
        <f t="shared" si="4"/>
        <v>1802.0337500000001</v>
      </c>
      <c r="AE21" s="2">
        <f t="shared" si="5"/>
        <v>72900</v>
      </c>
    </row>
    <row r="22" spans="1:31">
      <c r="A22" s="11">
        <v>285</v>
      </c>
      <c r="B22" s="2">
        <v>1925.22</v>
      </c>
      <c r="C22" s="2">
        <v>1932.89</v>
      </c>
      <c r="D22" s="2">
        <v>1949.36</v>
      </c>
      <c r="E22" s="2">
        <v>1904.25</v>
      </c>
      <c r="F22" s="2">
        <v>1953.96</v>
      </c>
      <c r="G22" s="2">
        <v>1938.63</v>
      </c>
      <c r="H22" s="1">
        <f t="shared" si="1"/>
        <v>1934.051666666667</v>
      </c>
      <c r="I22" s="2">
        <v>1958.06</v>
      </c>
      <c r="J22" s="2">
        <v>1959.26</v>
      </c>
      <c r="K22" s="2">
        <v>2047.44</v>
      </c>
      <c r="L22" s="2">
        <v>1945.28</v>
      </c>
      <c r="M22" s="2">
        <v>1954.78</v>
      </c>
      <c r="N22" s="2">
        <v>1974.44</v>
      </c>
      <c r="O22" s="1">
        <f t="shared" si="2"/>
        <v>1973.21</v>
      </c>
      <c r="P22" s="2">
        <v>1969.51</v>
      </c>
      <c r="Q22" s="2">
        <v>1960.88</v>
      </c>
      <c r="R22" s="2">
        <v>1966.16</v>
      </c>
      <c r="S22" s="2">
        <v>1968.4</v>
      </c>
      <c r="T22" s="2">
        <v>1961.87</v>
      </c>
      <c r="U22" s="2">
        <v>1970.91</v>
      </c>
      <c r="V22" s="1">
        <f t="shared" si="3"/>
        <v>1966.2883333333332</v>
      </c>
      <c r="W22" s="2">
        <v>1939.2</v>
      </c>
      <c r="X22" s="2">
        <v>1978.41</v>
      </c>
      <c r="Y22" s="2">
        <v>1967.05</v>
      </c>
      <c r="Z22" s="2">
        <v>1961.33</v>
      </c>
      <c r="AA22" s="2">
        <v>1972.36</v>
      </c>
      <c r="AB22" s="2">
        <v>1946.82</v>
      </c>
      <c r="AC22" s="1">
        <f t="shared" si="0"/>
        <v>1960.8616666666667</v>
      </c>
      <c r="AD22" s="5">
        <f t="shared" si="4"/>
        <v>1958.6029166666667</v>
      </c>
      <c r="AE22" s="2">
        <f t="shared" si="5"/>
        <v>81225</v>
      </c>
    </row>
    <row r="23" spans="1:31">
      <c r="A23" s="11">
        <v>300</v>
      </c>
      <c r="B23" s="2">
        <v>2071.6999999999998</v>
      </c>
      <c r="C23" s="2">
        <v>2102.23</v>
      </c>
      <c r="D23" s="2">
        <v>2103.7399999999998</v>
      </c>
      <c r="E23" s="2">
        <v>2055.6</v>
      </c>
      <c r="F23" s="2">
        <v>2113.9299999999998</v>
      </c>
      <c r="G23" s="2">
        <v>2085.34</v>
      </c>
      <c r="H23" s="1">
        <f t="shared" si="1"/>
        <v>2088.7566666666667</v>
      </c>
      <c r="I23" s="2">
        <v>2118.87</v>
      </c>
      <c r="J23" s="2">
        <v>2130.77</v>
      </c>
      <c r="K23" s="2">
        <v>2207.3200000000002</v>
      </c>
      <c r="L23" s="2">
        <v>2113.3200000000002</v>
      </c>
      <c r="M23" s="2">
        <v>2127.3000000000002</v>
      </c>
      <c r="N23" s="2">
        <v>2149.56</v>
      </c>
      <c r="O23" s="1">
        <f t="shared" si="2"/>
        <v>2141.1899999999996</v>
      </c>
      <c r="P23" s="2">
        <v>2136.9499999999998</v>
      </c>
      <c r="Q23" s="2">
        <v>2124.17</v>
      </c>
      <c r="R23" s="2">
        <v>2122.12</v>
      </c>
      <c r="S23" s="2">
        <v>2131.62</v>
      </c>
      <c r="T23" s="2">
        <v>2116.2600000000002</v>
      </c>
      <c r="U23" s="2">
        <v>2128.39</v>
      </c>
      <c r="V23" s="1">
        <f t="shared" si="3"/>
        <v>2126.585</v>
      </c>
      <c r="W23" s="2">
        <v>2115.33</v>
      </c>
      <c r="X23" s="2">
        <v>2128.58</v>
      </c>
      <c r="Y23" s="2">
        <v>2129.08</v>
      </c>
      <c r="Z23" s="2">
        <v>2108.1799999999998</v>
      </c>
      <c r="AA23" s="2">
        <v>2138.75</v>
      </c>
      <c r="AB23" s="2">
        <v>2102.9499999999998</v>
      </c>
      <c r="AC23" s="1">
        <f t="shared" si="0"/>
        <v>2120.478333333333</v>
      </c>
      <c r="AD23" s="5">
        <f t="shared" si="4"/>
        <v>2119.2525000000001</v>
      </c>
      <c r="AE23" s="2">
        <f t="shared" si="5"/>
        <v>90000</v>
      </c>
    </row>
    <row r="24" spans="1:31">
      <c r="A24" s="1" t="s">
        <v>6</v>
      </c>
      <c r="AD24" s="5"/>
    </row>
    <row r="25" spans="1:31">
      <c r="A25" s="12">
        <v>300</v>
      </c>
      <c r="B25" s="2">
        <v>2089.13</v>
      </c>
      <c r="C25" s="2">
        <v>2103.81</v>
      </c>
      <c r="D25" s="2">
        <v>2101.64</v>
      </c>
      <c r="E25" s="2">
        <v>2086.34</v>
      </c>
      <c r="F25" s="2">
        <v>2119.36</v>
      </c>
      <c r="G25" s="2">
        <v>2077.62</v>
      </c>
      <c r="H25" s="1">
        <f>AVERAGE(B25:G25)</f>
        <v>2096.3166666666671</v>
      </c>
      <c r="I25" s="2">
        <v>2120.2399999999998</v>
      </c>
      <c r="J25" s="2">
        <v>2114.6999999999998</v>
      </c>
      <c r="K25" s="2">
        <v>2224.84</v>
      </c>
      <c r="L25" s="2">
        <v>2102.54</v>
      </c>
      <c r="M25" s="2">
        <v>2120.36</v>
      </c>
      <c r="N25" s="2">
        <v>2139.77</v>
      </c>
      <c r="O25" s="1">
        <f>AVERAGE(I25:N25)</f>
        <v>2137.0750000000003</v>
      </c>
      <c r="P25" s="2">
        <v>2132.46</v>
      </c>
      <c r="Q25" s="2">
        <v>2115.3200000000002</v>
      </c>
      <c r="R25" s="2">
        <v>2131.23</v>
      </c>
      <c r="S25" s="2">
        <v>2131.96</v>
      </c>
      <c r="T25" s="2">
        <v>2122.1</v>
      </c>
      <c r="U25" s="2">
        <v>2138.83</v>
      </c>
      <c r="V25" s="1">
        <f>AVERAGE(P25:U25)</f>
        <v>2128.65</v>
      </c>
      <c r="W25" s="2">
        <v>2089.2800000000002</v>
      </c>
      <c r="X25" s="2">
        <v>2129.66</v>
      </c>
      <c r="Y25" s="2">
        <v>2117.2399999999998</v>
      </c>
      <c r="Z25" s="2">
        <v>2106.34</v>
      </c>
      <c r="AA25" s="2">
        <v>2132.59</v>
      </c>
      <c r="AB25" s="2">
        <v>2102.12</v>
      </c>
      <c r="AC25" s="1">
        <f t="shared" si="0"/>
        <v>2112.8716666666664</v>
      </c>
      <c r="AD25" s="5">
        <f t="shared" si="4"/>
        <v>2118.7283333333335</v>
      </c>
      <c r="AE25" s="2">
        <f t="shared" si="5"/>
        <v>90000</v>
      </c>
    </row>
    <row r="26" spans="1:31">
      <c r="A26" s="12">
        <v>285</v>
      </c>
      <c r="B26" s="2">
        <v>1923.11</v>
      </c>
      <c r="C26" s="2">
        <v>1930.19</v>
      </c>
      <c r="D26" s="2">
        <v>1936.58</v>
      </c>
      <c r="E26" s="2">
        <v>1902.29</v>
      </c>
      <c r="F26" s="2">
        <v>1961.82</v>
      </c>
      <c r="G26" s="2">
        <v>1940.15</v>
      </c>
      <c r="H26" s="1">
        <f t="shared" ref="H26:H43" si="6">AVERAGE(B26:G26)</f>
        <v>1932.3566666666666</v>
      </c>
      <c r="I26" s="2">
        <v>1952.74</v>
      </c>
      <c r="J26" s="2">
        <v>1964.33</v>
      </c>
      <c r="K26" s="2">
        <v>2048.36</v>
      </c>
      <c r="L26" s="2">
        <v>1955.62</v>
      </c>
      <c r="M26" s="2">
        <v>1957.72</v>
      </c>
      <c r="N26" s="2">
        <v>1975.03</v>
      </c>
      <c r="O26" s="1">
        <f t="shared" ref="O26:O43" si="7">AVERAGE(I26:N26)</f>
        <v>1975.6333333333334</v>
      </c>
      <c r="P26" s="2">
        <v>1960.68</v>
      </c>
      <c r="Q26" s="2">
        <v>1958.36</v>
      </c>
      <c r="R26" s="2">
        <v>1953.08</v>
      </c>
      <c r="S26" s="2">
        <v>1956.03</v>
      </c>
      <c r="T26" s="2">
        <v>1949.59</v>
      </c>
      <c r="U26" s="2">
        <v>1956.42</v>
      </c>
      <c r="V26" s="1">
        <f t="shared" ref="V26:V43" si="8">AVERAGE(P26:U26)</f>
        <v>1955.6933333333334</v>
      </c>
      <c r="W26" s="2">
        <v>1954.93</v>
      </c>
      <c r="X26" s="2">
        <v>1972.37</v>
      </c>
      <c r="Y26" s="2">
        <v>1957.25</v>
      </c>
      <c r="Z26" s="2">
        <v>1942.61</v>
      </c>
      <c r="AA26" s="2">
        <v>1976.97</v>
      </c>
      <c r="AB26" s="2">
        <v>1940.77</v>
      </c>
      <c r="AC26" s="1">
        <f t="shared" si="0"/>
        <v>1957.4833333333333</v>
      </c>
      <c r="AD26" s="5">
        <f t="shared" si="4"/>
        <v>1955.2916666666667</v>
      </c>
      <c r="AE26" s="2">
        <f t="shared" si="5"/>
        <v>81225</v>
      </c>
    </row>
    <row r="27" spans="1:31">
      <c r="A27" s="12">
        <v>270</v>
      </c>
      <c r="B27" s="2">
        <v>1760.12</v>
      </c>
      <c r="C27" s="2">
        <v>1778.03</v>
      </c>
      <c r="D27" s="2">
        <v>1778.94</v>
      </c>
      <c r="E27" s="2">
        <v>1757.63</v>
      </c>
      <c r="F27" s="2">
        <v>1785.87</v>
      </c>
      <c r="G27" s="2">
        <v>1776.05</v>
      </c>
      <c r="H27" s="1">
        <f t="shared" si="6"/>
        <v>1772.7733333333333</v>
      </c>
      <c r="I27" s="2">
        <v>1802.19</v>
      </c>
      <c r="J27" s="2">
        <v>1787.67</v>
      </c>
      <c r="K27" s="2">
        <v>1878.99</v>
      </c>
      <c r="L27" s="2">
        <v>1783.97</v>
      </c>
      <c r="M27" s="2">
        <v>1790.93</v>
      </c>
      <c r="N27" s="2">
        <v>1818.09</v>
      </c>
      <c r="O27" s="1">
        <f t="shared" si="7"/>
        <v>1810.3066666666666</v>
      </c>
      <c r="P27" s="2">
        <v>1816.77</v>
      </c>
      <c r="Q27" s="2">
        <v>1790.72</v>
      </c>
      <c r="R27" s="2">
        <v>1805.26</v>
      </c>
      <c r="S27" s="2">
        <v>1804.49</v>
      </c>
      <c r="T27" s="2">
        <v>1791.82</v>
      </c>
      <c r="U27" s="2">
        <v>1808.8</v>
      </c>
      <c r="V27" s="1">
        <f t="shared" si="8"/>
        <v>1802.9766666666665</v>
      </c>
      <c r="W27" s="2">
        <v>1792.99</v>
      </c>
      <c r="X27" s="2">
        <v>1812.06</v>
      </c>
      <c r="Y27" s="2">
        <v>1805.2</v>
      </c>
      <c r="Z27" s="2">
        <v>1794.71</v>
      </c>
      <c r="AA27" s="2">
        <v>1820.12</v>
      </c>
      <c r="AB27" s="2">
        <v>1782.74</v>
      </c>
      <c r="AC27" s="1">
        <f t="shared" si="0"/>
        <v>1801.3033333333333</v>
      </c>
      <c r="AD27" s="5">
        <f t="shared" si="4"/>
        <v>1796.84</v>
      </c>
      <c r="AE27" s="2">
        <f t="shared" si="5"/>
        <v>72900</v>
      </c>
    </row>
    <row r="28" spans="1:31">
      <c r="A28" s="12">
        <v>255</v>
      </c>
      <c r="B28" s="2">
        <v>1608.44</v>
      </c>
      <c r="C28" s="2">
        <v>1613.87</v>
      </c>
      <c r="D28" s="2">
        <v>1625.81</v>
      </c>
      <c r="E28" s="2">
        <v>1609.07</v>
      </c>
      <c r="F28" s="2">
        <v>1643.62</v>
      </c>
      <c r="G28" s="2">
        <v>1619.5</v>
      </c>
      <c r="H28" s="1">
        <f t="shared" si="6"/>
        <v>1620.0516666666665</v>
      </c>
      <c r="I28" s="2">
        <v>1644.53</v>
      </c>
      <c r="J28" s="2">
        <v>1647.45</v>
      </c>
      <c r="K28" s="2">
        <v>1725.92</v>
      </c>
      <c r="L28" s="2">
        <v>1624.87</v>
      </c>
      <c r="M28" s="2">
        <v>1660.72</v>
      </c>
      <c r="N28" s="2">
        <v>1657.25</v>
      </c>
      <c r="O28" s="1">
        <f t="shared" si="7"/>
        <v>1660.1233333333332</v>
      </c>
      <c r="P28" s="2">
        <v>1644.96</v>
      </c>
      <c r="Q28" s="2">
        <v>1642.92</v>
      </c>
      <c r="R28" s="2">
        <v>1656.39</v>
      </c>
      <c r="S28" s="2">
        <v>1655.16</v>
      </c>
      <c r="T28" s="2">
        <v>1649.21</v>
      </c>
      <c r="U28" s="2">
        <v>1653.28</v>
      </c>
      <c r="V28" s="1">
        <f t="shared" si="8"/>
        <v>1650.32</v>
      </c>
      <c r="W28" s="2">
        <v>1635.36</v>
      </c>
      <c r="X28" s="2">
        <v>1647.65</v>
      </c>
      <c r="Y28" s="2">
        <v>1647.05</v>
      </c>
      <c r="Z28" s="2">
        <v>1637.66</v>
      </c>
      <c r="AA28" s="2">
        <v>1662.25</v>
      </c>
      <c r="AB28" s="2">
        <v>1635.08</v>
      </c>
      <c r="AC28" s="1">
        <f t="shared" si="0"/>
        <v>1644.1750000000002</v>
      </c>
      <c r="AD28" s="5">
        <f t="shared" si="4"/>
        <v>1643.6675</v>
      </c>
      <c r="AE28" s="2">
        <f t="shared" si="5"/>
        <v>65025</v>
      </c>
    </row>
    <row r="29" spans="1:31">
      <c r="A29" s="12">
        <v>240</v>
      </c>
      <c r="B29" s="2">
        <v>1467.57</v>
      </c>
      <c r="C29" s="2">
        <v>1480.51</v>
      </c>
      <c r="D29" s="2">
        <v>1476.51</v>
      </c>
      <c r="E29" s="2">
        <v>1455.45</v>
      </c>
      <c r="F29" s="2">
        <v>1487.54</v>
      </c>
      <c r="G29" s="2">
        <v>1485.62</v>
      </c>
      <c r="H29" s="1">
        <f t="shared" si="6"/>
        <v>1475.5333333333335</v>
      </c>
      <c r="I29" s="2">
        <v>1502.55</v>
      </c>
      <c r="J29" s="2">
        <v>1503.6</v>
      </c>
      <c r="K29" s="2">
        <v>1559.61</v>
      </c>
      <c r="L29" s="2">
        <v>1495.06</v>
      </c>
      <c r="M29" s="2">
        <v>1499.2</v>
      </c>
      <c r="N29" s="2">
        <v>1507.54</v>
      </c>
      <c r="O29" s="1">
        <f t="shared" si="7"/>
        <v>1511.26</v>
      </c>
      <c r="P29" s="2">
        <v>1499.95</v>
      </c>
      <c r="Q29" s="2">
        <v>1500.74</v>
      </c>
      <c r="R29" s="2">
        <v>1505.65</v>
      </c>
      <c r="S29" s="2">
        <v>1513.42</v>
      </c>
      <c r="T29" s="2">
        <v>1503.42</v>
      </c>
      <c r="U29" s="2">
        <v>1516.68</v>
      </c>
      <c r="V29" s="1">
        <f t="shared" si="8"/>
        <v>1506.6433333333334</v>
      </c>
      <c r="W29" s="2">
        <v>1486.55</v>
      </c>
      <c r="X29" s="2">
        <v>1500.98</v>
      </c>
      <c r="Y29" s="2">
        <v>1501.2</v>
      </c>
      <c r="Z29" s="2">
        <v>1493.45</v>
      </c>
      <c r="AA29" s="2">
        <v>1531.56</v>
      </c>
      <c r="AB29" s="2">
        <v>1495.98</v>
      </c>
      <c r="AC29" s="1">
        <f t="shared" si="0"/>
        <v>1501.62</v>
      </c>
      <c r="AD29" s="5">
        <f t="shared" si="4"/>
        <v>1498.7641666666666</v>
      </c>
      <c r="AE29" s="2">
        <f t="shared" si="5"/>
        <v>57600</v>
      </c>
    </row>
    <row r="30" spans="1:31">
      <c r="A30" s="12">
        <v>225</v>
      </c>
      <c r="B30" s="2">
        <v>1331.73</v>
      </c>
      <c r="C30" s="2">
        <v>1337.52</v>
      </c>
      <c r="D30" s="2">
        <v>1347.78</v>
      </c>
      <c r="E30" s="2">
        <v>1337.23</v>
      </c>
      <c r="F30" s="2">
        <v>1357.78</v>
      </c>
      <c r="G30" s="2">
        <v>1341.84</v>
      </c>
      <c r="H30" s="1">
        <f t="shared" si="6"/>
        <v>1342.3133333333333</v>
      </c>
      <c r="I30" s="2">
        <v>1369.44</v>
      </c>
      <c r="J30" s="2">
        <v>1365.37</v>
      </c>
      <c r="K30" s="2">
        <v>1409.34</v>
      </c>
      <c r="L30" s="2">
        <v>1362.77</v>
      </c>
      <c r="M30" s="2">
        <v>1361.05</v>
      </c>
      <c r="N30" s="2">
        <v>1370.51</v>
      </c>
      <c r="O30" s="1">
        <f t="shared" si="7"/>
        <v>1373.08</v>
      </c>
      <c r="P30" s="2">
        <v>1365.71</v>
      </c>
      <c r="Q30" s="2">
        <v>1361.25</v>
      </c>
      <c r="R30" s="2">
        <v>1370.41</v>
      </c>
      <c r="S30" s="2">
        <v>1372.27</v>
      </c>
      <c r="T30" s="2">
        <v>1353.35</v>
      </c>
      <c r="U30" s="2">
        <v>1370.69</v>
      </c>
      <c r="V30" s="1">
        <f t="shared" si="8"/>
        <v>1365.6133333333335</v>
      </c>
      <c r="W30" s="2">
        <v>1357.64</v>
      </c>
      <c r="X30" s="2">
        <v>1355.82</v>
      </c>
      <c r="Y30" s="2">
        <v>1351.97</v>
      </c>
      <c r="Z30" s="2">
        <v>1364.62</v>
      </c>
      <c r="AA30" s="2">
        <v>1389.22</v>
      </c>
      <c r="AB30" s="2">
        <v>1361.05</v>
      </c>
      <c r="AC30" s="1">
        <f t="shared" si="0"/>
        <v>1363.3866666666668</v>
      </c>
      <c r="AD30" s="5">
        <f t="shared" si="4"/>
        <v>1361.0983333333334</v>
      </c>
      <c r="AE30" s="2">
        <f t="shared" si="5"/>
        <v>50625</v>
      </c>
    </row>
    <row r="31" spans="1:31">
      <c r="A31" s="12">
        <v>210</v>
      </c>
      <c r="B31" s="2">
        <v>1194.43</v>
      </c>
      <c r="C31" s="2">
        <v>1205.56</v>
      </c>
      <c r="D31" s="2">
        <v>1206.33</v>
      </c>
      <c r="E31" s="2">
        <v>1197.26</v>
      </c>
      <c r="F31" s="2">
        <v>1220.27</v>
      </c>
      <c r="G31" s="2">
        <v>1199.99</v>
      </c>
      <c r="H31" s="1">
        <f t="shared" si="6"/>
        <v>1203.9733333333334</v>
      </c>
      <c r="I31" s="2">
        <v>1229.06</v>
      </c>
      <c r="J31" s="2">
        <v>1220.83</v>
      </c>
      <c r="K31" s="2">
        <v>1273.95</v>
      </c>
      <c r="L31" s="2">
        <v>1215.6500000000001</v>
      </c>
      <c r="M31" s="2">
        <v>1222.07</v>
      </c>
      <c r="N31" s="2">
        <v>1236.6300000000001</v>
      </c>
      <c r="O31" s="1">
        <f t="shared" si="7"/>
        <v>1233.0316666666665</v>
      </c>
      <c r="P31" s="2">
        <v>1229.82</v>
      </c>
      <c r="Q31" s="2">
        <v>1223.6300000000001</v>
      </c>
      <c r="R31" s="2">
        <v>1238.9100000000001</v>
      </c>
      <c r="S31" s="2">
        <v>1230.05</v>
      </c>
      <c r="T31" s="2">
        <v>1223.92</v>
      </c>
      <c r="U31" s="2">
        <v>1235.9000000000001</v>
      </c>
      <c r="V31" s="1">
        <f t="shared" si="8"/>
        <v>1230.3716666666667</v>
      </c>
      <c r="W31" s="2">
        <v>1215.4000000000001</v>
      </c>
      <c r="X31" s="2">
        <v>1230.94</v>
      </c>
      <c r="Y31" s="2">
        <v>1225.56</v>
      </c>
      <c r="Z31" s="2">
        <v>1216.44</v>
      </c>
      <c r="AA31" s="2">
        <v>1243.92</v>
      </c>
      <c r="AB31" s="2">
        <v>1211.68</v>
      </c>
      <c r="AC31" s="1">
        <f t="shared" si="0"/>
        <v>1223.99</v>
      </c>
      <c r="AD31" s="5">
        <f t="shared" si="4"/>
        <v>1222.8416666666667</v>
      </c>
      <c r="AE31" s="2">
        <f t="shared" si="5"/>
        <v>44100</v>
      </c>
    </row>
    <row r="32" spans="1:31">
      <c r="A32" s="12">
        <v>195</v>
      </c>
      <c r="B32" s="2">
        <v>1065.49</v>
      </c>
      <c r="C32" s="2">
        <v>1080.02</v>
      </c>
      <c r="D32" s="2">
        <v>1081.71</v>
      </c>
      <c r="E32" s="2">
        <v>1070.9100000000001</v>
      </c>
      <c r="F32" s="2">
        <v>1092.0899999999999</v>
      </c>
      <c r="G32" s="2">
        <v>1080.44</v>
      </c>
      <c r="H32" s="1">
        <f t="shared" si="6"/>
        <v>1078.4433333333334</v>
      </c>
      <c r="I32" s="2">
        <v>1089.8900000000001</v>
      </c>
      <c r="J32" s="2">
        <v>1088.4000000000001</v>
      </c>
      <c r="K32" s="2">
        <v>1130.69</v>
      </c>
      <c r="L32" s="2">
        <v>1083.22</v>
      </c>
      <c r="M32" s="2">
        <v>1091.04</v>
      </c>
      <c r="N32" s="2">
        <v>1099.5999999999999</v>
      </c>
      <c r="O32" s="1">
        <f t="shared" si="7"/>
        <v>1097.1400000000001</v>
      </c>
      <c r="P32" s="2">
        <v>1091.4100000000001</v>
      </c>
      <c r="Q32" s="2">
        <v>1088.54</v>
      </c>
      <c r="R32" s="2">
        <v>1111.71</v>
      </c>
      <c r="S32" s="2">
        <v>1105.81</v>
      </c>
      <c r="T32" s="2">
        <v>1095.44</v>
      </c>
      <c r="U32" s="2">
        <v>1096.54</v>
      </c>
      <c r="V32" s="1">
        <f t="shared" si="8"/>
        <v>1098.2416666666666</v>
      </c>
      <c r="W32" s="2">
        <v>1082.03</v>
      </c>
      <c r="X32" s="2">
        <v>1087.55</v>
      </c>
      <c r="Y32" s="2">
        <v>1081.32</v>
      </c>
      <c r="Z32" s="2">
        <v>1079.72</v>
      </c>
      <c r="AA32" s="2">
        <v>1112.93</v>
      </c>
      <c r="AB32" s="2">
        <v>1084.31</v>
      </c>
      <c r="AC32" s="1">
        <f t="shared" si="0"/>
        <v>1087.9766666666667</v>
      </c>
      <c r="AD32" s="5">
        <f t="shared" si="4"/>
        <v>1090.4504166666666</v>
      </c>
      <c r="AE32" s="2">
        <f t="shared" si="5"/>
        <v>38025</v>
      </c>
    </row>
    <row r="33" spans="1:31">
      <c r="A33" s="12">
        <v>180</v>
      </c>
      <c r="B33" s="2">
        <v>948.13099999999997</v>
      </c>
      <c r="C33" s="2">
        <v>952.68600000000004</v>
      </c>
      <c r="D33" s="2">
        <v>949.87900000000002</v>
      </c>
      <c r="E33" s="2">
        <v>949.57899999999995</v>
      </c>
      <c r="F33" s="2">
        <v>951.51800000000003</v>
      </c>
      <c r="G33" s="2">
        <v>953.21100000000001</v>
      </c>
      <c r="H33" s="1">
        <f t="shared" si="6"/>
        <v>950.83399999999995</v>
      </c>
      <c r="I33" s="2">
        <v>966.01700000000005</v>
      </c>
      <c r="J33" s="2">
        <v>967.32</v>
      </c>
      <c r="K33" s="2">
        <v>989.86900000000003</v>
      </c>
      <c r="L33" s="2">
        <v>962.14099999999996</v>
      </c>
      <c r="M33" s="2">
        <v>964.73900000000003</v>
      </c>
      <c r="N33" s="2">
        <v>966.67700000000002</v>
      </c>
      <c r="O33" s="1">
        <f t="shared" si="7"/>
        <v>969.46050000000002</v>
      </c>
      <c r="P33" s="2">
        <v>971.71</v>
      </c>
      <c r="Q33" s="2">
        <v>955.47900000000004</v>
      </c>
      <c r="R33" s="2">
        <v>977.15099999999995</v>
      </c>
      <c r="S33" s="2">
        <v>973.55100000000004</v>
      </c>
      <c r="T33" s="2">
        <v>966.07799999999997</v>
      </c>
      <c r="U33" s="2">
        <v>967.93</v>
      </c>
      <c r="V33" s="1">
        <f t="shared" si="8"/>
        <v>968.64983333333339</v>
      </c>
      <c r="W33" s="2">
        <v>962.74199999999996</v>
      </c>
      <c r="X33" s="2">
        <v>966.10900000000004</v>
      </c>
      <c r="Y33" s="2">
        <v>960.91</v>
      </c>
      <c r="Z33" s="2">
        <v>968.87699999999995</v>
      </c>
      <c r="AA33" s="2">
        <v>979.93899999999996</v>
      </c>
      <c r="AB33" s="2">
        <v>960.07100000000003</v>
      </c>
      <c r="AC33" s="1">
        <f t="shared" si="0"/>
        <v>966.44133333333332</v>
      </c>
      <c r="AD33" s="5">
        <f t="shared" si="4"/>
        <v>963.84641666666664</v>
      </c>
      <c r="AE33" s="2">
        <f t="shared" si="5"/>
        <v>32400</v>
      </c>
    </row>
    <row r="34" spans="1:31">
      <c r="A34" s="12">
        <v>165</v>
      </c>
      <c r="B34" s="2">
        <v>828.71400000000006</v>
      </c>
      <c r="C34" s="2">
        <v>836.94100000000003</v>
      </c>
      <c r="D34" s="2">
        <v>836.36300000000006</v>
      </c>
      <c r="E34" s="2">
        <v>829.50800000000004</v>
      </c>
      <c r="F34" s="2">
        <v>838.94899999999996</v>
      </c>
      <c r="G34" s="2">
        <v>831.96799999999996</v>
      </c>
      <c r="H34" s="1">
        <f t="shared" si="6"/>
        <v>833.74049999999988</v>
      </c>
      <c r="I34" s="2">
        <v>847.00699999999995</v>
      </c>
      <c r="J34" s="2">
        <v>840.12</v>
      </c>
      <c r="K34" s="2">
        <v>864.78300000000002</v>
      </c>
      <c r="L34" s="2">
        <v>831.88400000000001</v>
      </c>
      <c r="M34" s="2">
        <v>847.29899999999998</v>
      </c>
      <c r="N34" s="2">
        <v>849.77800000000002</v>
      </c>
      <c r="O34" s="1">
        <f t="shared" si="7"/>
        <v>846.81183333333331</v>
      </c>
      <c r="P34" s="2">
        <v>849.04399999999998</v>
      </c>
      <c r="Q34" s="2">
        <v>838.78899999999999</v>
      </c>
      <c r="R34" s="2">
        <v>856.1</v>
      </c>
      <c r="S34" s="2">
        <v>854.71299999999997</v>
      </c>
      <c r="T34" s="2">
        <v>854.31399999999996</v>
      </c>
      <c r="U34" s="2">
        <v>849.23</v>
      </c>
      <c r="V34" s="1">
        <f t="shared" si="8"/>
        <v>850.36500000000012</v>
      </c>
      <c r="W34" s="2">
        <v>840.05</v>
      </c>
      <c r="X34" s="2">
        <v>842.01900000000001</v>
      </c>
      <c r="Y34" s="2">
        <v>848.32100000000003</v>
      </c>
      <c r="Z34" s="2">
        <v>842.73299999999995</v>
      </c>
      <c r="AA34" s="2">
        <v>858.39800000000002</v>
      </c>
      <c r="AB34" s="2">
        <v>837.36</v>
      </c>
      <c r="AC34" s="1">
        <f t="shared" si="0"/>
        <v>844.81349999999986</v>
      </c>
      <c r="AD34" s="5">
        <f t="shared" si="4"/>
        <v>843.93270833333327</v>
      </c>
      <c r="AE34" s="2">
        <f t="shared" si="5"/>
        <v>27225</v>
      </c>
    </row>
    <row r="35" spans="1:31">
      <c r="A35" s="12">
        <v>150</v>
      </c>
      <c r="B35" s="2">
        <v>716.54499999999996</v>
      </c>
      <c r="C35" s="2">
        <v>721.86300000000006</v>
      </c>
      <c r="D35" s="2">
        <v>717.39200000000005</v>
      </c>
      <c r="E35" s="2">
        <v>715.09199999999998</v>
      </c>
      <c r="F35" s="2">
        <v>718.85599999999999</v>
      </c>
      <c r="G35" s="2">
        <v>719.55399999999997</v>
      </c>
      <c r="H35" s="1">
        <f t="shared" si="6"/>
        <v>718.2170000000001</v>
      </c>
      <c r="I35" s="2">
        <v>735.27499999999998</v>
      </c>
      <c r="J35" s="2">
        <v>724.149</v>
      </c>
      <c r="K35" s="2">
        <v>751.95699999999999</v>
      </c>
      <c r="L35" s="2">
        <v>729.17399999999998</v>
      </c>
      <c r="M35" s="2">
        <v>725.28200000000004</v>
      </c>
      <c r="N35" s="2">
        <v>728.57399999999996</v>
      </c>
      <c r="O35" s="1">
        <f t="shared" si="7"/>
        <v>732.40183333333334</v>
      </c>
      <c r="P35" s="2">
        <v>729.98699999999997</v>
      </c>
      <c r="Q35" s="2">
        <v>727.34699999999998</v>
      </c>
      <c r="R35" s="2">
        <v>739.23900000000003</v>
      </c>
      <c r="S35" s="2">
        <v>735.78099999999995</v>
      </c>
      <c r="T35" s="2">
        <v>726.57500000000005</v>
      </c>
      <c r="U35" s="2">
        <v>732.28099999999995</v>
      </c>
      <c r="V35" s="1">
        <f t="shared" si="8"/>
        <v>731.86833333333334</v>
      </c>
      <c r="W35" s="2">
        <v>729.03200000000004</v>
      </c>
      <c r="X35" s="2">
        <v>733.97699999999998</v>
      </c>
      <c r="Y35" s="2">
        <v>729.76400000000001</v>
      </c>
      <c r="Z35" s="2">
        <v>728.65099999999995</v>
      </c>
      <c r="AA35" s="2">
        <v>741.95600000000002</v>
      </c>
      <c r="AB35" s="2">
        <v>725.53200000000004</v>
      </c>
      <c r="AC35" s="1">
        <f t="shared" si="0"/>
        <v>731.48533333333341</v>
      </c>
      <c r="AD35" s="5">
        <f t="shared" si="4"/>
        <v>728.49312500000008</v>
      </c>
      <c r="AE35" s="2">
        <f t="shared" si="5"/>
        <v>22500</v>
      </c>
    </row>
    <row r="36" spans="1:31">
      <c r="A36" s="12">
        <v>135</v>
      </c>
      <c r="B36" s="2">
        <v>611.06700000000001</v>
      </c>
      <c r="C36" s="2">
        <v>613.01599999999996</v>
      </c>
      <c r="D36" s="2">
        <v>611.13599999999997</v>
      </c>
      <c r="E36" s="2">
        <v>608.178</v>
      </c>
      <c r="F36" s="2">
        <v>615.18799999999999</v>
      </c>
      <c r="G36" s="2">
        <v>614.75800000000004</v>
      </c>
      <c r="H36" s="1">
        <f t="shared" si="6"/>
        <v>612.22383333333335</v>
      </c>
      <c r="I36" s="2">
        <v>620.87</v>
      </c>
      <c r="J36" s="2">
        <v>618.09100000000001</v>
      </c>
      <c r="K36" s="2">
        <v>637.47699999999998</v>
      </c>
      <c r="L36" s="2">
        <v>615.24699999999996</v>
      </c>
      <c r="M36" s="2">
        <v>611.11</v>
      </c>
      <c r="N36" s="2">
        <v>620.18700000000001</v>
      </c>
      <c r="O36" s="1">
        <f t="shared" si="7"/>
        <v>620.49699999999996</v>
      </c>
      <c r="P36" s="2">
        <v>616.75099999999998</v>
      </c>
      <c r="Q36" s="2">
        <v>613.47699999999998</v>
      </c>
      <c r="R36" s="2">
        <v>623.178</v>
      </c>
      <c r="S36" s="2">
        <v>626.65099999999995</v>
      </c>
      <c r="T36" s="2">
        <v>624.74400000000003</v>
      </c>
      <c r="U36" s="2">
        <v>628.79899999999998</v>
      </c>
      <c r="V36" s="1">
        <f t="shared" si="8"/>
        <v>622.26666666666665</v>
      </c>
      <c r="W36" s="2">
        <v>621.38</v>
      </c>
      <c r="X36" s="2">
        <v>620.51800000000003</v>
      </c>
      <c r="Y36" s="2">
        <v>617.24900000000002</v>
      </c>
      <c r="Z36" s="2">
        <v>614.18100000000004</v>
      </c>
      <c r="AA36" s="2">
        <v>630.69100000000003</v>
      </c>
      <c r="AB36" s="2">
        <v>611.89800000000002</v>
      </c>
      <c r="AC36" s="1">
        <f t="shared" si="0"/>
        <v>619.31950000000006</v>
      </c>
      <c r="AD36" s="5">
        <f t="shared" si="4"/>
        <v>618.57674999999995</v>
      </c>
      <c r="AE36" s="2">
        <f t="shared" si="5"/>
        <v>18225</v>
      </c>
    </row>
    <row r="37" spans="1:31">
      <c r="A37" s="12">
        <v>120</v>
      </c>
      <c r="B37" s="2">
        <v>512.88400000000001</v>
      </c>
      <c r="C37" s="2">
        <v>512.05899999999997</v>
      </c>
      <c r="D37" s="2">
        <v>513.39200000000005</v>
      </c>
      <c r="E37" s="2">
        <v>506.87799999999999</v>
      </c>
      <c r="F37" s="2">
        <v>505.904</v>
      </c>
      <c r="G37" s="2">
        <v>507.09</v>
      </c>
      <c r="H37" s="1">
        <f t="shared" si="6"/>
        <v>509.70116666666672</v>
      </c>
      <c r="I37" s="2">
        <v>519.71500000000003</v>
      </c>
      <c r="J37" s="2">
        <v>520.74300000000005</v>
      </c>
      <c r="K37" s="2">
        <v>528.54499999999996</v>
      </c>
      <c r="L37" s="2">
        <v>518.51700000000005</v>
      </c>
      <c r="M37" s="2">
        <v>519.024</v>
      </c>
      <c r="N37" s="2">
        <v>518.41300000000001</v>
      </c>
      <c r="O37" s="1">
        <f t="shared" si="7"/>
        <v>520.82616666666672</v>
      </c>
      <c r="P37" s="2">
        <v>513.29399999999998</v>
      </c>
      <c r="Q37" s="2">
        <v>516.04999999999995</v>
      </c>
      <c r="R37" s="2">
        <v>525.11199999999997</v>
      </c>
      <c r="S37" s="2">
        <v>518.06899999999996</v>
      </c>
      <c r="T37" s="2">
        <v>519.03300000000002</v>
      </c>
      <c r="U37" s="2">
        <v>520.04700000000003</v>
      </c>
      <c r="V37" s="1">
        <f t="shared" si="8"/>
        <v>518.6008333333333</v>
      </c>
      <c r="W37" s="2">
        <v>521.53099999999995</v>
      </c>
      <c r="X37" s="2">
        <v>517.21699999999998</v>
      </c>
      <c r="Y37" s="2">
        <v>519.84299999999996</v>
      </c>
      <c r="Z37" s="2">
        <v>513.87599999999998</v>
      </c>
      <c r="AA37" s="2">
        <v>528.11099999999999</v>
      </c>
      <c r="AB37" s="2">
        <v>512.75599999999997</v>
      </c>
      <c r="AC37" s="1">
        <f t="shared" si="0"/>
        <v>518.8889999999999</v>
      </c>
      <c r="AD37" s="5">
        <f t="shared" si="4"/>
        <v>517.00429166666663</v>
      </c>
      <c r="AE37" s="2">
        <f t="shared" si="5"/>
        <v>14400</v>
      </c>
    </row>
    <row r="38" spans="1:31">
      <c r="A38" s="12">
        <v>105</v>
      </c>
      <c r="B38" s="2">
        <v>417.78399999999999</v>
      </c>
      <c r="C38" s="2">
        <v>420.10599999999999</v>
      </c>
      <c r="D38" s="2">
        <v>416.57</v>
      </c>
      <c r="E38" s="2">
        <v>415.08600000000001</v>
      </c>
      <c r="F38" s="2">
        <v>414.46199999999999</v>
      </c>
      <c r="G38" s="2">
        <v>416.66699999999997</v>
      </c>
      <c r="H38" s="1">
        <f t="shared" si="6"/>
        <v>416.77916666666664</v>
      </c>
      <c r="I38" s="2">
        <v>424.58600000000001</v>
      </c>
      <c r="J38" s="2">
        <v>419.87900000000002</v>
      </c>
      <c r="K38" s="2">
        <v>430.83300000000003</v>
      </c>
      <c r="L38" s="2">
        <v>420.745</v>
      </c>
      <c r="M38" s="2">
        <v>421.53</v>
      </c>
      <c r="N38" s="2">
        <v>423.28399999999999</v>
      </c>
      <c r="O38" s="1">
        <f t="shared" si="7"/>
        <v>423.47616666666676</v>
      </c>
      <c r="P38" s="2">
        <v>418.60700000000003</v>
      </c>
      <c r="Q38" s="2">
        <v>424.161</v>
      </c>
      <c r="R38" s="2">
        <v>425.49599999999998</v>
      </c>
      <c r="S38" s="2">
        <v>420.351</v>
      </c>
      <c r="T38" s="2">
        <v>423.39600000000002</v>
      </c>
      <c r="U38" s="2">
        <v>426.64299999999997</v>
      </c>
      <c r="V38" s="1">
        <f t="shared" si="8"/>
        <v>423.10900000000009</v>
      </c>
      <c r="W38" s="2">
        <v>426.20100000000002</v>
      </c>
      <c r="X38" s="2">
        <v>419.91300000000001</v>
      </c>
      <c r="Y38" s="2">
        <v>422.43299999999999</v>
      </c>
      <c r="Z38" s="2">
        <v>415.81400000000002</v>
      </c>
      <c r="AA38" s="2">
        <v>429.49900000000002</v>
      </c>
      <c r="AB38" s="2">
        <v>418.55399999999997</v>
      </c>
      <c r="AC38" s="1">
        <f t="shared" si="0"/>
        <v>422.06900000000002</v>
      </c>
      <c r="AD38" s="5">
        <f t="shared" si="4"/>
        <v>421.35833333333335</v>
      </c>
      <c r="AE38" s="2">
        <f t="shared" si="5"/>
        <v>11025</v>
      </c>
    </row>
    <row r="39" spans="1:31">
      <c r="A39" s="12">
        <v>90</v>
      </c>
      <c r="B39" s="2">
        <v>327.38200000000001</v>
      </c>
      <c r="C39" s="2">
        <v>330.411</v>
      </c>
      <c r="D39" s="2">
        <v>331.238</v>
      </c>
      <c r="E39" s="2">
        <v>328.28199999999998</v>
      </c>
      <c r="F39" s="2">
        <v>331.20800000000003</v>
      </c>
      <c r="G39" s="2">
        <v>329.517</v>
      </c>
      <c r="H39" s="1">
        <f t="shared" si="6"/>
        <v>329.673</v>
      </c>
      <c r="I39" s="2">
        <v>334.60599999999999</v>
      </c>
      <c r="J39" s="2">
        <v>333</v>
      </c>
      <c r="K39" s="2">
        <v>341.625</v>
      </c>
      <c r="L39" s="2">
        <v>328.12099999999998</v>
      </c>
      <c r="M39" s="2">
        <v>332.94099999999997</v>
      </c>
      <c r="N39" s="2">
        <v>335.12099999999998</v>
      </c>
      <c r="O39" s="1">
        <f t="shared" si="7"/>
        <v>334.23566666666665</v>
      </c>
      <c r="P39" s="2">
        <v>329.339</v>
      </c>
      <c r="Q39" s="2">
        <v>330.52699999999999</v>
      </c>
      <c r="R39" s="2">
        <v>335.49</v>
      </c>
      <c r="S39" s="2">
        <v>334.608</v>
      </c>
      <c r="T39" s="2">
        <v>333.74700000000001</v>
      </c>
      <c r="U39" s="2">
        <v>334.89</v>
      </c>
      <c r="V39" s="1">
        <f t="shared" si="8"/>
        <v>333.10016666666667</v>
      </c>
      <c r="W39" s="2">
        <v>336.57299999999998</v>
      </c>
      <c r="X39" s="2">
        <v>330.77600000000001</v>
      </c>
      <c r="Y39" s="2">
        <v>334.67399999999998</v>
      </c>
      <c r="Z39" s="2">
        <v>331.95800000000003</v>
      </c>
      <c r="AA39" s="2">
        <v>338.29899999999998</v>
      </c>
      <c r="AB39" s="2">
        <v>331.75599999999997</v>
      </c>
      <c r="AC39" s="1">
        <f t="shared" si="0"/>
        <v>334.00600000000003</v>
      </c>
      <c r="AD39" s="5">
        <f t="shared" si="4"/>
        <v>332.75370833333335</v>
      </c>
      <c r="AE39" s="2">
        <f t="shared" si="5"/>
        <v>8100</v>
      </c>
    </row>
    <row r="40" spans="1:31">
      <c r="A40" s="12">
        <v>75</v>
      </c>
      <c r="B40" s="2">
        <v>246.45699999999999</v>
      </c>
      <c r="C40" s="2">
        <v>249.61</v>
      </c>
      <c r="D40" s="2">
        <v>248.018</v>
      </c>
      <c r="E40" s="2">
        <v>247.83099999999999</v>
      </c>
      <c r="F40" s="2">
        <v>248.495</v>
      </c>
      <c r="G40" s="2">
        <v>249.33099999999999</v>
      </c>
      <c r="H40" s="1">
        <f t="shared" si="6"/>
        <v>248.29033333333334</v>
      </c>
      <c r="I40" s="2">
        <v>251.691</v>
      </c>
      <c r="J40" s="2">
        <v>250.441</v>
      </c>
      <c r="K40" s="2">
        <v>256.791</v>
      </c>
      <c r="L40" s="2">
        <v>250.35599999999999</v>
      </c>
      <c r="M40" s="2">
        <v>252.68799999999999</v>
      </c>
      <c r="N40" s="2">
        <v>252.768</v>
      </c>
      <c r="O40" s="1">
        <f t="shared" si="7"/>
        <v>252.45583333333335</v>
      </c>
      <c r="P40" s="2">
        <v>251.24100000000001</v>
      </c>
      <c r="Q40" s="2">
        <v>250.13499999999999</v>
      </c>
      <c r="R40" s="2">
        <v>253.33</v>
      </c>
      <c r="S40" s="2">
        <v>252.24100000000001</v>
      </c>
      <c r="T40" s="2">
        <v>252.04400000000001</v>
      </c>
      <c r="U40" s="2">
        <v>255.423</v>
      </c>
      <c r="V40" s="1">
        <f t="shared" si="8"/>
        <v>252.40233333333333</v>
      </c>
      <c r="W40" s="2">
        <v>253.37100000000001</v>
      </c>
      <c r="X40" s="2">
        <v>250.20699999999999</v>
      </c>
      <c r="Y40" s="2">
        <v>250.19900000000001</v>
      </c>
      <c r="Z40" s="2">
        <v>248.19</v>
      </c>
      <c r="AA40" s="2">
        <v>258.29899999999998</v>
      </c>
      <c r="AB40" s="2">
        <v>247.15199999999999</v>
      </c>
      <c r="AC40" s="1">
        <f t="shared" si="0"/>
        <v>251.23633333333336</v>
      </c>
      <c r="AD40" s="5">
        <f t="shared" si="4"/>
        <v>251.09620833333335</v>
      </c>
      <c r="AE40" s="2">
        <f t="shared" si="5"/>
        <v>5625</v>
      </c>
    </row>
    <row r="41" spans="1:31">
      <c r="A41" s="12">
        <v>60</v>
      </c>
      <c r="B41" s="2">
        <v>173.9</v>
      </c>
      <c r="C41" s="2">
        <v>177.779</v>
      </c>
      <c r="D41" s="2">
        <v>173.874</v>
      </c>
      <c r="E41" s="2">
        <v>173.328</v>
      </c>
      <c r="F41" s="2">
        <v>175.61600000000001</v>
      </c>
      <c r="G41" s="2">
        <v>178.28200000000001</v>
      </c>
      <c r="H41" s="1">
        <f t="shared" si="6"/>
        <v>175.46316666666667</v>
      </c>
      <c r="I41" s="2">
        <v>179.077</v>
      </c>
      <c r="J41" s="2">
        <v>179.18799999999999</v>
      </c>
      <c r="K41" s="2">
        <v>183.15100000000001</v>
      </c>
      <c r="L41" s="2">
        <v>176.08</v>
      </c>
      <c r="M41" s="2">
        <v>177.31700000000001</v>
      </c>
      <c r="N41" s="2">
        <v>177.79400000000001</v>
      </c>
      <c r="O41" s="1">
        <f t="shared" si="7"/>
        <v>178.76783333333333</v>
      </c>
      <c r="P41" s="2">
        <v>176.166</v>
      </c>
      <c r="Q41" s="2">
        <v>178.03899999999999</v>
      </c>
      <c r="R41" s="2">
        <v>179.749</v>
      </c>
      <c r="S41" s="2">
        <v>180.738</v>
      </c>
      <c r="T41" s="2">
        <v>178.69499999999999</v>
      </c>
      <c r="U41" s="2">
        <v>179.74299999999999</v>
      </c>
      <c r="V41" s="1">
        <f t="shared" si="8"/>
        <v>178.85499999999999</v>
      </c>
      <c r="W41" s="2">
        <v>183.49600000000001</v>
      </c>
      <c r="X41" s="2">
        <v>180.202</v>
      </c>
      <c r="Y41" s="2">
        <v>178.75299999999999</v>
      </c>
      <c r="Z41" s="2">
        <v>176.04900000000001</v>
      </c>
      <c r="AA41" s="2">
        <v>181.30099999999999</v>
      </c>
      <c r="AB41" s="2">
        <v>176.035</v>
      </c>
      <c r="AC41" s="1">
        <f t="shared" si="0"/>
        <v>179.30600000000001</v>
      </c>
      <c r="AD41" s="5">
        <f t="shared" si="4"/>
        <v>178.09800000000001</v>
      </c>
      <c r="AE41" s="2">
        <f t="shared" si="5"/>
        <v>3600</v>
      </c>
    </row>
    <row r="42" spans="1:31">
      <c r="A42" s="12">
        <v>45</v>
      </c>
      <c r="B42" s="2">
        <v>112.622</v>
      </c>
      <c r="C42" s="2">
        <v>112.967</v>
      </c>
      <c r="D42" s="2">
        <v>112.756</v>
      </c>
      <c r="E42" s="2">
        <v>111.81</v>
      </c>
      <c r="F42" s="2">
        <v>112.29300000000001</v>
      </c>
      <c r="G42" s="2">
        <v>113.39700000000001</v>
      </c>
      <c r="H42" s="1">
        <f t="shared" si="6"/>
        <v>112.64083333333336</v>
      </c>
      <c r="I42" s="2">
        <v>113.23699999999999</v>
      </c>
      <c r="J42" s="2">
        <v>113.001</v>
      </c>
      <c r="K42" s="2">
        <v>116.86499999999999</v>
      </c>
      <c r="L42" s="2">
        <v>111.86</v>
      </c>
      <c r="M42" s="2">
        <v>112.751</v>
      </c>
      <c r="N42" s="2">
        <v>113.732</v>
      </c>
      <c r="O42" s="1">
        <f t="shared" si="7"/>
        <v>113.57433333333334</v>
      </c>
      <c r="P42" s="2">
        <v>112.75</v>
      </c>
      <c r="Q42" s="2">
        <v>114.152</v>
      </c>
      <c r="R42" s="2">
        <v>114.07599999999999</v>
      </c>
      <c r="S42" s="2">
        <v>115.624</v>
      </c>
      <c r="T42" s="2">
        <v>113.354</v>
      </c>
      <c r="U42" s="2">
        <v>115.255</v>
      </c>
      <c r="V42" s="1">
        <f t="shared" si="8"/>
        <v>114.20183333333334</v>
      </c>
      <c r="W42" s="2">
        <v>117.372</v>
      </c>
      <c r="X42" s="2">
        <v>114.971</v>
      </c>
      <c r="Y42" s="2">
        <v>112.682</v>
      </c>
      <c r="Z42" s="2">
        <v>112.512</v>
      </c>
      <c r="AA42" s="2">
        <v>115.55800000000001</v>
      </c>
      <c r="AB42" s="2">
        <v>113.705</v>
      </c>
      <c r="AC42" s="1">
        <f t="shared" si="0"/>
        <v>114.46666666666668</v>
      </c>
      <c r="AD42" s="5">
        <f t="shared" si="4"/>
        <v>113.72091666666668</v>
      </c>
      <c r="AE42" s="2">
        <f t="shared" si="5"/>
        <v>2025</v>
      </c>
    </row>
    <row r="43" spans="1:31">
      <c r="A43" s="12">
        <v>30</v>
      </c>
      <c r="B43" s="2">
        <v>60.466799999999999</v>
      </c>
      <c r="C43" s="2">
        <v>60.150700000000001</v>
      </c>
      <c r="D43" s="2">
        <v>60.6462</v>
      </c>
      <c r="E43" s="2">
        <v>60.405799999999999</v>
      </c>
      <c r="F43" s="2">
        <v>59.2303</v>
      </c>
      <c r="G43" s="2">
        <v>60.219700000000003</v>
      </c>
      <c r="H43" s="1">
        <f t="shared" si="6"/>
        <v>60.186583333333338</v>
      </c>
      <c r="I43" s="2">
        <v>60.811599999999999</v>
      </c>
      <c r="J43" s="2">
        <v>60.953099999999999</v>
      </c>
      <c r="K43" s="2">
        <v>62.106900000000003</v>
      </c>
      <c r="L43" s="2">
        <v>59.245800000000003</v>
      </c>
      <c r="M43" s="2">
        <v>60.877800000000001</v>
      </c>
      <c r="N43" s="2">
        <v>60.115000000000002</v>
      </c>
      <c r="O43" s="1">
        <f t="shared" si="7"/>
        <v>60.685033333333337</v>
      </c>
      <c r="P43" s="2">
        <v>60.328600000000002</v>
      </c>
      <c r="Q43" s="2">
        <v>60.927500000000002</v>
      </c>
      <c r="R43" s="2">
        <v>61.1203</v>
      </c>
      <c r="S43" s="2">
        <v>60.387799999999999</v>
      </c>
      <c r="T43" s="2">
        <v>61.039400000000001</v>
      </c>
      <c r="U43" s="2">
        <v>61.371899999999997</v>
      </c>
      <c r="V43" s="1">
        <f t="shared" si="8"/>
        <v>60.862583333333326</v>
      </c>
      <c r="W43" s="2">
        <v>64.736699999999999</v>
      </c>
      <c r="X43" s="2">
        <v>61.629199999999997</v>
      </c>
      <c r="Y43" s="2">
        <v>60.850099999999998</v>
      </c>
      <c r="Z43" s="2">
        <v>61.176699999999997</v>
      </c>
      <c r="AA43" s="2">
        <v>62.278500000000001</v>
      </c>
      <c r="AB43" s="2">
        <v>61.491399999999999</v>
      </c>
      <c r="AC43" s="1">
        <f t="shared" si="0"/>
        <v>62.027099999999997</v>
      </c>
      <c r="AD43" s="5">
        <f t="shared" si="4"/>
        <v>60.940325000000001</v>
      </c>
      <c r="AE43" s="2">
        <f t="shared" si="5"/>
        <v>900</v>
      </c>
    </row>
    <row r="46" spans="1:31">
      <c r="L46" s="134" t="s">
        <v>274</v>
      </c>
      <c r="M46" s="134"/>
      <c r="N46" s="134"/>
    </row>
    <row r="47" spans="1:31">
      <c r="L47" s="134"/>
      <c r="M47" s="134"/>
      <c r="N47" s="134"/>
    </row>
    <row r="48" spans="1:31">
      <c r="L48" s="134"/>
      <c r="M48" s="134"/>
      <c r="N48" s="134"/>
    </row>
  </sheetData>
  <mergeCells count="1">
    <mergeCell ref="L46:N48"/>
  </mergeCell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135"/>
  <sheetViews>
    <sheetView zoomScale="70" zoomScaleNormal="70" workbookViewId="0">
      <selection activeCell="P42" sqref="P42"/>
    </sheetView>
  </sheetViews>
  <sheetFormatPr defaultColWidth="9.140625" defaultRowHeight="15"/>
  <cols>
    <col min="1" max="1" width="9.140625" style="13"/>
    <col min="2" max="31" width="9.140625" style="10"/>
    <col min="32" max="32" width="9.140625" style="13"/>
    <col min="33" max="16384" width="9.140625" style="10"/>
  </cols>
  <sheetData>
    <row r="1" spans="1:39" s="2" customFormat="1">
      <c r="A1" s="48" t="s">
        <v>305</v>
      </c>
      <c r="B1" s="2" t="s">
        <v>157</v>
      </c>
      <c r="C1" s="2" t="s">
        <v>158</v>
      </c>
      <c r="D1" s="2" t="s">
        <v>159</v>
      </c>
      <c r="E1" s="2" t="s">
        <v>160</v>
      </c>
      <c r="F1" s="2" t="s">
        <v>161</v>
      </c>
      <c r="G1" s="2" t="s">
        <v>162</v>
      </c>
      <c r="H1" s="1"/>
      <c r="I1" s="2" t="s">
        <v>163</v>
      </c>
      <c r="J1" s="2" t="s">
        <v>164</v>
      </c>
      <c r="K1" s="2" t="s">
        <v>165</v>
      </c>
      <c r="L1" s="2" t="s">
        <v>166</v>
      </c>
      <c r="M1" s="2" t="s">
        <v>167</v>
      </c>
      <c r="N1" s="2" t="s">
        <v>168</v>
      </c>
      <c r="O1" s="1"/>
      <c r="P1" s="2" t="s">
        <v>169</v>
      </c>
      <c r="Q1" s="2" t="s">
        <v>170</v>
      </c>
      <c r="R1" s="2" t="s">
        <v>171</v>
      </c>
      <c r="S1" s="2" t="s">
        <v>172</v>
      </c>
      <c r="T1" s="2" t="s">
        <v>173</v>
      </c>
      <c r="U1" s="2" t="s">
        <v>174</v>
      </c>
      <c r="V1" s="1"/>
      <c r="W1" s="2" t="s">
        <v>175</v>
      </c>
      <c r="X1" s="2" t="s">
        <v>176</v>
      </c>
      <c r="Y1" s="2" t="s">
        <v>177</v>
      </c>
      <c r="Z1" s="2" t="s">
        <v>178</v>
      </c>
      <c r="AA1" s="2" t="s">
        <v>179</v>
      </c>
      <c r="AB1" s="2" t="s">
        <v>180</v>
      </c>
      <c r="AC1" s="1"/>
      <c r="AD1" s="14" t="s">
        <v>219</v>
      </c>
      <c r="AE1" s="14"/>
      <c r="AF1" s="6"/>
    </row>
    <row r="2" spans="1:39" s="2" customFormat="1">
      <c r="A2" s="6" t="s">
        <v>2</v>
      </c>
      <c r="B2" s="2" t="s">
        <v>3</v>
      </c>
      <c r="C2" s="2" t="s">
        <v>3</v>
      </c>
      <c r="D2" s="2" t="s">
        <v>3</v>
      </c>
      <c r="E2" s="2" t="s">
        <v>3</v>
      </c>
      <c r="F2" s="2" t="s">
        <v>3</v>
      </c>
      <c r="G2" s="2" t="s">
        <v>3</v>
      </c>
      <c r="H2" s="1" t="s">
        <v>3</v>
      </c>
      <c r="I2" s="2" t="s">
        <v>3</v>
      </c>
      <c r="J2" s="2" t="s">
        <v>3</v>
      </c>
      <c r="K2" s="2" t="s">
        <v>3</v>
      </c>
      <c r="L2" s="2" t="s">
        <v>3</v>
      </c>
      <c r="M2" s="2" t="s">
        <v>3</v>
      </c>
      <c r="N2" s="2" t="s">
        <v>3</v>
      </c>
      <c r="O2" s="1" t="s">
        <v>3</v>
      </c>
      <c r="P2" s="2" t="s">
        <v>3</v>
      </c>
      <c r="Q2" s="2" t="s">
        <v>3</v>
      </c>
      <c r="R2" s="2" t="s">
        <v>3</v>
      </c>
      <c r="S2" s="2" t="s">
        <v>3</v>
      </c>
      <c r="T2" s="2" t="s">
        <v>3</v>
      </c>
      <c r="U2" s="2" t="s">
        <v>3</v>
      </c>
      <c r="V2" s="1" t="s">
        <v>3</v>
      </c>
      <c r="W2" s="2" t="s">
        <v>3</v>
      </c>
      <c r="X2" s="2" t="s">
        <v>3</v>
      </c>
      <c r="Y2" s="2" t="s">
        <v>3</v>
      </c>
      <c r="Z2" s="2" t="s">
        <v>3</v>
      </c>
      <c r="AA2" s="2" t="s">
        <v>3</v>
      </c>
      <c r="AB2" s="2" t="s">
        <v>3</v>
      </c>
      <c r="AC2" s="1" t="s">
        <v>3</v>
      </c>
      <c r="AD2" s="14" t="s">
        <v>3</v>
      </c>
      <c r="AE2" s="14"/>
      <c r="AF2" s="6" t="s">
        <v>3</v>
      </c>
      <c r="AG2" s="2" t="s">
        <v>321</v>
      </c>
      <c r="AH2" s="6" t="s">
        <v>3</v>
      </c>
      <c r="AI2" s="2" t="s">
        <v>321</v>
      </c>
      <c r="AJ2" s="6" t="s">
        <v>3</v>
      </c>
      <c r="AK2" s="2" t="s">
        <v>321</v>
      </c>
      <c r="AL2" s="6" t="s">
        <v>3</v>
      </c>
      <c r="AM2" s="2" t="s">
        <v>321</v>
      </c>
    </row>
    <row r="3" spans="1:39" s="2" customFormat="1">
      <c r="A3" s="6" t="s">
        <v>4</v>
      </c>
      <c r="B3" s="3" t="s">
        <v>5</v>
      </c>
      <c r="C3" s="3" t="s">
        <v>5</v>
      </c>
      <c r="D3" s="3" t="s">
        <v>5</v>
      </c>
      <c r="E3" s="3" t="s">
        <v>5</v>
      </c>
      <c r="F3" s="3" t="s">
        <v>5</v>
      </c>
      <c r="G3" s="3" t="s">
        <v>5</v>
      </c>
      <c r="H3" s="4" t="s">
        <v>5</v>
      </c>
      <c r="I3" s="3" t="s">
        <v>5</v>
      </c>
      <c r="J3" s="3" t="s">
        <v>5</v>
      </c>
      <c r="K3" s="3" t="s">
        <v>5</v>
      </c>
      <c r="L3" s="3" t="s">
        <v>5</v>
      </c>
      <c r="M3" s="3" t="s">
        <v>5</v>
      </c>
      <c r="N3" s="3" t="s">
        <v>5</v>
      </c>
      <c r="O3" s="4" t="s">
        <v>5</v>
      </c>
      <c r="P3" s="3" t="s">
        <v>5</v>
      </c>
      <c r="Q3" s="3" t="s">
        <v>5</v>
      </c>
      <c r="R3" s="3" t="s">
        <v>5</v>
      </c>
      <c r="S3" s="3" t="s">
        <v>5</v>
      </c>
      <c r="T3" s="3" t="s">
        <v>5</v>
      </c>
      <c r="U3" s="3" t="s">
        <v>5</v>
      </c>
      <c r="V3" s="4" t="s">
        <v>5</v>
      </c>
      <c r="W3" s="3" t="s">
        <v>5</v>
      </c>
      <c r="X3" s="3" t="s">
        <v>5</v>
      </c>
      <c r="Y3" s="3" t="s">
        <v>5</v>
      </c>
      <c r="Z3" s="3" t="s">
        <v>5</v>
      </c>
      <c r="AA3" s="3" t="s">
        <v>5</v>
      </c>
      <c r="AB3" s="3" t="s">
        <v>5</v>
      </c>
      <c r="AC3" s="4" t="s">
        <v>5</v>
      </c>
      <c r="AD3" s="15" t="s">
        <v>5</v>
      </c>
      <c r="AE3" s="15"/>
      <c r="AF3" s="3" t="s">
        <v>319</v>
      </c>
      <c r="AG3" s="3" t="s">
        <v>319</v>
      </c>
      <c r="AH3" s="3" t="s">
        <v>319</v>
      </c>
      <c r="AI3" s="3" t="s">
        <v>319</v>
      </c>
      <c r="AJ3" s="3" t="s">
        <v>319</v>
      </c>
      <c r="AK3" s="3" t="s">
        <v>319</v>
      </c>
      <c r="AL3" s="3" t="s">
        <v>319</v>
      </c>
      <c r="AM3" s="3" t="s">
        <v>319</v>
      </c>
    </row>
    <row r="4" spans="1:39" s="2" customFormat="1">
      <c r="A4" s="1" t="s">
        <v>0</v>
      </c>
      <c r="B4" s="2" t="s">
        <v>157</v>
      </c>
      <c r="C4" s="2" t="s">
        <v>158</v>
      </c>
      <c r="D4" s="2" t="s">
        <v>159</v>
      </c>
      <c r="E4" s="2" t="s">
        <v>160</v>
      </c>
      <c r="F4" s="2" t="s">
        <v>161</v>
      </c>
      <c r="G4" s="2" t="s">
        <v>162</v>
      </c>
      <c r="H4" s="1" t="s">
        <v>205</v>
      </c>
      <c r="I4" s="2" t="s">
        <v>163</v>
      </c>
      <c r="J4" s="2" t="s">
        <v>164</v>
      </c>
      <c r="K4" s="2" t="s">
        <v>165</v>
      </c>
      <c r="L4" s="2" t="s">
        <v>166</v>
      </c>
      <c r="M4" s="2" t="s">
        <v>167</v>
      </c>
      <c r="N4" s="2" t="s">
        <v>168</v>
      </c>
      <c r="O4" s="1" t="s">
        <v>207</v>
      </c>
      <c r="P4" s="2" t="s">
        <v>169</v>
      </c>
      <c r="Q4" s="2" t="s">
        <v>170</v>
      </c>
      <c r="R4" s="2" t="s">
        <v>171</v>
      </c>
      <c r="S4" s="2" t="s">
        <v>172</v>
      </c>
      <c r="T4" s="2" t="s">
        <v>173</v>
      </c>
      <c r="U4" s="2" t="s">
        <v>174</v>
      </c>
      <c r="V4" s="1" t="s">
        <v>209</v>
      </c>
      <c r="W4" s="2" t="s">
        <v>175</v>
      </c>
      <c r="X4" s="2" t="s">
        <v>176</v>
      </c>
      <c r="Y4" s="2" t="s">
        <v>177</v>
      </c>
      <c r="Z4" s="2" t="s">
        <v>178</v>
      </c>
      <c r="AA4" s="2" t="s">
        <v>179</v>
      </c>
      <c r="AB4" s="2" t="s">
        <v>180</v>
      </c>
      <c r="AC4" s="1" t="s">
        <v>211</v>
      </c>
      <c r="AD4" s="14" t="s">
        <v>50</v>
      </c>
      <c r="AE4" s="14"/>
      <c r="AF4" s="6" t="s">
        <v>320</v>
      </c>
      <c r="AG4" s="6" t="s">
        <v>320</v>
      </c>
      <c r="AH4" s="2" t="s">
        <v>322</v>
      </c>
      <c r="AI4" s="2" t="s">
        <v>322</v>
      </c>
      <c r="AJ4" s="2" t="s">
        <v>323</v>
      </c>
      <c r="AK4" s="2" t="s">
        <v>323</v>
      </c>
      <c r="AL4" s="2" t="s">
        <v>324</v>
      </c>
      <c r="AM4" s="2" t="s">
        <v>324</v>
      </c>
    </row>
    <row r="5" spans="1:39" ht="15" customHeight="1">
      <c r="A5" s="11">
        <v>30</v>
      </c>
      <c r="B5" s="2">
        <v>63.9315</v>
      </c>
      <c r="C5" s="2">
        <v>63.309699999999999</v>
      </c>
      <c r="D5" s="2">
        <v>62.619300000000003</v>
      </c>
      <c r="E5" s="2">
        <v>63.217700000000001</v>
      </c>
      <c r="F5" s="2">
        <v>64.587800000000001</v>
      </c>
      <c r="G5" s="2">
        <v>63.150599999999997</v>
      </c>
      <c r="H5" s="1">
        <f>AVERAGE(B5:G5)</f>
        <v>63.469433333333335</v>
      </c>
      <c r="I5" s="2">
        <v>64.331199999999995</v>
      </c>
      <c r="J5" s="2">
        <v>64.941599999999994</v>
      </c>
      <c r="K5" s="2">
        <v>65.449399999999997</v>
      </c>
      <c r="L5" s="2">
        <v>63.5794</v>
      </c>
      <c r="M5" s="2">
        <v>64.331699999999998</v>
      </c>
      <c r="N5" s="2">
        <v>63.284999999999997</v>
      </c>
      <c r="O5" s="1">
        <f>AVERAGE(I5:N5)</f>
        <v>64.319716666666679</v>
      </c>
      <c r="P5" s="2">
        <v>63.051099999999998</v>
      </c>
      <c r="Q5" s="2">
        <v>63.141300000000001</v>
      </c>
      <c r="R5" s="2">
        <v>63.241300000000003</v>
      </c>
      <c r="S5" s="2">
        <v>62.728700000000003</v>
      </c>
      <c r="T5" s="2">
        <v>62.9602</v>
      </c>
      <c r="U5" s="2">
        <v>62.953899999999997</v>
      </c>
      <c r="V5" s="1">
        <f>AVERAGE(P5:U5)</f>
        <v>63.01274999999999</v>
      </c>
      <c r="W5" s="2">
        <v>62.8401</v>
      </c>
      <c r="X5" s="2">
        <v>63.053199999999997</v>
      </c>
      <c r="Y5" s="2">
        <v>62.485300000000002</v>
      </c>
      <c r="Z5" s="2">
        <v>62.531199999999998</v>
      </c>
      <c r="AA5" s="2">
        <v>63.279299999999999</v>
      </c>
      <c r="AB5" s="2">
        <v>63.557299999999998</v>
      </c>
      <c r="AC5" s="1">
        <f>AVERAGE(W5:AB5)</f>
        <v>62.95773333333333</v>
      </c>
      <c r="AD5" s="14">
        <f>AVERAGE(H5,O5,V5,AC5)</f>
        <v>63.439908333333328</v>
      </c>
      <c r="AE5" s="14"/>
      <c r="AF5" s="106">
        <f>_xlfn.STDEV.P(B5:G5)</f>
        <v>0.62948595342196123</v>
      </c>
      <c r="AG5" s="82">
        <f>AF5/H5%</f>
        <v>0.99179387677211739</v>
      </c>
      <c r="AH5" s="27">
        <f>_xlfn.STDEV.P(I5:N5)</f>
        <v>0.73958390647865035</v>
      </c>
      <c r="AI5" s="82">
        <f>AH5/O5%</f>
        <v>1.1498556660494983</v>
      </c>
      <c r="AJ5" s="27">
        <f>_xlfn.STDEV.P(P5:U5)</f>
        <v>0.16183332732578068</v>
      </c>
      <c r="AK5" s="82">
        <f>AJ5/V5%</f>
        <v>0.2568263205871521</v>
      </c>
      <c r="AL5" s="27">
        <f>_xlfn.STDEV.P(W5:AB5)</f>
        <v>0.38534848586124593</v>
      </c>
      <c r="AM5" s="82">
        <f>AL5/AC5%</f>
        <v>0.61207490400106412</v>
      </c>
    </row>
    <row r="6" spans="1:39">
      <c r="A6" s="11">
        <v>45</v>
      </c>
      <c r="B6" s="2">
        <v>118.06100000000001</v>
      </c>
      <c r="C6" s="2">
        <v>118.122</v>
      </c>
      <c r="D6" s="2">
        <v>117.501</v>
      </c>
      <c r="E6" s="2">
        <v>116.214</v>
      </c>
      <c r="F6" s="2">
        <v>118.59399999999999</v>
      </c>
      <c r="G6" s="2">
        <v>116.16500000000001</v>
      </c>
      <c r="H6" s="1">
        <f t="shared" ref="H6:H43" si="0">AVERAGE(B6:G6)</f>
        <v>117.44283333333333</v>
      </c>
      <c r="I6" s="2">
        <v>120.05200000000001</v>
      </c>
      <c r="J6" s="2">
        <v>119.11799999999999</v>
      </c>
      <c r="K6" s="2">
        <v>120.405</v>
      </c>
      <c r="L6" s="2">
        <v>118.292</v>
      </c>
      <c r="M6" s="2">
        <v>118.874</v>
      </c>
      <c r="N6" s="2">
        <v>118.36799999999999</v>
      </c>
      <c r="O6" s="1">
        <f t="shared" ref="O6:O43" si="1">AVERAGE(I6:N6)</f>
        <v>119.18483333333336</v>
      </c>
      <c r="P6" s="2">
        <v>117.996</v>
      </c>
      <c r="Q6" s="2">
        <v>119.057</v>
      </c>
      <c r="R6" s="2">
        <v>117.274</v>
      </c>
      <c r="S6" s="2">
        <v>117.845</v>
      </c>
      <c r="T6" s="2">
        <v>117.742</v>
      </c>
      <c r="U6" s="2">
        <v>117.858</v>
      </c>
      <c r="V6" s="1">
        <f t="shared" ref="V6:V43" si="2">AVERAGE(P6:U6)</f>
        <v>117.96199999999999</v>
      </c>
      <c r="W6" s="2">
        <v>116.955</v>
      </c>
      <c r="X6" s="2">
        <v>116.717</v>
      </c>
      <c r="Y6" s="2">
        <v>116.995</v>
      </c>
      <c r="Z6" s="2">
        <v>115.383</v>
      </c>
      <c r="AA6" s="2">
        <v>116.791</v>
      </c>
      <c r="AB6" s="2">
        <v>115.816</v>
      </c>
      <c r="AC6" s="1">
        <f t="shared" ref="AC6:AC43" si="3">AVERAGE(W6:AB6)</f>
        <v>116.44283333333334</v>
      </c>
      <c r="AD6" s="14">
        <f t="shared" ref="AD6:AD43" si="4">AVERAGE(H6,O6,V6,AC6)</f>
        <v>117.75812500000001</v>
      </c>
      <c r="AE6" s="14"/>
      <c r="AF6" s="106">
        <f t="shared" ref="AF6:AF23" si="5">_xlfn.STDEV.P(B6:G6)</f>
        <v>0.94117434032642744</v>
      </c>
      <c r="AG6" s="82">
        <f t="shared" ref="AG6:AG23" si="6">AF6/H6%</f>
        <v>0.80138933437950166</v>
      </c>
      <c r="AH6" s="27">
        <f t="shared" ref="AH6:AH23" si="7">_xlfn.STDEV.P(I6:N6)</f>
        <v>0.79647523850748769</v>
      </c>
      <c r="AI6" s="82">
        <f t="shared" ref="AI6:AI23" si="8">AH6/O6%</f>
        <v>0.66826895355042726</v>
      </c>
      <c r="AJ6" s="27">
        <f t="shared" ref="AJ6:AJ23" si="9">_xlfn.STDEV.P(P6:U6)</f>
        <v>0.53951058068092306</v>
      </c>
      <c r="AK6" s="82">
        <f t="shared" ref="AK6:AK23" si="10">AJ6/V6%</f>
        <v>0.45735964181763883</v>
      </c>
      <c r="AL6" s="27">
        <f t="shared" ref="AL6:AL23" si="11">_xlfn.STDEV.P(W6:AB6)</f>
        <v>0.61640852705184357</v>
      </c>
      <c r="AM6" s="82">
        <f t="shared" ref="AM6:AM23" si="12">AL6/AC6%</f>
        <v>0.52936579212847812</v>
      </c>
    </row>
    <row r="7" spans="1:39">
      <c r="A7" s="11">
        <v>60</v>
      </c>
      <c r="B7" s="2">
        <v>182.833</v>
      </c>
      <c r="C7" s="2">
        <v>181.077</v>
      </c>
      <c r="D7" s="2">
        <v>181.18899999999999</v>
      </c>
      <c r="E7" s="2">
        <v>180.29499999999999</v>
      </c>
      <c r="F7" s="2">
        <v>181.02099999999999</v>
      </c>
      <c r="G7" s="2">
        <v>182</v>
      </c>
      <c r="H7" s="1">
        <f t="shared" si="0"/>
        <v>181.4025</v>
      </c>
      <c r="I7" s="2">
        <v>184.02</v>
      </c>
      <c r="J7" s="2">
        <v>184.52</v>
      </c>
      <c r="K7" s="2">
        <v>189.08799999999999</v>
      </c>
      <c r="L7" s="2">
        <v>184.76499999999999</v>
      </c>
      <c r="M7" s="2">
        <v>186.00800000000001</v>
      </c>
      <c r="N7" s="2">
        <v>187.32</v>
      </c>
      <c r="O7" s="1">
        <f t="shared" si="1"/>
        <v>185.95349999999999</v>
      </c>
      <c r="P7" s="2">
        <v>184.37299999999999</v>
      </c>
      <c r="Q7" s="2">
        <v>184.35499999999999</v>
      </c>
      <c r="R7" s="2">
        <v>182.91300000000001</v>
      </c>
      <c r="S7" s="2">
        <v>182.56700000000001</v>
      </c>
      <c r="T7" s="2">
        <v>182.006</v>
      </c>
      <c r="U7" s="2">
        <v>181.08500000000001</v>
      </c>
      <c r="V7" s="1">
        <f t="shared" si="2"/>
        <v>182.88316666666665</v>
      </c>
      <c r="W7" s="2">
        <v>180.47399999999999</v>
      </c>
      <c r="X7" s="2">
        <v>180.499</v>
      </c>
      <c r="Y7" s="2">
        <v>179.88800000000001</v>
      </c>
      <c r="Z7" s="2">
        <v>180.11099999999999</v>
      </c>
      <c r="AA7" s="2">
        <v>181.619</v>
      </c>
      <c r="AB7" s="2">
        <v>180.315</v>
      </c>
      <c r="AC7" s="1">
        <f t="shared" si="3"/>
        <v>180.48433333333332</v>
      </c>
      <c r="AD7" s="14">
        <f t="shared" si="4"/>
        <v>182.68087499999999</v>
      </c>
      <c r="AE7" s="14"/>
      <c r="AF7" s="106">
        <f t="shared" si="5"/>
        <v>0.80900839509447597</v>
      </c>
      <c r="AG7" s="82">
        <f t="shared" si="6"/>
        <v>0.44597422587587049</v>
      </c>
      <c r="AH7" s="27">
        <f t="shared" si="7"/>
        <v>1.7748830712660062</v>
      </c>
      <c r="AI7" s="82">
        <f t="shared" si="8"/>
        <v>0.95447682956545921</v>
      </c>
      <c r="AJ7" s="27">
        <f t="shared" si="9"/>
        <v>1.189507799703533</v>
      </c>
      <c r="AK7" s="82">
        <f t="shared" si="10"/>
        <v>0.65041951174850232</v>
      </c>
      <c r="AL7" s="27">
        <f t="shared" si="11"/>
        <v>0.54946266681388145</v>
      </c>
      <c r="AM7" s="82">
        <f t="shared" si="12"/>
        <v>0.30443787372895603</v>
      </c>
    </row>
    <row r="8" spans="1:39">
      <c r="A8" s="11">
        <v>75</v>
      </c>
      <c r="B8" s="2">
        <v>255.1</v>
      </c>
      <c r="C8" s="2">
        <v>258.56700000000001</v>
      </c>
      <c r="D8" s="2">
        <v>255.88300000000001</v>
      </c>
      <c r="E8" s="2">
        <v>255.524</v>
      </c>
      <c r="F8" s="2">
        <v>255.345</v>
      </c>
      <c r="G8" s="2">
        <v>255.06800000000001</v>
      </c>
      <c r="H8" s="1">
        <f t="shared" si="0"/>
        <v>255.9145</v>
      </c>
      <c r="I8" s="2">
        <v>260.803</v>
      </c>
      <c r="J8" s="2">
        <v>261.62799999999999</v>
      </c>
      <c r="K8" s="2">
        <v>265.10300000000001</v>
      </c>
      <c r="L8" s="2">
        <v>258.512</v>
      </c>
      <c r="M8" s="2">
        <v>257.96499999999997</v>
      </c>
      <c r="N8" s="2">
        <v>258.255</v>
      </c>
      <c r="O8" s="1">
        <f t="shared" si="1"/>
        <v>260.3776666666667</v>
      </c>
      <c r="P8" s="2">
        <v>255.54400000000001</v>
      </c>
      <c r="Q8" s="2">
        <v>257.714</v>
      </c>
      <c r="R8" s="2">
        <v>255.62700000000001</v>
      </c>
      <c r="S8" s="2">
        <v>254.13</v>
      </c>
      <c r="T8" s="2">
        <v>257.20800000000003</v>
      </c>
      <c r="U8" s="2">
        <v>254.96100000000001</v>
      </c>
      <c r="V8" s="1">
        <f t="shared" si="2"/>
        <v>255.864</v>
      </c>
      <c r="W8" s="2">
        <v>252.2</v>
      </c>
      <c r="X8" s="2">
        <v>252.57400000000001</v>
      </c>
      <c r="Y8" s="2">
        <v>254.05099999999999</v>
      </c>
      <c r="Z8" s="2">
        <v>250.678</v>
      </c>
      <c r="AA8" s="2">
        <v>252.76</v>
      </c>
      <c r="AB8" s="2">
        <v>252.56800000000001</v>
      </c>
      <c r="AC8" s="1">
        <f t="shared" si="3"/>
        <v>252.47183333333331</v>
      </c>
      <c r="AD8" s="14">
        <f t="shared" si="4"/>
        <v>256.15700000000004</v>
      </c>
      <c r="AE8" s="14"/>
      <c r="AF8" s="106">
        <f t="shared" si="5"/>
        <v>1.2174797397356028</v>
      </c>
      <c r="AG8" s="82">
        <f t="shared" si="6"/>
        <v>0.4757369120294484</v>
      </c>
      <c r="AH8" s="27">
        <f t="shared" si="7"/>
        <v>2.5126481161427252</v>
      </c>
      <c r="AI8" s="82">
        <f t="shared" si="8"/>
        <v>0.96500139520775263</v>
      </c>
      <c r="AJ8" s="27">
        <f t="shared" si="9"/>
        <v>1.2389222466859418</v>
      </c>
      <c r="AK8" s="82">
        <f t="shared" si="10"/>
        <v>0.48421123983285719</v>
      </c>
      <c r="AL8" s="27">
        <f t="shared" si="11"/>
        <v>0.99064161307485554</v>
      </c>
      <c r="AM8" s="82">
        <f t="shared" si="12"/>
        <v>0.39237708222561685</v>
      </c>
    </row>
    <row r="9" spans="1:39">
      <c r="A9" s="11">
        <v>90</v>
      </c>
      <c r="B9" s="2">
        <v>339.20600000000002</v>
      </c>
      <c r="C9" s="2">
        <v>340.67500000000001</v>
      </c>
      <c r="D9" s="2">
        <v>338.572</v>
      </c>
      <c r="E9" s="2">
        <v>336.96</v>
      </c>
      <c r="F9" s="2">
        <v>338.21699999999998</v>
      </c>
      <c r="G9" s="2">
        <v>335.49599999999998</v>
      </c>
      <c r="H9" s="1">
        <f t="shared" si="0"/>
        <v>338.1876666666667</v>
      </c>
      <c r="I9" s="2">
        <v>341.47500000000002</v>
      </c>
      <c r="J9" s="2">
        <v>346.05799999999999</v>
      </c>
      <c r="K9" s="2">
        <v>346.52300000000002</v>
      </c>
      <c r="L9" s="2">
        <v>342.14400000000001</v>
      </c>
      <c r="M9" s="2">
        <v>342.18299999999999</v>
      </c>
      <c r="N9" s="2">
        <v>344.762</v>
      </c>
      <c r="O9" s="1">
        <f t="shared" si="1"/>
        <v>343.85750000000002</v>
      </c>
      <c r="P9" s="2">
        <v>339.839</v>
      </c>
      <c r="Q9" s="2">
        <v>335.85700000000003</v>
      </c>
      <c r="R9" s="2">
        <v>339.24</v>
      </c>
      <c r="S9" s="2">
        <v>339.01600000000002</v>
      </c>
      <c r="T9" s="2">
        <v>334.50400000000002</v>
      </c>
      <c r="U9" s="2">
        <v>334.67899999999997</v>
      </c>
      <c r="V9" s="1">
        <f t="shared" si="2"/>
        <v>337.18916666666672</v>
      </c>
      <c r="W9" s="2">
        <v>332.78500000000003</v>
      </c>
      <c r="X9" s="2">
        <v>335.84500000000003</v>
      </c>
      <c r="Y9" s="2">
        <v>334.44</v>
      </c>
      <c r="Z9" s="2">
        <v>333.48</v>
      </c>
      <c r="AA9" s="2">
        <v>335.75200000000001</v>
      </c>
      <c r="AB9" s="2">
        <v>333.34899999999999</v>
      </c>
      <c r="AC9" s="1">
        <f t="shared" si="3"/>
        <v>334.27516666666668</v>
      </c>
      <c r="AD9" s="14">
        <f t="shared" si="4"/>
        <v>338.37737500000003</v>
      </c>
      <c r="AE9" s="14"/>
      <c r="AF9" s="106">
        <f t="shared" si="5"/>
        <v>1.6393411955891293</v>
      </c>
      <c r="AG9" s="82">
        <f t="shared" si="6"/>
        <v>0.48474304570217791</v>
      </c>
      <c r="AH9" s="27">
        <f t="shared" si="7"/>
        <v>2.0075503107020753</v>
      </c>
      <c r="AI9" s="82">
        <f t="shared" si="8"/>
        <v>0.58383205563411444</v>
      </c>
      <c r="AJ9" s="27">
        <f t="shared" si="9"/>
        <v>2.2304924281920866</v>
      </c>
      <c r="AK9" s="82">
        <f t="shared" si="10"/>
        <v>0.6614958749244374</v>
      </c>
      <c r="AL9" s="27">
        <f t="shared" si="11"/>
        <v>1.182036014209759</v>
      </c>
      <c r="AM9" s="82">
        <f t="shared" si="12"/>
        <v>0.35361167447669384</v>
      </c>
    </row>
    <row r="10" spans="1:39">
      <c r="A10" s="11">
        <v>105</v>
      </c>
      <c r="B10" s="2">
        <v>428.85</v>
      </c>
      <c r="C10" s="2">
        <v>430.92899999999997</v>
      </c>
      <c r="D10" s="2">
        <v>425.464</v>
      </c>
      <c r="E10" s="2">
        <v>427.30700000000002</v>
      </c>
      <c r="F10" s="2">
        <v>427.87299999999999</v>
      </c>
      <c r="G10" s="2">
        <v>429.35700000000003</v>
      </c>
      <c r="H10" s="1">
        <f t="shared" si="0"/>
        <v>428.29666666666662</v>
      </c>
      <c r="I10" s="2">
        <v>433.14</v>
      </c>
      <c r="J10" s="2">
        <v>433.58499999999998</v>
      </c>
      <c r="K10" s="2">
        <v>441.351</v>
      </c>
      <c r="L10" s="2">
        <v>432.24599999999998</v>
      </c>
      <c r="M10" s="2">
        <v>426.84</v>
      </c>
      <c r="N10" s="2">
        <v>432.68299999999999</v>
      </c>
      <c r="O10" s="1">
        <f t="shared" si="1"/>
        <v>433.30750000000006</v>
      </c>
      <c r="P10" s="2">
        <v>425.66899999999998</v>
      </c>
      <c r="Q10" s="2">
        <v>430.06099999999998</v>
      </c>
      <c r="R10" s="2">
        <v>427.99099999999999</v>
      </c>
      <c r="S10" s="2">
        <v>426.04</v>
      </c>
      <c r="T10" s="2">
        <v>424.846</v>
      </c>
      <c r="U10" s="2">
        <v>421.00400000000002</v>
      </c>
      <c r="V10" s="1">
        <f t="shared" si="2"/>
        <v>425.93516666666665</v>
      </c>
      <c r="W10" s="2">
        <v>419.79</v>
      </c>
      <c r="X10" s="2">
        <v>419.32600000000002</v>
      </c>
      <c r="Y10" s="2">
        <v>420.91699999999997</v>
      </c>
      <c r="Z10" s="2">
        <v>417.09399999999999</v>
      </c>
      <c r="AA10" s="2">
        <v>423.791</v>
      </c>
      <c r="AB10" s="2">
        <v>421.14699999999999</v>
      </c>
      <c r="AC10" s="1">
        <f t="shared" si="3"/>
        <v>420.34416666666669</v>
      </c>
      <c r="AD10" s="14">
        <f t="shared" si="4"/>
        <v>426.97087500000004</v>
      </c>
      <c r="AE10" s="14"/>
      <c r="AF10" s="106">
        <f t="shared" si="5"/>
        <v>1.7099024013733097</v>
      </c>
      <c r="AG10" s="82">
        <f t="shared" si="6"/>
        <v>0.39923317981460904</v>
      </c>
      <c r="AH10" s="27">
        <f t="shared" si="7"/>
        <v>4.2455524473657595</v>
      </c>
      <c r="AI10" s="82">
        <f t="shared" si="8"/>
        <v>0.97980128369939556</v>
      </c>
      <c r="AJ10" s="27">
        <f t="shared" si="9"/>
        <v>2.793846656294654</v>
      </c>
      <c r="AK10" s="82">
        <f t="shared" si="10"/>
        <v>0.65593237537981819</v>
      </c>
      <c r="AL10" s="27">
        <f t="shared" si="11"/>
        <v>2.0314480399185388</v>
      </c>
      <c r="AM10" s="82">
        <f t="shared" si="12"/>
        <v>0.48328208192537597</v>
      </c>
    </row>
    <row r="11" spans="1:39">
      <c r="A11" s="11">
        <v>120</v>
      </c>
      <c r="B11" s="2">
        <v>531.97699999999998</v>
      </c>
      <c r="C11" s="2">
        <v>529.51900000000001</v>
      </c>
      <c r="D11" s="2">
        <v>522.74099999999999</v>
      </c>
      <c r="E11" s="2">
        <v>527.34400000000005</v>
      </c>
      <c r="F11" s="2">
        <v>523.45500000000004</v>
      </c>
      <c r="G11" s="2">
        <v>528.505</v>
      </c>
      <c r="H11" s="1">
        <f t="shared" si="0"/>
        <v>527.25683333333336</v>
      </c>
      <c r="I11" s="2">
        <v>532.81600000000003</v>
      </c>
      <c r="J11" s="2">
        <v>531.303</v>
      </c>
      <c r="K11" s="2">
        <v>536.952</v>
      </c>
      <c r="L11" s="2">
        <v>527.78300000000002</v>
      </c>
      <c r="M11" s="2">
        <v>531.11900000000003</v>
      </c>
      <c r="N11" s="2">
        <v>533.93700000000001</v>
      </c>
      <c r="O11" s="1">
        <f t="shared" si="1"/>
        <v>532.31833333333338</v>
      </c>
      <c r="P11" s="2">
        <v>520.11699999999996</v>
      </c>
      <c r="Q11" s="2">
        <v>518.82000000000005</v>
      </c>
      <c r="R11" s="2">
        <v>518.41899999999998</v>
      </c>
      <c r="S11" s="2">
        <v>520.79100000000005</v>
      </c>
      <c r="T11" s="2">
        <v>518.30600000000004</v>
      </c>
      <c r="U11" s="2">
        <v>517.16800000000001</v>
      </c>
      <c r="V11" s="1">
        <f t="shared" si="2"/>
        <v>518.93683333333331</v>
      </c>
      <c r="W11" s="2">
        <v>515.32299999999998</v>
      </c>
      <c r="X11" s="2">
        <v>519.47</v>
      </c>
      <c r="Y11" s="2">
        <v>515.26400000000001</v>
      </c>
      <c r="Z11" s="2">
        <v>511.54300000000001</v>
      </c>
      <c r="AA11" s="2">
        <v>523.02499999999998</v>
      </c>
      <c r="AB11" s="2">
        <v>509.29599999999999</v>
      </c>
      <c r="AC11" s="1">
        <f t="shared" si="3"/>
        <v>515.65350000000001</v>
      </c>
      <c r="AD11" s="14">
        <f t="shared" si="4"/>
        <v>523.54137500000002</v>
      </c>
      <c r="AE11" s="14"/>
      <c r="AF11" s="106">
        <f t="shared" si="5"/>
        <v>3.261123958426321</v>
      </c>
      <c r="AG11" s="82">
        <f t="shared" si="6"/>
        <v>0.61850767069426071</v>
      </c>
      <c r="AH11" s="27">
        <f t="shared" si="7"/>
        <v>2.810016943404825</v>
      </c>
      <c r="AI11" s="82">
        <f t="shared" si="8"/>
        <v>0.52788280384948072</v>
      </c>
      <c r="AJ11" s="27">
        <f t="shared" si="9"/>
        <v>1.1999479734092207</v>
      </c>
      <c r="AK11" s="82">
        <f t="shared" si="10"/>
        <v>0.23123199131992378</v>
      </c>
      <c r="AL11" s="27">
        <f t="shared" si="11"/>
        <v>4.5912896064177859</v>
      </c>
      <c r="AM11" s="82">
        <f t="shared" si="12"/>
        <v>0.89038270978821754</v>
      </c>
    </row>
    <row r="12" spans="1:39">
      <c r="A12" s="11">
        <v>135</v>
      </c>
      <c r="B12" s="2">
        <v>636.61400000000003</v>
      </c>
      <c r="C12" s="2">
        <v>632.572</v>
      </c>
      <c r="D12" s="2">
        <v>624.54</v>
      </c>
      <c r="E12" s="2">
        <v>631.38</v>
      </c>
      <c r="F12" s="2">
        <v>629.93399999999997</v>
      </c>
      <c r="G12" s="2">
        <v>631.19899999999996</v>
      </c>
      <c r="H12" s="1">
        <f t="shared" si="0"/>
        <v>631.03983333333338</v>
      </c>
      <c r="I12" s="2">
        <v>634.67499999999995</v>
      </c>
      <c r="J12" s="2">
        <v>640.81600000000003</v>
      </c>
      <c r="K12" s="2">
        <v>645.00199999999995</v>
      </c>
      <c r="L12" s="2">
        <v>629.03300000000002</v>
      </c>
      <c r="M12" s="2">
        <v>627.80999999999995</v>
      </c>
      <c r="N12" s="2">
        <v>638.32000000000005</v>
      </c>
      <c r="O12" s="1">
        <f t="shared" si="1"/>
        <v>635.9426666666667</v>
      </c>
      <c r="P12" s="2">
        <v>626.91200000000003</v>
      </c>
      <c r="Q12" s="2">
        <v>624.85299999999995</v>
      </c>
      <c r="R12" s="2">
        <v>621.42399999999998</v>
      </c>
      <c r="S12" s="2">
        <v>621.36699999999996</v>
      </c>
      <c r="T12" s="2">
        <v>623.65099999999995</v>
      </c>
      <c r="U12" s="2">
        <v>621.32899999999995</v>
      </c>
      <c r="V12" s="1">
        <f t="shared" si="2"/>
        <v>623.25599999999986</v>
      </c>
      <c r="W12" s="2">
        <v>618.36699999999996</v>
      </c>
      <c r="X12" s="2">
        <v>621.07600000000002</v>
      </c>
      <c r="Y12" s="2">
        <v>614.07899999999995</v>
      </c>
      <c r="Z12" s="2">
        <v>610.08500000000004</v>
      </c>
      <c r="AA12" s="2">
        <v>617.25400000000002</v>
      </c>
      <c r="AB12" s="2">
        <v>619.947</v>
      </c>
      <c r="AC12" s="1">
        <f t="shared" si="3"/>
        <v>616.80133333333333</v>
      </c>
      <c r="AD12" s="14">
        <f t="shared" si="4"/>
        <v>626.75995833333332</v>
      </c>
      <c r="AE12" s="14"/>
      <c r="AF12" s="106">
        <f t="shared" si="5"/>
        <v>3.5830763512502823</v>
      </c>
      <c r="AG12" s="82">
        <f t="shared" si="6"/>
        <v>0.56780509913668142</v>
      </c>
      <c r="AH12" s="27">
        <f t="shared" si="7"/>
        <v>6.1503841524105063</v>
      </c>
      <c r="AI12" s="82">
        <f t="shared" si="8"/>
        <v>0.96712871690904623</v>
      </c>
      <c r="AJ12" s="27">
        <f t="shared" si="9"/>
        <v>2.109922747400975</v>
      </c>
      <c r="AK12" s="82">
        <f t="shared" si="10"/>
        <v>0.33853228005843111</v>
      </c>
      <c r="AL12" s="27">
        <f t="shared" si="11"/>
        <v>3.7270284260907998</v>
      </c>
      <c r="AM12" s="82">
        <f t="shared" si="12"/>
        <v>0.60425103265407976</v>
      </c>
    </row>
    <row r="13" spans="1:39">
      <c r="A13" s="11">
        <v>150</v>
      </c>
      <c r="B13" s="2">
        <v>740.05100000000004</v>
      </c>
      <c r="C13" s="2">
        <v>740.28899999999999</v>
      </c>
      <c r="D13" s="2">
        <v>735.75400000000002</v>
      </c>
      <c r="E13" s="2">
        <v>734.59400000000005</v>
      </c>
      <c r="F13" s="2">
        <v>734.11599999999999</v>
      </c>
      <c r="G13" s="2">
        <v>744.45799999999997</v>
      </c>
      <c r="H13" s="1">
        <f t="shared" si="0"/>
        <v>738.21033333333332</v>
      </c>
      <c r="I13" s="2">
        <v>743.43200000000002</v>
      </c>
      <c r="J13" s="2">
        <v>748.88800000000003</v>
      </c>
      <c r="K13" s="2">
        <v>765.08500000000004</v>
      </c>
      <c r="L13" s="2">
        <v>740.69500000000005</v>
      </c>
      <c r="M13" s="2">
        <v>744.58399999999995</v>
      </c>
      <c r="N13" s="2">
        <v>748.07799999999997</v>
      </c>
      <c r="O13" s="1">
        <f t="shared" si="1"/>
        <v>748.46033333333344</v>
      </c>
      <c r="P13" s="2">
        <v>739.26</v>
      </c>
      <c r="Q13" s="2">
        <v>733.45500000000004</v>
      </c>
      <c r="R13" s="2">
        <v>732.94</v>
      </c>
      <c r="S13" s="2">
        <v>731.13699999999994</v>
      </c>
      <c r="T13" s="2">
        <v>730.46400000000006</v>
      </c>
      <c r="U13" s="2">
        <v>721.93600000000004</v>
      </c>
      <c r="V13" s="1">
        <f t="shared" si="2"/>
        <v>731.53200000000004</v>
      </c>
      <c r="W13" s="2">
        <v>726.61099999999999</v>
      </c>
      <c r="X13" s="2">
        <v>728.78099999999995</v>
      </c>
      <c r="Y13" s="2">
        <v>719.798</v>
      </c>
      <c r="Z13" s="2">
        <v>721.34199999999998</v>
      </c>
      <c r="AA13" s="2">
        <v>738.47500000000002</v>
      </c>
      <c r="AB13" s="2">
        <v>725.67</v>
      </c>
      <c r="AC13" s="1">
        <f t="shared" si="3"/>
        <v>726.77949999999998</v>
      </c>
      <c r="AD13" s="14">
        <f t="shared" si="4"/>
        <v>736.24554166666678</v>
      </c>
      <c r="AE13" s="14"/>
      <c r="AF13" s="106">
        <f t="shared" si="5"/>
        <v>3.710733380643525</v>
      </c>
      <c r="AG13" s="82">
        <f t="shared" si="6"/>
        <v>0.50266613905118163</v>
      </c>
      <c r="AH13" s="27">
        <f t="shared" si="7"/>
        <v>7.9301021150774398</v>
      </c>
      <c r="AI13" s="82">
        <f t="shared" si="8"/>
        <v>1.0595220296792534</v>
      </c>
      <c r="AJ13" s="27">
        <f t="shared" si="9"/>
        <v>5.1442887749425479</v>
      </c>
      <c r="AK13" s="82">
        <f t="shared" si="10"/>
        <v>0.70322129106348696</v>
      </c>
      <c r="AL13" s="27">
        <f t="shared" si="11"/>
        <v>6.0602235038541901</v>
      </c>
      <c r="AM13" s="82">
        <f t="shared" si="12"/>
        <v>0.83384623587404305</v>
      </c>
    </row>
    <row r="14" spans="1:39">
      <c r="A14" s="11">
        <v>165</v>
      </c>
      <c r="B14" s="2">
        <v>855.18299999999999</v>
      </c>
      <c r="C14" s="2">
        <v>850.89700000000005</v>
      </c>
      <c r="D14" s="2">
        <v>850.07100000000003</v>
      </c>
      <c r="E14" s="2">
        <v>854.28499999999997</v>
      </c>
      <c r="F14" s="2">
        <v>854.202</v>
      </c>
      <c r="G14" s="2">
        <v>850.69100000000003</v>
      </c>
      <c r="H14" s="1">
        <f t="shared" si="0"/>
        <v>852.55483333333325</v>
      </c>
      <c r="I14" s="2">
        <v>858.51199999999994</v>
      </c>
      <c r="J14" s="2">
        <v>867.59299999999996</v>
      </c>
      <c r="K14" s="2">
        <v>886.11400000000003</v>
      </c>
      <c r="L14" s="2">
        <v>857.28</v>
      </c>
      <c r="M14" s="2">
        <v>854.42100000000005</v>
      </c>
      <c r="N14" s="2">
        <v>867.39099999999996</v>
      </c>
      <c r="O14" s="1">
        <f t="shared" si="1"/>
        <v>865.21849999999995</v>
      </c>
      <c r="P14" s="2">
        <v>848.38499999999999</v>
      </c>
      <c r="Q14" s="2">
        <v>849.11500000000001</v>
      </c>
      <c r="R14" s="2">
        <v>848.93299999999999</v>
      </c>
      <c r="S14" s="2">
        <v>847.899</v>
      </c>
      <c r="T14" s="2">
        <v>843.98</v>
      </c>
      <c r="U14" s="2">
        <v>837.81600000000003</v>
      </c>
      <c r="V14" s="1">
        <f t="shared" si="2"/>
        <v>846.02133333333325</v>
      </c>
      <c r="W14" s="2">
        <v>833.52200000000005</v>
      </c>
      <c r="X14" s="2">
        <v>844.82</v>
      </c>
      <c r="Y14" s="2">
        <v>829.88499999999999</v>
      </c>
      <c r="Z14" s="2">
        <v>823.68799999999999</v>
      </c>
      <c r="AA14" s="2">
        <v>843.23800000000006</v>
      </c>
      <c r="AB14" s="2">
        <v>835.06100000000004</v>
      </c>
      <c r="AC14" s="1">
        <f t="shared" si="3"/>
        <v>835.03566666666666</v>
      </c>
      <c r="AD14" s="14">
        <f t="shared" si="4"/>
        <v>849.70758333333322</v>
      </c>
      <c r="AE14" s="14"/>
      <c r="AF14" s="106">
        <f t="shared" si="5"/>
        <v>2.0414704191396282</v>
      </c>
      <c r="AG14" s="82">
        <f t="shared" si="6"/>
        <v>0.23945326908274658</v>
      </c>
      <c r="AH14" s="27">
        <f t="shared" si="7"/>
        <v>10.579562510646026</v>
      </c>
      <c r="AI14" s="82">
        <f t="shared" si="8"/>
        <v>1.2227619393998195</v>
      </c>
      <c r="AJ14" s="27">
        <f t="shared" si="9"/>
        <v>4.054948937889205</v>
      </c>
      <c r="AK14" s="82">
        <f t="shared" si="10"/>
        <v>0.4792962988194</v>
      </c>
      <c r="AL14" s="27">
        <f t="shared" si="11"/>
        <v>7.3098356722675994</v>
      </c>
      <c r="AM14" s="82">
        <f t="shared" si="12"/>
        <v>0.8753920298335679</v>
      </c>
    </row>
    <row r="15" spans="1:39">
      <c r="A15" s="11">
        <v>180</v>
      </c>
      <c r="B15" s="2">
        <v>982.14400000000001</v>
      </c>
      <c r="C15" s="2">
        <v>971.39099999999996</v>
      </c>
      <c r="D15" s="2">
        <v>962.99</v>
      </c>
      <c r="E15" s="2">
        <v>970.17899999999997</v>
      </c>
      <c r="F15" s="2">
        <v>975.85299999999995</v>
      </c>
      <c r="G15" s="2">
        <v>975.85900000000004</v>
      </c>
      <c r="H15" s="1">
        <f t="shared" si="0"/>
        <v>973.06933333333336</v>
      </c>
      <c r="I15" s="2">
        <v>980.67899999999997</v>
      </c>
      <c r="J15" s="2">
        <v>994.899</v>
      </c>
      <c r="K15" s="2">
        <v>1008.07</v>
      </c>
      <c r="L15" s="2">
        <v>970.87599999999998</v>
      </c>
      <c r="M15" s="2">
        <v>985.26900000000001</v>
      </c>
      <c r="N15" s="2">
        <v>996.14599999999996</v>
      </c>
      <c r="O15" s="1">
        <f t="shared" si="1"/>
        <v>989.32316666666668</v>
      </c>
      <c r="P15" s="2">
        <v>967.31500000000005</v>
      </c>
      <c r="Q15" s="2">
        <v>978.65599999999995</v>
      </c>
      <c r="R15" s="2">
        <v>968.47799999999995</v>
      </c>
      <c r="S15" s="2">
        <v>968.24599999999998</v>
      </c>
      <c r="T15" s="2">
        <v>967.73199999999997</v>
      </c>
      <c r="U15" s="2">
        <v>965.65700000000004</v>
      </c>
      <c r="V15" s="1">
        <f t="shared" si="2"/>
        <v>969.34733333333327</v>
      </c>
      <c r="W15" s="2">
        <v>950.91</v>
      </c>
      <c r="X15" s="2">
        <v>970.37599999999998</v>
      </c>
      <c r="Y15" s="2">
        <v>950.20799999999997</v>
      </c>
      <c r="Z15" s="2">
        <v>945.26499999999999</v>
      </c>
      <c r="AA15" s="2">
        <v>967.50099999999998</v>
      </c>
      <c r="AB15" s="2">
        <v>955.06700000000001</v>
      </c>
      <c r="AC15" s="1">
        <f t="shared" si="3"/>
        <v>956.55450000000008</v>
      </c>
      <c r="AD15" s="14">
        <f t="shared" si="4"/>
        <v>972.07358333333332</v>
      </c>
      <c r="AE15" s="14"/>
      <c r="AF15" s="106">
        <f t="shared" si="5"/>
        <v>5.9251498621460126</v>
      </c>
      <c r="AG15" s="82">
        <f t="shared" si="6"/>
        <v>0.60891343084967009</v>
      </c>
      <c r="AH15" s="27">
        <f t="shared" si="7"/>
        <v>11.975952118261382</v>
      </c>
      <c r="AI15" s="82">
        <f t="shared" si="8"/>
        <v>1.2105197292217507</v>
      </c>
      <c r="AJ15" s="27">
        <f t="shared" si="9"/>
        <v>4.2618108696760215</v>
      </c>
      <c r="AK15" s="82">
        <f t="shared" si="10"/>
        <v>0.4396577700400498</v>
      </c>
      <c r="AL15" s="27">
        <f t="shared" si="11"/>
        <v>9.2435890711707138</v>
      </c>
      <c r="AM15" s="82">
        <f t="shared" si="12"/>
        <v>0.96634212385919604</v>
      </c>
    </row>
    <row r="16" spans="1:39">
      <c r="A16" s="11">
        <v>195</v>
      </c>
      <c r="B16" s="2">
        <v>1102.06</v>
      </c>
      <c r="C16" s="2">
        <v>1083.32</v>
      </c>
      <c r="D16" s="2">
        <v>1084.7</v>
      </c>
      <c r="E16" s="2">
        <v>1095.5999999999999</v>
      </c>
      <c r="F16" s="2">
        <v>1094.54</v>
      </c>
      <c r="G16" s="2">
        <v>1110.78</v>
      </c>
      <c r="H16" s="1">
        <f t="shared" si="0"/>
        <v>1095.1666666666667</v>
      </c>
      <c r="I16" s="2">
        <v>1110.07</v>
      </c>
      <c r="J16" s="2">
        <v>1115.1099999999999</v>
      </c>
      <c r="K16" s="2">
        <v>1136.08</v>
      </c>
      <c r="L16" s="2">
        <v>1100.92</v>
      </c>
      <c r="M16" s="2">
        <v>1106.6300000000001</v>
      </c>
      <c r="N16" s="2">
        <v>1120.1199999999999</v>
      </c>
      <c r="O16" s="1">
        <f t="shared" si="1"/>
        <v>1114.8216666666667</v>
      </c>
      <c r="P16" s="2">
        <v>1095.46</v>
      </c>
      <c r="Q16" s="2">
        <v>1097.23</v>
      </c>
      <c r="R16" s="2">
        <v>1095.22</v>
      </c>
      <c r="S16" s="2">
        <v>1097.73</v>
      </c>
      <c r="T16" s="2">
        <v>1090.77</v>
      </c>
      <c r="U16" s="2">
        <v>1086.0999999999999</v>
      </c>
      <c r="V16" s="1">
        <f t="shared" si="2"/>
        <v>1093.7516666666668</v>
      </c>
      <c r="W16" s="2">
        <v>1077.18</v>
      </c>
      <c r="X16" s="2">
        <v>1086.6400000000001</v>
      </c>
      <c r="Y16" s="2">
        <v>1078.76</v>
      </c>
      <c r="Z16" s="2">
        <v>1068.76</v>
      </c>
      <c r="AA16" s="2">
        <v>1090.92</v>
      </c>
      <c r="AB16" s="2">
        <v>1091.06</v>
      </c>
      <c r="AC16" s="1">
        <f t="shared" si="3"/>
        <v>1082.22</v>
      </c>
      <c r="AD16" s="14">
        <f t="shared" si="4"/>
        <v>1096.4900000000002</v>
      </c>
      <c r="AE16" s="14"/>
      <c r="AF16" s="106">
        <f t="shared" si="5"/>
        <v>9.5023622793960403</v>
      </c>
      <c r="AG16" s="82">
        <f t="shared" si="6"/>
        <v>0.86766357748251766</v>
      </c>
      <c r="AH16" s="27">
        <f t="shared" si="7"/>
        <v>11.276895874111558</v>
      </c>
      <c r="AI16" s="82">
        <f t="shared" si="8"/>
        <v>1.0115425822167274</v>
      </c>
      <c r="AJ16" s="27">
        <f t="shared" si="9"/>
        <v>4.0914276915956718</v>
      </c>
      <c r="AK16" s="82">
        <f t="shared" si="10"/>
        <v>0.37407281893016586</v>
      </c>
      <c r="AL16" s="27">
        <f t="shared" si="11"/>
        <v>8.0820459455924158</v>
      </c>
      <c r="AM16" s="82">
        <f t="shared" si="12"/>
        <v>0.74680249354035366</v>
      </c>
    </row>
    <row r="17" spans="1:39">
      <c r="A17" s="11">
        <v>210</v>
      </c>
      <c r="B17" s="2">
        <v>1229.4100000000001</v>
      </c>
      <c r="C17" s="2">
        <v>1222.1500000000001</v>
      </c>
      <c r="D17" s="2">
        <v>1220.17</v>
      </c>
      <c r="E17" s="2">
        <v>1226.74</v>
      </c>
      <c r="F17" s="2">
        <v>1239.82</v>
      </c>
      <c r="G17" s="2">
        <v>1242.05</v>
      </c>
      <c r="H17" s="1">
        <f t="shared" si="0"/>
        <v>1230.0566666666666</v>
      </c>
      <c r="I17" s="2">
        <v>1247.76</v>
      </c>
      <c r="J17" s="2">
        <v>1251.67</v>
      </c>
      <c r="K17" s="2">
        <v>1285.57</v>
      </c>
      <c r="L17" s="2">
        <v>1228.8900000000001</v>
      </c>
      <c r="M17" s="2">
        <v>1237.05</v>
      </c>
      <c r="N17" s="2">
        <v>1252.6600000000001</v>
      </c>
      <c r="O17" s="1">
        <f t="shared" si="1"/>
        <v>1250.6000000000001</v>
      </c>
      <c r="P17" s="2">
        <v>1229.21</v>
      </c>
      <c r="Q17" s="2">
        <v>1235.0999999999999</v>
      </c>
      <c r="R17" s="2">
        <v>1219.5899999999999</v>
      </c>
      <c r="S17" s="2">
        <v>1225.74</v>
      </c>
      <c r="T17" s="2">
        <v>1226.26</v>
      </c>
      <c r="U17" s="2">
        <v>1219.83</v>
      </c>
      <c r="V17" s="1">
        <f t="shared" si="2"/>
        <v>1225.9549999999999</v>
      </c>
      <c r="W17" s="2">
        <v>1213.52</v>
      </c>
      <c r="X17" s="2">
        <v>1221.55</v>
      </c>
      <c r="Y17" s="2">
        <v>1205.92</v>
      </c>
      <c r="Z17" s="2">
        <v>1196.8800000000001</v>
      </c>
      <c r="AA17" s="2">
        <v>1222.7</v>
      </c>
      <c r="AB17" s="2">
        <v>1216.18</v>
      </c>
      <c r="AC17" s="1">
        <f t="shared" si="3"/>
        <v>1212.7916666666667</v>
      </c>
      <c r="AD17" s="14">
        <f t="shared" si="4"/>
        <v>1229.8508333333334</v>
      </c>
      <c r="AE17" s="14"/>
      <c r="AF17" s="106">
        <f t="shared" si="5"/>
        <v>8.2748890559866712</v>
      </c>
      <c r="AG17" s="82">
        <f t="shared" si="6"/>
        <v>0.67272421508927815</v>
      </c>
      <c r="AH17" s="27">
        <f t="shared" si="7"/>
        <v>17.754255827828967</v>
      </c>
      <c r="AI17" s="82">
        <f t="shared" si="8"/>
        <v>1.4196590298919689</v>
      </c>
      <c r="AJ17" s="27">
        <f t="shared" si="9"/>
        <v>5.3602573010382084</v>
      </c>
      <c r="AK17" s="82">
        <f t="shared" si="10"/>
        <v>0.43723116272931789</v>
      </c>
      <c r="AL17" s="27">
        <f t="shared" si="11"/>
        <v>9.0119890824513078</v>
      </c>
      <c r="AM17" s="82">
        <f t="shared" si="12"/>
        <v>0.74307808423688926</v>
      </c>
    </row>
    <row r="18" spans="1:39">
      <c r="A18" s="11">
        <v>225</v>
      </c>
      <c r="B18" s="2">
        <v>1371.13</v>
      </c>
      <c r="C18" s="2">
        <v>1358.94</v>
      </c>
      <c r="D18" s="2">
        <v>1354.16</v>
      </c>
      <c r="E18" s="2">
        <v>1360.31</v>
      </c>
      <c r="F18" s="2">
        <v>1367.76</v>
      </c>
      <c r="G18" s="2">
        <v>1377.34</v>
      </c>
      <c r="H18" s="1">
        <f t="shared" si="0"/>
        <v>1364.9400000000003</v>
      </c>
      <c r="I18" s="2">
        <v>1379.85</v>
      </c>
      <c r="J18" s="2">
        <v>1391.3</v>
      </c>
      <c r="K18" s="2">
        <v>1424.27</v>
      </c>
      <c r="L18" s="2">
        <v>1373.31</v>
      </c>
      <c r="M18" s="2">
        <v>1397.4</v>
      </c>
      <c r="N18" s="2">
        <v>1394.51</v>
      </c>
      <c r="O18" s="1">
        <f t="shared" si="1"/>
        <v>1393.4399999999998</v>
      </c>
      <c r="P18" s="2">
        <v>1354.67</v>
      </c>
      <c r="Q18" s="2">
        <v>1370.47</v>
      </c>
      <c r="R18" s="2">
        <v>1358.15</v>
      </c>
      <c r="S18" s="2">
        <v>1362.18</v>
      </c>
      <c r="T18" s="2">
        <v>1369.38</v>
      </c>
      <c r="U18" s="2">
        <v>1355.57</v>
      </c>
      <c r="V18" s="1">
        <f t="shared" si="2"/>
        <v>1361.7366666666667</v>
      </c>
      <c r="W18" s="2">
        <v>1344.6</v>
      </c>
      <c r="X18" s="2">
        <v>1351.41</v>
      </c>
      <c r="Y18" s="2">
        <v>1350.43</v>
      </c>
      <c r="Z18" s="2">
        <v>1336.98</v>
      </c>
      <c r="AA18" s="2">
        <v>1360.21</v>
      </c>
      <c r="AB18" s="2">
        <v>1354.09</v>
      </c>
      <c r="AC18" s="1">
        <f t="shared" si="3"/>
        <v>1349.6200000000001</v>
      </c>
      <c r="AD18" s="14">
        <f t="shared" si="4"/>
        <v>1367.4341666666667</v>
      </c>
      <c r="AE18" s="14"/>
      <c r="AF18" s="106">
        <f t="shared" si="5"/>
        <v>7.8917023934425092</v>
      </c>
      <c r="AG18" s="82">
        <f t="shared" si="6"/>
        <v>0.57817210964895949</v>
      </c>
      <c r="AH18" s="27">
        <f t="shared" si="7"/>
        <v>16.133815419794562</v>
      </c>
      <c r="AI18" s="82">
        <f t="shared" si="8"/>
        <v>1.1578406978265705</v>
      </c>
      <c r="AJ18" s="27">
        <f t="shared" si="9"/>
        <v>6.2678802016489152</v>
      </c>
      <c r="AK18" s="82">
        <f t="shared" si="10"/>
        <v>0.46028577735163539</v>
      </c>
      <c r="AL18" s="27">
        <f t="shared" si="11"/>
        <v>7.3139045659620248</v>
      </c>
      <c r="AM18" s="82">
        <f t="shared" si="12"/>
        <v>0.54192324994902441</v>
      </c>
    </row>
    <row r="19" spans="1:39">
      <c r="A19" s="11">
        <v>240</v>
      </c>
      <c r="B19" s="2">
        <v>1510.54</v>
      </c>
      <c r="C19" s="2">
        <v>1503.59</v>
      </c>
      <c r="D19" s="2">
        <v>1492</v>
      </c>
      <c r="E19" s="2">
        <v>1498.04</v>
      </c>
      <c r="F19" s="2">
        <v>1516.87</v>
      </c>
      <c r="G19" s="2">
        <v>1518.05</v>
      </c>
      <c r="H19" s="1">
        <f t="shared" si="0"/>
        <v>1506.5150000000001</v>
      </c>
      <c r="I19" s="2">
        <v>1514.66</v>
      </c>
      <c r="J19" s="2">
        <v>1530.63</v>
      </c>
      <c r="K19" s="2">
        <v>1560.65</v>
      </c>
      <c r="L19" s="2">
        <v>1517.61</v>
      </c>
      <c r="M19" s="2">
        <v>1512.45</v>
      </c>
      <c r="N19" s="2">
        <v>1536.06</v>
      </c>
      <c r="O19" s="1">
        <f t="shared" si="1"/>
        <v>1528.6766666666665</v>
      </c>
      <c r="P19" s="2">
        <v>1513.94</v>
      </c>
      <c r="Q19" s="2">
        <v>1508.59</v>
      </c>
      <c r="R19" s="2">
        <v>1487.34</v>
      </c>
      <c r="S19" s="2">
        <v>1509.2</v>
      </c>
      <c r="T19" s="2">
        <v>1497.81</v>
      </c>
      <c r="U19" s="2">
        <v>1490.16</v>
      </c>
      <c r="V19" s="1">
        <f t="shared" si="2"/>
        <v>1501.1733333333332</v>
      </c>
      <c r="W19" s="2">
        <v>1485.65</v>
      </c>
      <c r="X19" s="2">
        <v>1498</v>
      </c>
      <c r="Y19" s="2">
        <v>1479.62</v>
      </c>
      <c r="Z19" s="2">
        <v>1478.88</v>
      </c>
      <c r="AA19" s="2">
        <v>1493.82</v>
      </c>
      <c r="AB19" s="2">
        <v>1496.95</v>
      </c>
      <c r="AC19" s="1">
        <f t="shared" si="3"/>
        <v>1488.82</v>
      </c>
      <c r="AD19" s="14">
        <f t="shared" si="4"/>
        <v>1506.2962499999999</v>
      </c>
      <c r="AE19" s="14"/>
      <c r="AF19" s="106">
        <f t="shared" si="5"/>
        <v>9.5529170937467889</v>
      </c>
      <c r="AG19" s="107">
        <f t="shared" si="6"/>
        <v>0.63410700150657562</v>
      </c>
      <c r="AH19" s="27">
        <f t="shared" si="7"/>
        <v>16.647652153448632</v>
      </c>
      <c r="AI19" s="107">
        <f t="shared" si="8"/>
        <v>1.0890237626083106</v>
      </c>
      <c r="AJ19" s="27">
        <f t="shared" si="9"/>
        <v>10.053098472057716</v>
      </c>
      <c r="AK19" s="107">
        <f t="shared" si="10"/>
        <v>0.66968272409522223</v>
      </c>
      <c r="AL19" s="27">
        <f t="shared" si="11"/>
        <v>7.8407248814549382</v>
      </c>
      <c r="AM19" s="107">
        <f t="shared" si="12"/>
        <v>0.5266402171823954</v>
      </c>
    </row>
    <row r="20" spans="1:39">
      <c r="A20" s="11">
        <v>255</v>
      </c>
      <c r="B20" s="2">
        <v>1651.47</v>
      </c>
      <c r="C20" s="2">
        <v>1632.09</v>
      </c>
      <c r="D20" s="2">
        <v>1633.71</v>
      </c>
      <c r="E20" s="2">
        <v>1643.43</v>
      </c>
      <c r="F20" s="2">
        <v>1648.44</v>
      </c>
      <c r="G20" s="2">
        <v>1657.54</v>
      </c>
      <c r="H20" s="1">
        <f t="shared" si="0"/>
        <v>1644.4466666666667</v>
      </c>
      <c r="I20" s="2">
        <v>1678.26</v>
      </c>
      <c r="J20" s="2">
        <v>1679.14</v>
      </c>
      <c r="K20" s="2">
        <v>1705.03</v>
      </c>
      <c r="L20" s="2">
        <v>1660.11</v>
      </c>
      <c r="M20" s="2">
        <v>1665.24</v>
      </c>
      <c r="N20" s="2">
        <v>1686.66</v>
      </c>
      <c r="O20" s="1">
        <f t="shared" si="1"/>
        <v>1679.0733333333335</v>
      </c>
      <c r="P20" s="2">
        <v>1646.01</v>
      </c>
      <c r="Q20" s="2">
        <v>1654.98</v>
      </c>
      <c r="R20" s="2">
        <v>1640.13</v>
      </c>
      <c r="S20" s="2">
        <v>1656.29</v>
      </c>
      <c r="T20" s="2">
        <v>1649.02</v>
      </c>
      <c r="U20" s="2">
        <v>1636.41</v>
      </c>
      <c r="V20" s="1">
        <f t="shared" si="2"/>
        <v>1647.14</v>
      </c>
      <c r="W20" s="2">
        <v>1639.22</v>
      </c>
      <c r="X20" s="2">
        <v>1648.59</v>
      </c>
      <c r="Y20" s="2">
        <v>1630.77</v>
      </c>
      <c r="Z20" s="2">
        <v>1616.07</v>
      </c>
      <c r="AA20" s="2">
        <v>1648.3</v>
      </c>
      <c r="AB20" s="2">
        <v>1641.79</v>
      </c>
      <c r="AC20" s="1">
        <f t="shared" si="3"/>
        <v>1637.4566666666667</v>
      </c>
      <c r="AD20" s="14">
        <f t="shared" si="4"/>
        <v>1652.0291666666669</v>
      </c>
      <c r="AE20" s="14"/>
      <c r="AF20" s="106">
        <f t="shared" si="5"/>
        <v>9.1806511509563258</v>
      </c>
      <c r="AG20" s="107">
        <f t="shared" si="6"/>
        <v>0.55828208582560657</v>
      </c>
      <c r="AH20" s="27">
        <f t="shared" si="7"/>
        <v>14.62270570798109</v>
      </c>
      <c r="AI20" s="107">
        <f t="shared" si="8"/>
        <v>0.87087951536647723</v>
      </c>
      <c r="AJ20" s="27">
        <f t="shared" si="9"/>
        <v>7.2373153401888413</v>
      </c>
      <c r="AK20" s="107">
        <f t="shared" si="10"/>
        <v>0.43938677587751135</v>
      </c>
      <c r="AL20" s="27">
        <f t="shared" si="11"/>
        <v>11.29540565402097</v>
      </c>
      <c r="AM20" s="107">
        <f t="shared" si="12"/>
        <v>0.68981401975142165</v>
      </c>
    </row>
    <row r="21" spans="1:39">
      <c r="A21" s="11">
        <v>270</v>
      </c>
      <c r="B21" s="2">
        <v>1802.96</v>
      </c>
      <c r="C21" s="2">
        <v>1790</v>
      </c>
      <c r="D21" s="2">
        <v>1798.98</v>
      </c>
      <c r="E21" s="2">
        <v>1799.96</v>
      </c>
      <c r="F21" s="2">
        <v>1821.95</v>
      </c>
      <c r="G21" s="2">
        <v>1814.53</v>
      </c>
      <c r="H21" s="1">
        <f t="shared" si="0"/>
        <v>1804.7300000000002</v>
      </c>
      <c r="I21" s="2">
        <v>1840.57</v>
      </c>
      <c r="J21" s="2">
        <v>1843.66</v>
      </c>
      <c r="K21" s="2">
        <v>1850.91</v>
      </c>
      <c r="L21" s="2">
        <v>1829.02</v>
      </c>
      <c r="M21" s="2">
        <v>1832.24</v>
      </c>
      <c r="N21" s="2">
        <v>1843.68</v>
      </c>
      <c r="O21" s="1">
        <f t="shared" si="1"/>
        <v>1840.0133333333333</v>
      </c>
      <c r="P21" s="2">
        <v>1807.31</v>
      </c>
      <c r="Q21" s="2">
        <v>1819.15</v>
      </c>
      <c r="R21" s="2">
        <v>1784.97</v>
      </c>
      <c r="S21" s="2">
        <v>1795.56</v>
      </c>
      <c r="T21" s="2">
        <v>1796.95</v>
      </c>
      <c r="U21" s="2">
        <v>1792.48</v>
      </c>
      <c r="V21" s="1">
        <f t="shared" si="2"/>
        <v>1799.4033333333334</v>
      </c>
      <c r="W21" s="2">
        <v>1784.24</v>
      </c>
      <c r="X21" s="2">
        <v>1800.97</v>
      </c>
      <c r="Y21" s="2">
        <v>1779.85</v>
      </c>
      <c r="Z21" s="2">
        <v>1780.94</v>
      </c>
      <c r="AA21" s="2">
        <v>1801.25</v>
      </c>
      <c r="AB21" s="2">
        <v>1802.38</v>
      </c>
      <c r="AC21" s="1">
        <f t="shared" si="3"/>
        <v>1791.6050000000002</v>
      </c>
      <c r="AD21" s="14">
        <f t="shared" si="4"/>
        <v>1808.937916666667</v>
      </c>
      <c r="AE21" s="14"/>
      <c r="AF21" s="106">
        <f t="shared" si="5"/>
        <v>10.555327248992963</v>
      </c>
      <c r="AG21" s="107">
        <f t="shared" si="6"/>
        <v>0.58487016057764663</v>
      </c>
      <c r="AH21" s="27">
        <f t="shared" si="7"/>
        <v>7.3831783279440524</v>
      </c>
      <c r="AI21" s="107">
        <f t="shared" si="8"/>
        <v>0.40125678407823417</v>
      </c>
      <c r="AJ21" s="27">
        <f t="shared" si="9"/>
        <v>11.026407191626648</v>
      </c>
      <c r="AK21" s="107">
        <f t="shared" si="10"/>
        <v>0.61278130296672306</v>
      </c>
      <c r="AL21" s="27">
        <f t="shared" si="11"/>
        <v>10.024930174320447</v>
      </c>
      <c r="AM21" s="107">
        <f t="shared" si="12"/>
        <v>0.55955024541237863</v>
      </c>
    </row>
    <row r="22" spans="1:39">
      <c r="A22" s="11">
        <v>285</v>
      </c>
      <c r="B22" s="2">
        <v>1954.28</v>
      </c>
      <c r="C22" s="2">
        <v>1946.82</v>
      </c>
      <c r="D22" s="2">
        <v>1933.21</v>
      </c>
      <c r="E22" s="2">
        <v>1953.12</v>
      </c>
      <c r="F22" s="2">
        <v>1963.86</v>
      </c>
      <c r="G22" s="2">
        <v>1963.32</v>
      </c>
      <c r="H22" s="1">
        <f t="shared" si="0"/>
        <v>1952.4349999999997</v>
      </c>
      <c r="I22" s="2">
        <v>2006.79</v>
      </c>
      <c r="J22" s="2">
        <v>2004.89</v>
      </c>
      <c r="K22" s="2">
        <v>2021.1</v>
      </c>
      <c r="L22" s="2">
        <v>1967.99</v>
      </c>
      <c r="M22" s="2">
        <v>1997.01</v>
      </c>
      <c r="N22" s="2">
        <v>1998.48</v>
      </c>
      <c r="O22" s="1">
        <f t="shared" si="1"/>
        <v>1999.3766666666668</v>
      </c>
      <c r="P22" s="2">
        <v>1957.47</v>
      </c>
      <c r="Q22" s="2">
        <v>1973.2</v>
      </c>
      <c r="R22" s="2">
        <v>1949.34</v>
      </c>
      <c r="S22" s="2">
        <v>1966.65</v>
      </c>
      <c r="T22" s="2">
        <v>1945.67</v>
      </c>
      <c r="U22" s="2">
        <v>1944.04</v>
      </c>
      <c r="V22" s="1">
        <f t="shared" si="2"/>
        <v>1956.0616666666665</v>
      </c>
      <c r="W22" s="2">
        <v>1939.22</v>
      </c>
      <c r="X22" s="2">
        <v>1959.75</v>
      </c>
      <c r="Y22" s="2">
        <v>1932</v>
      </c>
      <c r="Z22" s="2">
        <v>1915.33</v>
      </c>
      <c r="AA22" s="2">
        <v>1964.65</v>
      </c>
      <c r="AB22" s="2">
        <v>1962.78</v>
      </c>
      <c r="AC22" s="1">
        <f t="shared" si="3"/>
        <v>1945.6216666666669</v>
      </c>
      <c r="AD22" s="14">
        <f t="shared" si="4"/>
        <v>1963.37375</v>
      </c>
      <c r="AE22" s="14"/>
      <c r="AF22" s="106">
        <f t="shared" si="5"/>
        <v>10.440433819211371</v>
      </c>
      <c r="AG22" s="107">
        <f t="shared" si="6"/>
        <v>0.53473912418141312</v>
      </c>
      <c r="AH22" s="27">
        <f t="shared" si="7"/>
        <v>16.066453318085532</v>
      </c>
      <c r="AI22" s="107">
        <f t="shared" si="8"/>
        <v>0.80357311285778388</v>
      </c>
      <c r="AJ22" s="27">
        <f t="shared" si="9"/>
        <v>10.843636254606796</v>
      </c>
      <c r="AK22" s="107">
        <f t="shared" si="10"/>
        <v>0.55436065433895476</v>
      </c>
      <c r="AL22" s="27">
        <f t="shared" si="11"/>
        <v>18.258385668569478</v>
      </c>
      <c r="AM22" s="107">
        <f t="shared" si="12"/>
        <v>0.93843453644565056</v>
      </c>
    </row>
    <row r="23" spans="1:39">
      <c r="A23" s="11">
        <v>300</v>
      </c>
      <c r="B23" s="2">
        <v>2128.19</v>
      </c>
      <c r="C23" s="2">
        <v>2092.61</v>
      </c>
      <c r="D23" s="2">
        <v>2111.3000000000002</v>
      </c>
      <c r="E23" s="2">
        <v>2100.94</v>
      </c>
      <c r="F23" s="2">
        <v>2124.9</v>
      </c>
      <c r="G23" s="2">
        <v>2125.87</v>
      </c>
      <c r="H23" s="1">
        <f t="shared" si="0"/>
        <v>2113.9683333333337</v>
      </c>
      <c r="I23" s="2">
        <v>2183.86</v>
      </c>
      <c r="J23" s="2">
        <v>2169.06</v>
      </c>
      <c r="K23" s="2">
        <v>2186.9</v>
      </c>
      <c r="L23" s="2">
        <v>2130.44</v>
      </c>
      <c r="M23" s="2">
        <v>2175.1799999999998</v>
      </c>
      <c r="N23" s="2">
        <v>2173.64</v>
      </c>
      <c r="O23" s="1">
        <f t="shared" si="1"/>
        <v>2169.8466666666668</v>
      </c>
      <c r="P23" s="2">
        <v>2131.21</v>
      </c>
      <c r="Q23" s="2">
        <v>2139.0700000000002</v>
      </c>
      <c r="R23" s="2">
        <v>2115.14</v>
      </c>
      <c r="S23" s="2">
        <v>2140.13</v>
      </c>
      <c r="T23" s="2">
        <v>2110.67</v>
      </c>
      <c r="U23" s="2">
        <v>2103.37</v>
      </c>
      <c r="V23" s="1">
        <f t="shared" si="2"/>
        <v>2123.2649999999999</v>
      </c>
      <c r="W23" s="2">
        <v>2112.25</v>
      </c>
      <c r="X23" s="2">
        <v>2124.0700000000002</v>
      </c>
      <c r="Y23" s="2">
        <v>2081.54</v>
      </c>
      <c r="Z23" s="2">
        <v>2081.73</v>
      </c>
      <c r="AA23" s="2">
        <v>2117.5700000000002</v>
      </c>
      <c r="AB23" s="2">
        <v>2109.46</v>
      </c>
      <c r="AC23" s="1">
        <f t="shared" si="3"/>
        <v>2104.4366666666665</v>
      </c>
      <c r="AD23" s="14">
        <f t="shared" si="4"/>
        <v>2127.8791666666666</v>
      </c>
      <c r="AE23" s="14"/>
      <c r="AF23" s="106">
        <f t="shared" si="5"/>
        <v>13.518152507729045</v>
      </c>
      <c r="AG23" s="107">
        <f t="shared" si="6"/>
        <v>0.6394680702909793</v>
      </c>
      <c r="AH23" s="27">
        <f t="shared" si="7"/>
        <v>18.634769175447872</v>
      </c>
      <c r="AI23" s="107">
        <f t="shared" si="8"/>
        <v>0.8588058069593798</v>
      </c>
      <c r="AJ23" s="27">
        <f t="shared" si="9"/>
        <v>14.246695230824667</v>
      </c>
      <c r="AK23" s="107">
        <f t="shared" si="10"/>
        <v>0.6709805526311915</v>
      </c>
      <c r="AL23" s="27">
        <f t="shared" si="11"/>
        <v>16.753528649876245</v>
      </c>
      <c r="AM23" s="107">
        <f t="shared" si="12"/>
        <v>0.79610514848199654</v>
      </c>
    </row>
    <row r="24" spans="1:39">
      <c r="A24" s="1" t="s">
        <v>6</v>
      </c>
      <c r="B24" s="2"/>
      <c r="C24" s="2"/>
      <c r="D24" s="2"/>
      <c r="E24" s="2"/>
      <c r="F24" s="2"/>
      <c r="G24" s="2"/>
      <c r="H24" s="1"/>
      <c r="I24" s="2"/>
      <c r="J24" s="2"/>
      <c r="K24" s="2"/>
      <c r="L24" s="2"/>
      <c r="M24" s="2"/>
      <c r="N24" s="2"/>
      <c r="O24" s="1"/>
      <c r="P24" s="2"/>
      <c r="Q24" s="2"/>
      <c r="R24" s="2"/>
      <c r="S24" s="2"/>
      <c r="T24" s="2"/>
      <c r="U24" s="2"/>
      <c r="V24" s="1"/>
      <c r="W24" s="2"/>
      <c r="X24" s="2"/>
      <c r="Y24" s="2"/>
      <c r="Z24" s="2"/>
      <c r="AA24" s="2"/>
      <c r="AB24" s="2"/>
      <c r="AC24" s="1"/>
      <c r="AD24" s="14"/>
      <c r="AE24" s="14"/>
      <c r="AF24" s="6" t="s">
        <v>313</v>
      </c>
      <c r="AG24" s="109">
        <f>AVERAGE(AG19:AG23)</f>
        <v>0.59029328847644424</v>
      </c>
      <c r="AI24" s="109">
        <f>AVERAGE(AI19:AI23)</f>
        <v>0.80470779637403711</v>
      </c>
      <c r="AK24" s="109">
        <f>AVERAGE(AK19:AK23)</f>
        <v>0.58943840198192066</v>
      </c>
      <c r="AM24" s="109">
        <f>AVERAGE(AM19:AM23)</f>
        <v>0.7021088334547686</v>
      </c>
    </row>
    <row r="25" spans="1:39">
      <c r="A25" s="12">
        <v>300</v>
      </c>
      <c r="B25" s="2">
        <v>2123.08</v>
      </c>
      <c r="C25" s="2">
        <v>2097.29</v>
      </c>
      <c r="D25" s="2">
        <v>2114.83</v>
      </c>
      <c r="E25" s="2">
        <v>2109.2399999999998</v>
      </c>
      <c r="F25" s="2">
        <v>2128.1</v>
      </c>
      <c r="G25" s="2">
        <v>2124.65</v>
      </c>
      <c r="H25" s="1">
        <f t="shared" si="0"/>
        <v>2116.1983333333333</v>
      </c>
      <c r="I25" s="2">
        <v>2179.54</v>
      </c>
      <c r="J25" s="2">
        <v>2182.3200000000002</v>
      </c>
      <c r="K25" s="2">
        <v>2178.7600000000002</v>
      </c>
      <c r="L25" s="2">
        <v>2127.35</v>
      </c>
      <c r="M25" s="2">
        <v>2164.16</v>
      </c>
      <c r="N25" s="2">
        <v>2194.65</v>
      </c>
      <c r="O25" s="1">
        <f t="shared" si="1"/>
        <v>2171.13</v>
      </c>
      <c r="P25" s="2">
        <v>2125.06</v>
      </c>
      <c r="Q25" s="2">
        <v>2135.63</v>
      </c>
      <c r="R25" s="2">
        <v>2110.48</v>
      </c>
      <c r="S25" s="2">
        <v>2129.5100000000002</v>
      </c>
      <c r="T25" s="2">
        <v>2104.92</v>
      </c>
      <c r="U25" s="2">
        <v>2097.48</v>
      </c>
      <c r="V25" s="1">
        <f t="shared" si="2"/>
        <v>2117.1799999999998</v>
      </c>
      <c r="W25" s="2">
        <v>2112.4499999999998</v>
      </c>
      <c r="X25" s="2">
        <v>2115.65</v>
      </c>
      <c r="Y25" s="2">
        <v>2080.5300000000002</v>
      </c>
      <c r="Z25" s="2">
        <v>2074.16</v>
      </c>
      <c r="AA25" s="2">
        <v>2136.67</v>
      </c>
      <c r="AB25" s="2">
        <v>2107.5300000000002</v>
      </c>
      <c r="AC25" s="1">
        <f t="shared" si="3"/>
        <v>2104.4983333333334</v>
      </c>
      <c r="AD25" s="14">
        <f t="shared" si="4"/>
        <v>2127.2516666666666</v>
      </c>
      <c r="AE25" s="14"/>
      <c r="AF25" s="6" t="s">
        <v>325</v>
      </c>
    </row>
    <row r="26" spans="1:39">
      <c r="A26" s="12">
        <v>285</v>
      </c>
      <c r="B26" s="2">
        <v>1958.47</v>
      </c>
      <c r="C26" s="2">
        <v>1943.27</v>
      </c>
      <c r="D26" s="2">
        <v>1955.88</v>
      </c>
      <c r="E26" s="2">
        <v>1949.61</v>
      </c>
      <c r="F26" s="2">
        <v>1959.54</v>
      </c>
      <c r="G26" s="2">
        <v>1961.26</v>
      </c>
      <c r="H26" s="1">
        <f t="shared" si="0"/>
        <v>1954.6716666666669</v>
      </c>
      <c r="I26" s="2">
        <v>2005.61</v>
      </c>
      <c r="J26" s="2">
        <v>2010.42</v>
      </c>
      <c r="K26" s="2">
        <v>2015.84</v>
      </c>
      <c r="L26" s="2">
        <v>1973.67</v>
      </c>
      <c r="M26" s="2">
        <v>1999.1</v>
      </c>
      <c r="N26" s="2">
        <v>2013.78</v>
      </c>
      <c r="O26" s="1">
        <f t="shared" si="1"/>
        <v>2003.07</v>
      </c>
      <c r="P26" s="2">
        <v>1960.72</v>
      </c>
      <c r="Q26" s="2">
        <v>1962.25</v>
      </c>
      <c r="R26" s="2">
        <v>1957.19</v>
      </c>
      <c r="S26" s="2">
        <v>1951.2</v>
      </c>
      <c r="T26" s="2">
        <v>1952.65</v>
      </c>
      <c r="U26" s="2">
        <v>1935.47</v>
      </c>
      <c r="V26" s="1">
        <f t="shared" si="2"/>
        <v>1953.2466666666667</v>
      </c>
      <c r="W26" s="2">
        <v>1937.82</v>
      </c>
      <c r="X26" s="2">
        <v>1955.74</v>
      </c>
      <c r="Y26" s="2">
        <v>1919.75</v>
      </c>
      <c r="Z26" s="2">
        <v>1923.11</v>
      </c>
      <c r="AA26" s="2">
        <v>1955.44</v>
      </c>
      <c r="AB26" s="2">
        <v>1943.23</v>
      </c>
      <c r="AC26" s="1">
        <f t="shared" si="3"/>
        <v>1939.1816666666664</v>
      </c>
      <c r="AD26" s="14">
        <f t="shared" si="4"/>
        <v>1962.5425</v>
      </c>
      <c r="AE26" s="14"/>
      <c r="AF26" s="6"/>
    </row>
    <row r="27" spans="1:39" ht="15" customHeight="1">
      <c r="A27" s="12">
        <v>270</v>
      </c>
      <c r="B27" s="2">
        <v>1803.98</v>
      </c>
      <c r="C27" s="2">
        <v>1783</v>
      </c>
      <c r="D27" s="2">
        <v>1785.89</v>
      </c>
      <c r="E27" s="2">
        <v>1780.64</v>
      </c>
      <c r="F27" s="2">
        <v>1810.39</v>
      </c>
      <c r="G27" s="2">
        <v>1799.21</v>
      </c>
      <c r="H27" s="1">
        <f t="shared" si="0"/>
        <v>1793.8516666666667</v>
      </c>
      <c r="I27" s="2">
        <v>1851</v>
      </c>
      <c r="J27" s="2">
        <v>1858.56</v>
      </c>
      <c r="K27" s="2">
        <v>1840.88</v>
      </c>
      <c r="L27" s="2">
        <v>1806.84</v>
      </c>
      <c r="M27" s="2">
        <v>1842.07</v>
      </c>
      <c r="N27" s="2">
        <v>1848.49</v>
      </c>
      <c r="O27" s="1">
        <f t="shared" si="1"/>
        <v>1841.3066666666666</v>
      </c>
      <c r="P27" s="2">
        <v>1790.04</v>
      </c>
      <c r="Q27" s="2">
        <v>1823.02</v>
      </c>
      <c r="R27" s="2">
        <v>1797.61</v>
      </c>
      <c r="S27" s="2">
        <v>1805</v>
      </c>
      <c r="T27" s="2">
        <v>1797.61</v>
      </c>
      <c r="U27" s="2">
        <v>1784.91</v>
      </c>
      <c r="V27" s="1">
        <f t="shared" si="2"/>
        <v>1799.6983333333335</v>
      </c>
      <c r="W27" s="2">
        <v>1772.17</v>
      </c>
      <c r="X27" s="2">
        <v>1793.82</v>
      </c>
      <c r="Y27" s="2">
        <v>1761.91</v>
      </c>
      <c r="Z27" s="2">
        <v>1762.62</v>
      </c>
      <c r="AA27" s="2">
        <v>1794.51</v>
      </c>
      <c r="AB27" s="2">
        <v>1778.74</v>
      </c>
      <c r="AC27" s="1">
        <f t="shared" si="3"/>
        <v>1777.2949999999998</v>
      </c>
      <c r="AD27" s="14">
        <f t="shared" si="4"/>
        <v>1803.0379166666667</v>
      </c>
      <c r="AE27" s="14"/>
      <c r="AF27" s="135" t="s">
        <v>233</v>
      </c>
      <c r="AG27" s="136"/>
      <c r="AH27" s="137"/>
    </row>
    <row r="28" spans="1:39">
      <c r="A28" s="12">
        <v>255</v>
      </c>
      <c r="B28" s="2">
        <v>1659.11</v>
      </c>
      <c r="C28" s="2">
        <v>1634.22</v>
      </c>
      <c r="D28" s="2">
        <v>1637.98</v>
      </c>
      <c r="E28" s="2">
        <v>1638.1</v>
      </c>
      <c r="F28" s="2">
        <v>1653.46</v>
      </c>
      <c r="G28" s="2">
        <v>1653.85</v>
      </c>
      <c r="H28" s="1">
        <f t="shared" si="0"/>
        <v>1646.12</v>
      </c>
      <c r="I28" s="2">
        <v>1705.4</v>
      </c>
      <c r="J28" s="2">
        <v>1692.05</v>
      </c>
      <c r="K28" s="2">
        <v>1695.35</v>
      </c>
      <c r="L28" s="2">
        <v>1655.79</v>
      </c>
      <c r="M28" s="2">
        <v>1690.57</v>
      </c>
      <c r="N28" s="2">
        <v>1704.17</v>
      </c>
      <c r="O28" s="1">
        <f t="shared" si="1"/>
        <v>1690.5550000000001</v>
      </c>
      <c r="P28" s="2">
        <v>1649.89</v>
      </c>
      <c r="Q28" s="2">
        <v>1657.82</v>
      </c>
      <c r="R28" s="2">
        <v>1640.59</v>
      </c>
      <c r="S28" s="2">
        <v>1659.49</v>
      </c>
      <c r="T28" s="2">
        <v>1647.97</v>
      </c>
      <c r="U28" s="2">
        <v>1631.46</v>
      </c>
      <c r="V28" s="1">
        <f t="shared" si="2"/>
        <v>1647.8700000000001</v>
      </c>
      <c r="W28" s="2">
        <v>1620.98</v>
      </c>
      <c r="X28" s="2">
        <v>1647.74</v>
      </c>
      <c r="Y28" s="2">
        <v>1620.41</v>
      </c>
      <c r="Z28" s="2">
        <v>1614.74</v>
      </c>
      <c r="AA28" s="2">
        <v>1643.24</v>
      </c>
      <c r="AB28" s="2">
        <v>1632.5</v>
      </c>
      <c r="AC28" s="1">
        <f t="shared" si="3"/>
        <v>1629.9350000000002</v>
      </c>
      <c r="AD28" s="14">
        <f t="shared" si="4"/>
        <v>1653.6200000000001</v>
      </c>
      <c r="AE28" s="14"/>
      <c r="AF28" s="138"/>
      <c r="AG28" s="139"/>
      <c r="AH28" s="140"/>
    </row>
    <row r="29" spans="1:39">
      <c r="A29" s="12">
        <v>240</v>
      </c>
      <c r="B29" s="2">
        <v>1510.53</v>
      </c>
      <c r="C29" s="2">
        <v>1490.3</v>
      </c>
      <c r="D29" s="2">
        <v>1488.49</v>
      </c>
      <c r="E29" s="2">
        <v>1496.68</v>
      </c>
      <c r="F29" s="2">
        <v>1502.39</v>
      </c>
      <c r="G29" s="2">
        <v>1499.96</v>
      </c>
      <c r="H29" s="1">
        <f t="shared" si="0"/>
        <v>1498.0583333333334</v>
      </c>
      <c r="I29" s="2">
        <v>1553.81</v>
      </c>
      <c r="J29" s="2">
        <v>1530.36</v>
      </c>
      <c r="K29" s="2">
        <v>1550.27</v>
      </c>
      <c r="L29" s="2">
        <v>1513.99</v>
      </c>
      <c r="M29" s="2">
        <v>1527.12</v>
      </c>
      <c r="N29" s="2">
        <v>1536.45</v>
      </c>
      <c r="O29" s="1">
        <f t="shared" si="1"/>
        <v>1535.3333333333333</v>
      </c>
      <c r="P29" s="2">
        <v>1505.17</v>
      </c>
      <c r="Q29" s="2">
        <v>1510.46</v>
      </c>
      <c r="R29" s="2">
        <v>1496.45</v>
      </c>
      <c r="S29" s="2">
        <v>1497.52</v>
      </c>
      <c r="T29" s="2">
        <v>1489.77</v>
      </c>
      <c r="U29" s="2">
        <v>1492.64</v>
      </c>
      <c r="V29" s="1">
        <f t="shared" si="2"/>
        <v>1498.6683333333333</v>
      </c>
      <c r="W29" s="2">
        <v>1473.76</v>
      </c>
      <c r="X29" s="2">
        <v>1498.41</v>
      </c>
      <c r="Y29" s="2">
        <v>1470.76</v>
      </c>
      <c r="Z29" s="2">
        <v>1478.06</v>
      </c>
      <c r="AA29" s="2">
        <v>1501.63</v>
      </c>
      <c r="AB29" s="2">
        <v>1493.23</v>
      </c>
      <c r="AC29" s="1">
        <f t="shared" si="3"/>
        <v>1485.9750000000001</v>
      </c>
      <c r="AD29" s="14">
        <f t="shared" si="4"/>
        <v>1504.50875</v>
      </c>
      <c r="AE29" s="14"/>
      <c r="AF29" s="141"/>
      <c r="AG29" s="142"/>
      <c r="AH29" s="143"/>
    </row>
    <row r="30" spans="1:39">
      <c r="A30" s="12">
        <v>225</v>
      </c>
      <c r="B30" s="2">
        <v>1367.22</v>
      </c>
      <c r="C30" s="2">
        <v>1354.09</v>
      </c>
      <c r="D30" s="2">
        <v>1342.9</v>
      </c>
      <c r="E30" s="2">
        <v>1355.31</v>
      </c>
      <c r="F30" s="2">
        <v>1365.37</v>
      </c>
      <c r="G30" s="2">
        <v>1357.24</v>
      </c>
      <c r="H30" s="1">
        <f t="shared" si="0"/>
        <v>1357.0216666666668</v>
      </c>
      <c r="I30" s="2">
        <v>1406.2</v>
      </c>
      <c r="J30" s="2">
        <v>1396.32</v>
      </c>
      <c r="K30" s="2">
        <v>1396.75</v>
      </c>
      <c r="L30" s="2">
        <v>1372.14</v>
      </c>
      <c r="M30" s="2">
        <v>1381.11</v>
      </c>
      <c r="N30" s="2">
        <v>1393.03</v>
      </c>
      <c r="O30" s="1">
        <f t="shared" si="1"/>
        <v>1390.9250000000002</v>
      </c>
      <c r="P30" s="2">
        <v>1357.36</v>
      </c>
      <c r="Q30" s="2">
        <v>1378.62</v>
      </c>
      <c r="R30" s="2">
        <v>1352.78</v>
      </c>
      <c r="S30" s="2">
        <v>1366.06</v>
      </c>
      <c r="T30" s="2">
        <v>1358.4</v>
      </c>
      <c r="U30" s="2">
        <v>1358.66</v>
      </c>
      <c r="V30" s="1">
        <f t="shared" si="2"/>
        <v>1361.9799999999998</v>
      </c>
      <c r="W30" s="2">
        <v>1346.78</v>
      </c>
      <c r="X30" s="2">
        <v>1349.55</v>
      </c>
      <c r="Y30" s="2">
        <v>1337.12</v>
      </c>
      <c r="Z30" s="2">
        <v>1330.44</v>
      </c>
      <c r="AA30" s="2">
        <v>1359.68</v>
      </c>
      <c r="AB30" s="2">
        <v>1346.77</v>
      </c>
      <c r="AC30" s="1">
        <f t="shared" si="3"/>
        <v>1345.0566666666666</v>
      </c>
      <c r="AD30" s="14">
        <f t="shared" si="4"/>
        <v>1363.7458333333332</v>
      </c>
      <c r="AE30" s="14"/>
      <c r="AF30" s="6"/>
    </row>
    <row r="31" spans="1:39">
      <c r="A31" s="12">
        <v>210</v>
      </c>
      <c r="B31" s="2">
        <v>1230.58</v>
      </c>
      <c r="C31" s="2">
        <v>1217.51</v>
      </c>
      <c r="D31" s="2">
        <v>1218.2</v>
      </c>
      <c r="E31" s="2">
        <v>1224.8</v>
      </c>
      <c r="F31" s="2">
        <v>1231.29</v>
      </c>
      <c r="G31" s="2">
        <v>1226.96</v>
      </c>
      <c r="H31" s="1">
        <f t="shared" si="0"/>
        <v>1224.8900000000001</v>
      </c>
      <c r="I31" s="2">
        <v>1259.69</v>
      </c>
      <c r="J31" s="2">
        <v>1253.75</v>
      </c>
      <c r="K31" s="2">
        <v>1265.45</v>
      </c>
      <c r="L31" s="2">
        <v>1230.01</v>
      </c>
      <c r="M31" s="2">
        <v>1244.27</v>
      </c>
      <c r="N31" s="2">
        <v>1261.5999999999999</v>
      </c>
      <c r="O31" s="1">
        <f t="shared" si="1"/>
        <v>1252.4616666666668</v>
      </c>
      <c r="P31" s="2">
        <v>1228.75</v>
      </c>
      <c r="Q31" s="2">
        <v>1233.2</v>
      </c>
      <c r="R31" s="2">
        <v>1219.48</v>
      </c>
      <c r="S31" s="2">
        <v>1226.6099999999999</v>
      </c>
      <c r="T31" s="2">
        <v>1226.6199999999999</v>
      </c>
      <c r="U31" s="2">
        <v>1222.3</v>
      </c>
      <c r="V31" s="1">
        <f t="shared" si="2"/>
        <v>1226.1600000000001</v>
      </c>
      <c r="W31" s="2">
        <v>1200.23</v>
      </c>
      <c r="X31" s="2">
        <v>1222.3800000000001</v>
      </c>
      <c r="Y31" s="2">
        <v>1195.17</v>
      </c>
      <c r="Z31" s="2">
        <v>1195.8699999999999</v>
      </c>
      <c r="AA31" s="2">
        <v>1225.95</v>
      </c>
      <c r="AB31" s="2">
        <v>1202.76</v>
      </c>
      <c r="AC31" s="1">
        <f t="shared" si="3"/>
        <v>1207.06</v>
      </c>
      <c r="AD31" s="14">
        <f t="shared" si="4"/>
        <v>1227.6429166666667</v>
      </c>
      <c r="AE31" s="14"/>
      <c r="AF31" s="6"/>
    </row>
    <row r="32" spans="1:39">
      <c r="A32" s="12">
        <v>195</v>
      </c>
      <c r="B32" s="2">
        <v>1094.46</v>
      </c>
      <c r="C32" s="2">
        <v>1087.56</v>
      </c>
      <c r="D32" s="2">
        <v>1076.96</v>
      </c>
      <c r="E32" s="2">
        <v>1091.5899999999999</v>
      </c>
      <c r="F32" s="2">
        <v>1103</v>
      </c>
      <c r="G32" s="2">
        <v>1094.74</v>
      </c>
      <c r="H32" s="1">
        <f t="shared" si="0"/>
        <v>1091.385</v>
      </c>
      <c r="I32" s="2">
        <v>1123.8499999999999</v>
      </c>
      <c r="J32" s="2">
        <v>1122.17</v>
      </c>
      <c r="K32" s="2">
        <v>1136.5999999999999</v>
      </c>
      <c r="L32" s="2">
        <v>1100.49</v>
      </c>
      <c r="M32" s="2">
        <v>1111.76</v>
      </c>
      <c r="N32" s="2">
        <v>1121.27</v>
      </c>
      <c r="O32" s="1">
        <f t="shared" si="1"/>
        <v>1119.3566666666666</v>
      </c>
      <c r="P32" s="2">
        <v>1101.3399999999999</v>
      </c>
      <c r="Q32" s="2">
        <v>1106.67</v>
      </c>
      <c r="R32" s="2">
        <v>1091.01</v>
      </c>
      <c r="S32" s="2">
        <v>1091.68</v>
      </c>
      <c r="T32" s="2">
        <v>1088.3699999999999</v>
      </c>
      <c r="U32" s="2">
        <v>1074.3499999999999</v>
      </c>
      <c r="V32" s="1">
        <f t="shared" si="2"/>
        <v>1092.2366666666667</v>
      </c>
      <c r="W32" s="2">
        <v>1065.56</v>
      </c>
      <c r="X32" s="2">
        <v>1086.3699999999999</v>
      </c>
      <c r="Y32" s="2">
        <v>1067.94</v>
      </c>
      <c r="Z32" s="2">
        <v>1067.27</v>
      </c>
      <c r="AA32" s="2">
        <v>1088.27</v>
      </c>
      <c r="AB32" s="2">
        <v>1080.1500000000001</v>
      </c>
      <c r="AC32" s="1">
        <f t="shared" si="3"/>
        <v>1075.9266666666665</v>
      </c>
      <c r="AD32" s="14">
        <f t="shared" si="4"/>
        <v>1094.7262499999999</v>
      </c>
      <c r="AE32" s="14"/>
      <c r="AF32" s="6"/>
    </row>
    <row r="33" spans="1:36">
      <c r="A33" s="12">
        <v>180</v>
      </c>
      <c r="B33" s="2">
        <v>975.81399999999996</v>
      </c>
      <c r="C33" s="2">
        <v>962.64400000000001</v>
      </c>
      <c r="D33" s="2">
        <v>954.98900000000003</v>
      </c>
      <c r="E33" s="2">
        <v>968.75599999999997</v>
      </c>
      <c r="F33" s="2">
        <v>970.58500000000004</v>
      </c>
      <c r="G33" s="2">
        <v>962.86599999999999</v>
      </c>
      <c r="H33" s="1">
        <f t="shared" si="0"/>
        <v>965.94233333333341</v>
      </c>
      <c r="I33" s="2">
        <v>1002.64</v>
      </c>
      <c r="J33" s="2">
        <v>980.92700000000002</v>
      </c>
      <c r="K33" s="2">
        <v>998.53399999999999</v>
      </c>
      <c r="L33" s="2">
        <v>978.60699999999997</v>
      </c>
      <c r="M33" s="2">
        <v>975.40700000000004</v>
      </c>
      <c r="N33" s="2">
        <v>991.73400000000004</v>
      </c>
      <c r="O33" s="1">
        <f t="shared" si="1"/>
        <v>987.97483333333332</v>
      </c>
      <c r="P33" s="2">
        <v>976.13300000000004</v>
      </c>
      <c r="Q33" s="2">
        <v>981.01700000000005</v>
      </c>
      <c r="R33" s="2">
        <v>963.41800000000001</v>
      </c>
      <c r="S33" s="2">
        <v>970.86099999999999</v>
      </c>
      <c r="T33" s="2">
        <v>960.62099999999998</v>
      </c>
      <c r="U33" s="2">
        <v>962.03599999999994</v>
      </c>
      <c r="V33" s="1">
        <f t="shared" si="2"/>
        <v>969.01433333333341</v>
      </c>
      <c r="W33" s="2">
        <v>950.84799999999996</v>
      </c>
      <c r="X33" s="2">
        <v>958.81799999999998</v>
      </c>
      <c r="Y33" s="2">
        <v>942.3</v>
      </c>
      <c r="Z33" s="2">
        <v>944.89099999999996</v>
      </c>
      <c r="AA33" s="2">
        <v>961.34199999999998</v>
      </c>
      <c r="AB33" s="2">
        <v>959.55</v>
      </c>
      <c r="AC33" s="1">
        <f t="shared" si="3"/>
        <v>952.95816666666667</v>
      </c>
      <c r="AD33" s="14">
        <f t="shared" si="4"/>
        <v>968.97241666666673</v>
      </c>
      <c r="AE33" s="14"/>
      <c r="AF33" s="6"/>
    </row>
    <row r="34" spans="1:36">
      <c r="A34" s="12">
        <v>165</v>
      </c>
      <c r="B34" s="2">
        <v>850.96400000000006</v>
      </c>
      <c r="C34" s="2">
        <v>845.26700000000005</v>
      </c>
      <c r="D34" s="2">
        <v>843.15</v>
      </c>
      <c r="E34" s="2">
        <v>848.15899999999999</v>
      </c>
      <c r="F34" s="2">
        <v>850.96400000000006</v>
      </c>
      <c r="G34" s="2">
        <v>854.00699999999995</v>
      </c>
      <c r="H34" s="1">
        <f t="shared" si="0"/>
        <v>848.75183333333337</v>
      </c>
      <c r="I34" s="2">
        <v>877.63400000000001</v>
      </c>
      <c r="J34" s="2">
        <v>864.64700000000005</v>
      </c>
      <c r="K34" s="2">
        <v>870.12199999999996</v>
      </c>
      <c r="L34" s="2">
        <v>850.58799999999997</v>
      </c>
      <c r="M34" s="2">
        <v>852.27700000000004</v>
      </c>
      <c r="N34" s="2">
        <v>861.34299999999996</v>
      </c>
      <c r="O34" s="1">
        <f t="shared" si="1"/>
        <v>862.76850000000002</v>
      </c>
      <c r="P34" s="2">
        <v>843.97199999999998</v>
      </c>
      <c r="Q34" s="2">
        <v>856.60699999999997</v>
      </c>
      <c r="R34" s="2">
        <v>838.48199999999997</v>
      </c>
      <c r="S34" s="2">
        <v>852.65</v>
      </c>
      <c r="T34" s="2">
        <v>841.90899999999999</v>
      </c>
      <c r="U34" s="2">
        <v>844.58199999999999</v>
      </c>
      <c r="V34" s="1">
        <f t="shared" si="2"/>
        <v>846.36700000000008</v>
      </c>
      <c r="W34" s="2">
        <v>834.7</v>
      </c>
      <c r="X34" s="2">
        <v>840.30399999999997</v>
      </c>
      <c r="Y34" s="2">
        <v>828.41600000000005</v>
      </c>
      <c r="Z34" s="2">
        <v>824.10500000000002</v>
      </c>
      <c r="AA34" s="2">
        <v>839.13599999999997</v>
      </c>
      <c r="AB34" s="2">
        <v>831.99699999999996</v>
      </c>
      <c r="AC34" s="1">
        <f t="shared" si="3"/>
        <v>833.10966666666673</v>
      </c>
      <c r="AD34" s="14">
        <f t="shared" si="4"/>
        <v>847.74925000000007</v>
      </c>
      <c r="AE34" s="14"/>
      <c r="AF34" s="6"/>
    </row>
    <row r="35" spans="1:36">
      <c r="A35" s="12">
        <v>150</v>
      </c>
      <c r="B35" s="2">
        <v>741.53099999999995</v>
      </c>
      <c r="C35" s="2">
        <v>734.25</v>
      </c>
      <c r="D35" s="2">
        <v>728.56200000000001</v>
      </c>
      <c r="E35" s="2">
        <v>731.71100000000001</v>
      </c>
      <c r="F35" s="2">
        <v>731.77499999999998</v>
      </c>
      <c r="G35" s="2">
        <v>737.21500000000003</v>
      </c>
      <c r="H35" s="1">
        <f t="shared" si="0"/>
        <v>734.17399999999998</v>
      </c>
      <c r="I35" s="2">
        <v>758.82100000000003</v>
      </c>
      <c r="J35" s="2">
        <v>747.59699999999998</v>
      </c>
      <c r="K35" s="2">
        <v>752.072</v>
      </c>
      <c r="L35" s="2">
        <v>740.11900000000003</v>
      </c>
      <c r="M35" s="2">
        <v>738.75400000000002</v>
      </c>
      <c r="N35" s="2">
        <v>750.16300000000001</v>
      </c>
      <c r="O35" s="1">
        <f t="shared" si="1"/>
        <v>747.92099999999994</v>
      </c>
      <c r="P35" s="2">
        <v>734.976</v>
      </c>
      <c r="Q35" s="2">
        <v>742.09199999999998</v>
      </c>
      <c r="R35" s="2">
        <v>732.14599999999996</v>
      </c>
      <c r="S35" s="2">
        <v>730.048</v>
      </c>
      <c r="T35" s="2">
        <v>724.36099999999999</v>
      </c>
      <c r="U35" s="2">
        <v>725.83100000000002</v>
      </c>
      <c r="V35" s="1">
        <f t="shared" si="2"/>
        <v>731.57566666666662</v>
      </c>
      <c r="W35" s="2">
        <v>721.16499999999996</v>
      </c>
      <c r="X35" s="2">
        <v>716.44200000000001</v>
      </c>
      <c r="Y35" s="2">
        <v>719.90899999999999</v>
      </c>
      <c r="Z35" s="2">
        <v>707.74800000000005</v>
      </c>
      <c r="AA35" s="2">
        <v>728.69799999999998</v>
      </c>
      <c r="AB35" s="2">
        <v>721.3</v>
      </c>
      <c r="AC35" s="1">
        <f t="shared" si="3"/>
        <v>719.21033333333332</v>
      </c>
      <c r="AD35" s="14">
        <f t="shared" si="4"/>
        <v>733.22024999999996</v>
      </c>
      <c r="AE35" s="14"/>
      <c r="AF35" s="6"/>
    </row>
    <row r="36" spans="1:36">
      <c r="A36" s="12">
        <v>135</v>
      </c>
      <c r="B36" s="2">
        <v>624.15099999999995</v>
      </c>
      <c r="C36" s="2">
        <v>623.63099999999997</v>
      </c>
      <c r="D36" s="2">
        <v>618.88800000000003</v>
      </c>
      <c r="E36" s="2">
        <v>619.56200000000001</v>
      </c>
      <c r="F36" s="2">
        <v>627.39400000000001</v>
      </c>
      <c r="G36" s="2">
        <v>620.20000000000005</v>
      </c>
      <c r="H36" s="1">
        <f t="shared" si="0"/>
        <v>622.30433333333337</v>
      </c>
      <c r="I36" s="2">
        <v>649.31899999999996</v>
      </c>
      <c r="J36" s="2">
        <v>637.51400000000001</v>
      </c>
      <c r="K36" s="2">
        <v>640.08100000000002</v>
      </c>
      <c r="L36" s="2">
        <v>629.33500000000004</v>
      </c>
      <c r="M36" s="2">
        <v>627.94799999999998</v>
      </c>
      <c r="N36" s="2">
        <v>638.10599999999999</v>
      </c>
      <c r="O36" s="1">
        <f t="shared" si="1"/>
        <v>637.05049999999994</v>
      </c>
      <c r="P36" s="2">
        <v>628.31899999999996</v>
      </c>
      <c r="Q36" s="2">
        <v>627.84400000000005</v>
      </c>
      <c r="R36" s="2">
        <v>618.58100000000002</v>
      </c>
      <c r="S36" s="2">
        <v>621.83699999999999</v>
      </c>
      <c r="T36" s="2">
        <v>619.30999999999995</v>
      </c>
      <c r="U36" s="2">
        <v>616.745</v>
      </c>
      <c r="V36" s="1">
        <f t="shared" si="2"/>
        <v>622.10599999999999</v>
      </c>
      <c r="W36" s="2">
        <v>604.55100000000004</v>
      </c>
      <c r="X36" s="2">
        <v>611.93200000000002</v>
      </c>
      <c r="Y36" s="2">
        <v>609.81299999999999</v>
      </c>
      <c r="Z36" s="2">
        <v>606.03399999999999</v>
      </c>
      <c r="AA36" s="2">
        <v>617.86300000000006</v>
      </c>
      <c r="AB36" s="2">
        <v>614.84500000000003</v>
      </c>
      <c r="AC36" s="1">
        <f t="shared" si="3"/>
        <v>610.83966666666674</v>
      </c>
      <c r="AD36" s="14">
        <f t="shared" si="4"/>
        <v>623.07512500000007</v>
      </c>
      <c r="AE36" s="14"/>
      <c r="AF36" s="6"/>
    </row>
    <row r="37" spans="1:36">
      <c r="A37" s="12">
        <v>120</v>
      </c>
      <c r="B37" s="2">
        <v>528.37400000000002</v>
      </c>
      <c r="C37" s="2">
        <v>523.80100000000004</v>
      </c>
      <c r="D37" s="2">
        <v>518.99099999999999</v>
      </c>
      <c r="E37" s="2">
        <v>522.70899999999995</v>
      </c>
      <c r="F37" s="2">
        <v>524.09400000000005</v>
      </c>
      <c r="G37" s="2">
        <v>518.69500000000005</v>
      </c>
      <c r="H37" s="1">
        <f t="shared" si="0"/>
        <v>522.77733333333333</v>
      </c>
      <c r="I37" s="2">
        <v>545.61099999999999</v>
      </c>
      <c r="J37" s="2">
        <v>535.16399999999999</v>
      </c>
      <c r="K37" s="2">
        <v>536.45100000000002</v>
      </c>
      <c r="L37" s="2">
        <v>530.78300000000002</v>
      </c>
      <c r="M37" s="2">
        <v>525.14499999999998</v>
      </c>
      <c r="N37" s="2">
        <v>528.92999999999995</v>
      </c>
      <c r="O37" s="1">
        <f t="shared" si="1"/>
        <v>533.68066666666664</v>
      </c>
      <c r="P37" s="2">
        <v>515.60699999999997</v>
      </c>
      <c r="Q37" s="2">
        <v>520.00599999999997</v>
      </c>
      <c r="R37" s="2">
        <v>519.29999999999995</v>
      </c>
      <c r="S37" s="2">
        <v>517.48299999999995</v>
      </c>
      <c r="T37" s="2">
        <v>517.69299999999998</v>
      </c>
      <c r="U37" s="2">
        <v>511.577</v>
      </c>
      <c r="V37" s="1">
        <f t="shared" si="2"/>
        <v>516.94433333333336</v>
      </c>
      <c r="W37" s="2">
        <v>505.62700000000001</v>
      </c>
      <c r="X37" s="2">
        <v>515.995</v>
      </c>
      <c r="Y37" s="2">
        <v>510.68299999999999</v>
      </c>
      <c r="Z37" s="2">
        <v>503.70600000000002</v>
      </c>
      <c r="AA37" s="2">
        <v>515.24800000000005</v>
      </c>
      <c r="AB37" s="2">
        <v>512.89099999999996</v>
      </c>
      <c r="AC37" s="1">
        <f t="shared" si="3"/>
        <v>510.69166666666666</v>
      </c>
      <c r="AD37" s="14">
        <f t="shared" si="4"/>
        <v>521.02350000000001</v>
      </c>
      <c r="AE37" s="14"/>
      <c r="AF37" s="6"/>
    </row>
    <row r="38" spans="1:36">
      <c r="A38" s="12">
        <v>105</v>
      </c>
      <c r="B38" s="2">
        <v>425.91899999999998</v>
      </c>
      <c r="C38" s="2">
        <v>428.12900000000002</v>
      </c>
      <c r="D38" s="2">
        <v>418.12</v>
      </c>
      <c r="E38" s="2">
        <v>423.30399999999997</v>
      </c>
      <c r="F38" s="2">
        <v>428.37</v>
      </c>
      <c r="G38" s="2">
        <v>424.649</v>
      </c>
      <c r="H38" s="1">
        <f t="shared" si="0"/>
        <v>424.74849999999998</v>
      </c>
      <c r="I38" s="2">
        <v>442.16899999999998</v>
      </c>
      <c r="J38" s="2">
        <v>436.28800000000001</v>
      </c>
      <c r="K38" s="2">
        <v>437.94900000000001</v>
      </c>
      <c r="L38" s="2">
        <v>430.22500000000002</v>
      </c>
      <c r="M38" s="2">
        <v>425.01100000000002</v>
      </c>
      <c r="N38" s="2">
        <v>432.30099999999999</v>
      </c>
      <c r="O38" s="1">
        <f t="shared" si="1"/>
        <v>433.99049999999994</v>
      </c>
      <c r="P38" s="2">
        <v>422.43</v>
      </c>
      <c r="Q38" s="2">
        <v>426.69400000000002</v>
      </c>
      <c r="R38" s="2">
        <v>423.13600000000002</v>
      </c>
      <c r="S38" s="2">
        <v>420.48</v>
      </c>
      <c r="T38" s="2">
        <v>418.36099999999999</v>
      </c>
      <c r="U38" s="2">
        <v>415.75200000000001</v>
      </c>
      <c r="V38" s="1">
        <f t="shared" si="2"/>
        <v>421.1421666666667</v>
      </c>
      <c r="W38" s="2">
        <v>415.19299999999998</v>
      </c>
      <c r="X38" s="2">
        <v>418.30099999999999</v>
      </c>
      <c r="Y38" s="2">
        <v>413.39499999999998</v>
      </c>
      <c r="Z38" s="2">
        <v>411.52699999999999</v>
      </c>
      <c r="AA38" s="2">
        <v>417.36799999999999</v>
      </c>
      <c r="AB38" s="2">
        <v>417.64100000000002</v>
      </c>
      <c r="AC38" s="1">
        <f t="shared" si="3"/>
        <v>415.57083333333338</v>
      </c>
      <c r="AD38" s="14">
        <f t="shared" si="4"/>
        <v>423.863</v>
      </c>
      <c r="AE38" s="14"/>
      <c r="AF38" s="6"/>
    </row>
    <row r="39" spans="1:36">
      <c r="A39" s="12">
        <v>90</v>
      </c>
      <c r="B39" s="2">
        <v>340.03199999999998</v>
      </c>
      <c r="C39" s="2">
        <v>336.42500000000001</v>
      </c>
      <c r="D39" s="2">
        <v>332.471</v>
      </c>
      <c r="E39" s="2">
        <v>330.28100000000001</v>
      </c>
      <c r="F39" s="2">
        <v>334.40100000000001</v>
      </c>
      <c r="G39" s="2">
        <v>332.60500000000002</v>
      </c>
      <c r="H39" s="1">
        <f t="shared" si="0"/>
        <v>334.36916666666667</v>
      </c>
      <c r="I39" s="2">
        <v>351.988</v>
      </c>
      <c r="J39" s="2">
        <v>338.702</v>
      </c>
      <c r="K39" s="2">
        <v>341.48200000000003</v>
      </c>
      <c r="L39" s="2">
        <v>337.81299999999999</v>
      </c>
      <c r="M39" s="2">
        <v>335.22699999999998</v>
      </c>
      <c r="N39" s="2">
        <v>339.10300000000001</v>
      </c>
      <c r="O39" s="1">
        <f t="shared" si="1"/>
        <v>340.71916666666669</v>
      </c>
      <c r="P39" s="2">
        <v>330.83300000000003</v>
      </c>
      <c r="Q39" s="2">
        <v>337.26</v>
      </c>
      <c r="R39" s="2">
        <v>333.65600000000001</v>
      </c>
      <c r="S39" s="2">
        <v>333.012</v>
      </c>
      <c r="T39" s="2">
        <v>331.65300000000002</v>
      </c>
      <c r="U39" s="2">
        <v>328.95499999999998</v>
      </c>
      <c r="V39" s="1">
        <f t="shared" si="2"/>
        <v>332.56149999999997</v>
      </c>
      <c r="W39" s="2">
        <v>328.49400000000003</v>
      </c>
      <c r="X39" s="2">
        <v>326.62299999999999</v>
      </c>
      <c r="Y39" s="2">
        <v>330.96699999999998</v>
      </c>
      <c r="Z39" s="2">
        <v>325.99</v>
      </c>
      <c r="AA39" s="2">
        <v>330.524</v>
      </c>
      <c r="AB39" s="2">
        <v>328.46800000000002</v>
      </c>
      <c r="AC39" s="1">
        <f t="shared" si="3"/>
        <v>328.51100000000002</v>
      </c>
      <c r="AD39" s="14">
        <f t="shared" si="4"/>
        <v>334.04020833333334</v>
      </c>
      <c r="AE39" s="14"/>
      <c r="AF39" s="6"/>
    </row>
    <row r="40" spans="1:36">
      <c r="A40" s="12">
        <v>75</v>
      </c>
      <c r="B40" s="2">
        <v>256.96499999999997</v>
      </c>
      <c r="C40" s="2">
        <v>251.37899999999999</v>
      </c>
      <c r="D40" s="2">
        <v>251.929</v>
      </c>
      <c r="E40" s="2">
        <v>249.93100000000001</v>
      </c>
      <c r="F40" s="2">
        <v>254.63900000000001</v>
      </c>
      <c r="G40" s="2">
        <v>253.43600000000001</v>
      </c>
      <c r="H40" s="1">
        <f t="shared" si="0"/>
        <v>253.04649999999995</v>
      </c>
      <c r="I40" s="2">
        <v>263.55500000000001</v>
      </c>
      <c r="J40" s="2">
        <v>255.97200000000001</v>
      </c>
      <c r="K40" s="2">
        <v>260.21499999999997</v>
      </c>
      <c r="L40" s="2">
        <v>254.26900000000001</v>
      </c>
      <c r="M40" s="2">
        <v>252.78100000000001</v>
      </c>
      <c r="N40" s="2">
        <v>256.93599999999998</v>
      </c>
      <c r="O40" s="1">
        <f t="shared" si="1"/>
        <v>257.28799999999995</v>
      </c>
      <c r="P40" s="2">
        <v>253.74600000000001</v>
      </c>
      <c r="Q40" s="2">
        <v>253.21</v>
      </c>
      <c r="R40" s="2">
        <v>251.33799999999999</v>
      </c>
      <c r="S40" s="2">
        <v>252.75700000000001</v>
      </c>
      <c r="T40" s="2">
        <v>248.46299999999999</v>
      </c>
      <c r="U40" s="2">
        <v>249.94499999999999</v>
      </c>
      <c r="V40" s="1">
        <f t="shared" si="2"/>
        <v>251.57649999999998</v>
      </c>
      <c r="W40" s="2">
        <v>248.238</v>
      </c>
      <c r="X40" s="2">
        <v>246.613</v>
      </c>
      <c r="Y40" s="2">
        <v>247.43799999999999</v>
      </c>
      <c r="Z40" s="2">
        <v>245.37299999999999</v>
      </c>
      <c r="AA40" s="2">
        <v>249.38399999999999</v>
      </c>
      <c r="AB40" s="2">
        <v>248.17400000000001</v>
      </c>
      <c r="AC40" s="1">
        <f t="shared" si="3"/>
        <v>247.53666666666666</v>
      </c>
      <c r="AD40" s="14">
        <f t="shared" si="4"/>
        <v>252.36191666666664</v>
      </c>
      <c r="AE40" s="14"/>
      <c r="AF40" s="6"/>
    </row>
    <row r="41" spans="1:36">
      <c r="A41" s="12">
        <v>60</v>
      </c>
      <c r="B41" s="2">
        <v>179.09200000000001</v>
      </c>
      <c r="C41" s="2">
        <v>178.59800000000001</v>
      </c>
      <c r="D41" s="2">
        <v>176.84399999999999</v>
      </c>
      <c r="E41" s="2">
        <v>178.72900000000001</v>
      </c>
      <c r="F41" s="2">
        <v>178.29400000000001</v>
      </c>
      <c r="G41" s="2">
        <v>178.184</v>
      </c>
      <c r="H41" s="1">
        <f t="shared" si="0"/>
        <v>178.29016666666669</v>
      </c>
      <c r="I41" s="2">
        <v>187.91800000000001</v>
      </c>
      <c r="J41" s="2">
        <v>179.13</v>
      </c>
      <c r="K41" s="2">
        <v>181.48500000000001</v>
      </c>
      <c r="L41" s="2">
        <v>181.21899999999999</v>
      </c>
      <c r="M41" s="2">
        <v>179.50800000000001</v>
      </c>
      <c r="N41" s="2">
        <v>181.029</v>
      </c>
      <c r="O41" s="1">
        <f t="shared" si="1"/>
        <v>181.71483333333333</v>
      </c>
      <c r="P41" s="2">
        <v>179.08699999999999</v>
      </c>
      <c r="Q41" s="2">
        <v>177.774</v>
      </c>
      <c r="R41" s="2">
        <v>178.874</v>
      </c>
      <c r="S41" s="2">
        <v>176.09399999999999</v>
      </c>
      <c r="T41" s="2">
        <v>178.553</v>
      </c>
      <c r="U41" s="2">
        <v>175.75299999999999</v>
      </c>
      <c r="V41" s="1">
        <f t="shared" si="2"/>
        <v>177.68916666666667</v>
      </c>
      <c r="W41" s="2">
        <v>175.81899999999999</v>
      </c>
      <c r="X41" s="2">
        <v>177.07900000000001</v>
      </c>
      <c r="Y41" s="2">
        <v>175.41200000000001</v>
      </c>
      <c r="Z41" s="2">
        <v>174.089</v>
      </c>
      <c r="AA41" s="2">
        <v>176.066</v>
      </c>
      <c r="AB41" s="2">
        <v>177.06700000000001</v>
      </c>
      <c r="AC41" s="1">
        <f t="shared" si="3"/>
        <v>175.92200000000003</v>
      </c>
      <c r="AD41" s="14">
        <f t="shared" si="4"/>
        <v>178.40404166666667</v>
      </c>
      <c r="AE41" s="14"/>
      <c r="AF41" s="6"/>
    </row>
    <row r="42" spans="1:36">
      <c r="A42" s="12">
        <v>45</v>
      </c>
      <c r="B42" s="2">
        <v>115.336</v>
      </c>
      <c r="C42" s="2">
        <v>114.675</v>
      </c>
      <c r="D42" s="2">
        <v>114.605</v>
      </c>
      <c r="E42" s="2">
        <v>114.246</v>
      </c>
      <c r="F42" s="2">
        <v>116.039</v>
      </c>
      <c r="G42" s="2">
        <v>113.965</v>
      </c>
      <c r="H42" s="1">
        <f t="shared" si="0"/>
        <v>114.81099999999999</v>
      </c>
      <c r="I42" s="2">
        <v>119.517</v>
      </c>
      <c r="J42" s="2">
        <v>115.029</v>
      </c>
      <c r="K42" s="2">
        <v>115.932</v>
      </c>
      <c r="L42" s="2">
        <v>117.818</v>
      </c>
      <c r="M42" s="2">
        <v>114.82899999999999</v>
      </c>
      <c r="N42" s="2">
        <v>116.258</v>
      </c>
      <c r="O42" s="1">
        <f t="shared" si="1"/>
        <v>116.56383333333333</v>
      </c>
      <c r="P42" s="2">
        <v>115.235</v>
      </c>
      <c r="Q42" s="2">
        <v>116.268</v>
      </c>
      <c r="R42" s="2">
        <v>114.262</v>
      </c>
      <c r="S42" s="2">
        <v>113.447</v>
      </c>
      <c r="T42" s="2">
        <v>114.592</v>
      </c>
      <c r="U42" s="2">
        <v>109.505</v>
      </c>
      <c r="V42" s="1">
        <f t="shared" si="2"/>
        <v>113.88483333333333</v>
      </c>
      <c r="W42" s="2">
        <v>112.28</v>
      </c>
      <c r="X42" s="2">
        <v>113.505</v>
      </c>
      <c r="Y42" s="2">
        <v>112.965</v>
      </c>
      <c r="Z42" s="2">
        <v>110.99299999999999</v>
      </c>
      <c r="AA42" s="2">
        <v>112.949</v>
      </c>
      <c r="AB42" s="2">
        <v>112.911</v>
      </c>
      <c r="AC42" s="1">
        <f t="shared" si="3"/>
        <v>112.60050000000001</v>
      </c>
      <c r="AD42" s="14">
        <f t="shared" si="4"/>
        <v>114.46504166666666</v>
      </c>
      <c r="AE42" s="14"/>
      <c r="AF42" s="6"/>
    </row>
    <row r="43" spans="1:36">
      <c r="A43" s="12">
        <v>30</v>
      </c>
      <c r="B43" s="2">
        <v>60.595100000000002</v>
      </c>
      <c r="C43" s="2">
        <v>61.3611</v>
      </c>
      <c r="D43" s="2">
        <v>60.621400000000001</v>
      </c>
      <c r="E43" s="2">
        <v>60.994799999999998</v>
      </c>
      <c r="F43" s="2">
        <v>62.761299999999999</v>
      </c>
      <c r="G43" s="2">
        <v>60.877000000000002</v>
      </c>
      <c r="H43" s="1">
        <f t="shared" si="0"/>
        <v>61.201783333333331</v>
      </c>
      <c r="I43" s="2">
        <v>65.204099999999997</v>
      </c>
      <c r="J43" s="2">
        <v>61.017000000000003</v>
      </c>
      <c r="K43" s="2">
        <v>61.514099999999999</v>
      </c>
      <c r="L43" s="2">
        <v>61.221800000000002</v>
      </c>
      <c r="M43" s="2">
        <v>60.753100000000003</v>
      </c>
      <c r="N43" s="2">
        <v>62.210500000000003</v>
      </c>
      <c r="O43" s="1">
        <f t="shared" si="1"/>
        <v>61.986766666666675</v>
      </c>
      <c r="P43" s="2">
        <v>60.760899999999999</v>
      </c>
      <c r="Q43" s="2">
        <v>61.701500000000003</v>
      </c>
      <c r="R43" s="2">
        <v>60.683</v>
      </c>
      <c r="S43" s="2">
        <v>61.204599999999999</v>
      </c>
      <c r="T43" s="2">
        <v>60.151600000000002</v>
      </c>
      <c r="U43" s="2">
        <v>59.881799999999998</v>
      </c>
      <c r="V43" s="1">
        <f t="shared" si="2"/>
        <v>60.730566666666668</v>
      </c>
      <c r="W43" s="2">
        <v>59.951599999999999</v>
      </c>
      <c r="X43" s="2">
        <v>59.756599999999999</v>
      </c>
      <c r="Y43" s="2">
        <v>59.841500000000003</v>
      </c>
      <c r="Z43" s="2">
        <v>60.244799999999998</v>
      </c>
      <c r="AA43" s="2">
        <v>60.457900000000002</v>
      </c>
      <c r="AB43" s="2">
        <v>58.954999999999998</v>
      </c>
      <c r="AC43" s="1">
        <f t="shared" si="3"/>
        <v>59.867899999999999</v>
      </c>
      <c r="AD43" s="14">
        <f t="shared" si="4"/>
        <v>60.946754166666665</v>
      </c>
      <c r="AE43" s="14"/>
      <c r="AF43" s="6"/>
    </row>
    <row r="46" spans="1:36">
      <c r="A46" s="48" t="s">
        <v>305</v>
      </c>
      <c r="B46" s="2" t="s">
        <v>181</v>
      </c>
      <c r="C46" s="2" t="s">
        <v>182</v>
      </c>
      <c r="D46" s="2" t="s">
        <v>183</v>
      </c>
      <c r="E46" s="2" t="s">
        <v>184</v>
      </c>
      <c r="F46" s="2" t="s">
        <v>185</v>
      </c>
      <c r="G46" s="2" t="s">
        <v>186</v>
      </c>
      <c r="H46" s="46"/>
      <c r="I46" s="2" t="s">
        <v>187</v>
      </c>
      <c r="J46" s="2" t="s">
        <v>188</v>
      </c>
      <c r="K46" s="2" t="s">
        <v>189</v>
      </c>
      <c r="L46" s="2" t="s">
        <v>190</v>
      </c>
      <c r="M46" s="2" t="s">
        <v>191</v>
      </c>
      <c r="N46" s="2" t="s">
        <v>192</v>
      </c>
      <c r="O46" s="46"/>
      <c r="P46" s="2" t="s">
        <v>193</v>
      </c>
      <c r="Q46" s="2" t="s">
        <v>194</v>
      </c>
      <c r="R46" s="2" t="s">
        <v>195</v>
      </c>
      <c r="S46" s="2" t="s">
        <v>196</v>
      </c>
      <c r="T46" s="2" t="s">
        <v>197</v>
      </c>
      <c r="U46" s="2" t="s">
        <v>198</v>
      </c>
      <c r="V46" s="46"/>
      <c r="W46" s="2" t="s">
        <v>199</v>
      </c>
      <c r="X46" s="2" t="s">
        <v>200</v>
      </c>
      <c r="Y46" s="2" t="s">
        <v>201</v>
      </c>
      <c r="Z46" s="2" t="s">
        <v>202</v>
      </c>
      <c r="AA46" s="2" t="s">
        <v>203</v>
      </c>
      <c r="AB46" s="2" t="s">
        <v>204</v>
      </c>
      <c r="AC46" s="46"/>
      <c r="AD46" s="46" t="s">
        <v>121</v>
      </c>
      <c r="AE46" s="46"/>
      <c r="AF46" s="46"/>
      <c r="AG46" s="2"/>
      <c r="AH46" s="2"/>
      <c r="AI46" s="2"/>
      <c r="AJ46" s="2"/>
    </row>
    <row r="47" spans="1:36">
      <c r="A47" s="6" t="s">
        <v>2</v>
      </c>
      <c r="B47" s="2" t="s">
        <v>3</v>
      </c>
      <c r="C47" s="2" t="s">
        <v>3</v>
      </c>
      <c r="D47" s="2" t="s">
        <v>3</v>
      </c>
      <c r="E47" s="2" t="s">
        <v>3</v>
      </c>
      <c r="F47" s="2" t="s">
        <v>3</v>
      </c>
      <c r="G47" s="2" t="s">
        <v>3</v>
      </c>
      <c r="H47" s="46" t="s">
        <v>3</v>
      </c>
      <c r="I47" s="2" t="s">
        <v>3</v>
      </c>
      <c r="J47" s="2" t="s">
        <v>3</v>
      </c>
      <c r="K47" s="2" t="s">
        <v>3</v>
      </c>
      <c r="L47" s="2" t="s">
        <v>3</v>
      </c>
      <c r="M47" s="2" t="s">
        <v>3</v>
      </c>
      <c r="N47" s="2" t="s">
        <v>3</v>
      </c>
      <c r="O47" s="46" t="s">
        <v>3</v>
      </c>
      <c r="P47" s="2" t="s">
        <v>3</v>
      </c>
      <c r="Q47" s="2" t="s">
        <v>3</v>
      </c>
      <c r="R47" s="2" t="s">
        <v>3</v>
      </c>
      <c r="S47" s="2" t="s">
        <v>3</v>
      </c>
      <c r="T47" s="2" t="s">
        <v>3</v>
      </c>
      <c r="U47" s="2" t="s">
        <v>3</v>
      </c>
      <c r="V47" s="46" t="s">
        <v>3</v>
      </c>
      <c r="W47" s="2" t="s">
        <v>3</v>
      </c>
      <c r="X47" s="2" t="s">
        <v>3</v>
      </c>
      <c r="Y47" s="2" t="s">
        <v>3</v>
      </c>
      <c r="Z47" s="2" t="s">
        <v>3</v>
      </c>
      <c r="AA47" s="2" t="s">
        <v>3</v>
      </c>
      <c r="AB47" s="2" t="s">
        <v>3</v>
      </c>
      <c r="AC47" s="46" t="s">
        <v>3</v>
      </c>
      <c r="AD47" s="46" t="s">
        <v>3</v>
      </c>
      <c r="AE47" s="46"/>
      <c r="AF47" s="46"/>
      <c r="AG47" s="2"/>
      <c r="AH47" s="2"/>
      <c r="AI47" s="2"/>
      <c r="AJ47" s="2"/>
    </row>
    <row r="48" spans="1:36">
      <c r="A48" s="6" t="s">
        <v>4</v>
      </c>
      <c r="B48" s="3" t="s">
        <v>5</v>
      </c>
      <c r="C48" s="3" t="s">
        <v>5</v>
      </c>
      <c r="D48" s="3" t="s">
        <v>5</v>
      </c>
      <c r="E48" s="3" t="s">
        <v>5</v>
      </c>
      <c r="F48" s="3" t="s">
        <v>5</v>
      </c>
      <c r="G48" s="3" t="s">
        <v>5</v>
      </c>
      <c r="H48" s="4" t="s">
        <v>5</v>
      </c>
      <c r="I48" s="3" t="s">
        <v>5</v>
      </c>
      <c r="J48" s="3" t="s">
        <v>5</v>
      </c>
      <c r="K48" s="3" t="s">
        <v>5</v>
      </c>
      <c r="L48" s="3" t="s">
        <v>5</v>
      </c>
      <c r="M48" s="3" t="s">
        <v>5</v>
      </c>
      <c r="N48" s="3" t="s">
        <v>5</v>
      </c>
      <c r="O48" s="4" t="s">
        <v>5</v>
      </c>
      <c r="P48" s="3" t="s">
        <v>5</v>
      </c>
      <c r="Q48" s="3" t="s">
        <v>5</v>
      </c>
      <c r="R48" s="3" t="s">
        <v>5</v>
      </c>
      <c r="S48" s="3" t="s">
        <v>5</v>
      </c>
      <c r="T48" s="3" t="s">
        <v>5</v>
      </c>
      <c r="U48" s="3" t="s">
        <v>5</v>
      </c>
      <c r="V48" s="4" t="s">
        <v>5</v>
      </c>
      <c r="W48" s="3" t="s">
        <v>5</v>
      </c>
      <c r="X48" s="3" t="s">
        <v>5</v>
      </c>
      <c r="Y48" s="3" t="s">
        <v>5</v>
      </c>
      <c r="Z48" s="3" t="s">
        <v>5</v>
      </c>
      <c r="AA48" s="3" t="s">
        <v>5</v>
      </c>
      <c r="AB48" s="3" t="s">
        <v>5</v>
      </c>
      <c r="AC48" s="4" t="s">
        <v>5</v>
      </c>
      <c r="AD48" s="4" t="s">
        <v>5</v>
      </c>
      <c r="AE48" s="100"/>
      <c r="AF48" s="100"/>
      <c r="AG48" s="2"/>
      <c r="AH48" s="2"/>
      <c r="AI48" s="2"/>
      <c r="AJ48" s="2"/>
    </row>
    <row r="49" spans="1:36">
      <c r="A49" s="46" t="s">
        <v>0</v>
      </c>
      <c r="B49" s="2" t="s">
        <v>181</v>
      </c>
      <c r="C49" s="2" t="s">
        <v>182</v>
      </c>
      <c r="D49" s="2" t="s">
        <v>183</v>
      </c>
      <c r="E49" s="2" t="s">
        <v>184</v>
      </c>
      <c r="F49" s="2" t="s">
        <v>185</v>
      </c>
      <c r="G49" s="2" t="s">
        <v>186</v>
      </c>
      <c r="H49" s="46" t="s">
        <v>206</v>
      </c>
      <c r="I49" s="2" t="s">
        <v>187</v>
      </c>
      <c r="J49" s="2" t="s">
        <v>188</v>
      </c>
      <c r="K49" s="2" t="s">
        <v>189</v>
      </c>
      <c r="L49" s="2" t="s">
        <v>190</v>
      </c>
      <c r="M49" s="2" t="s">
        <v>191</v>
      </c>
      <c r="N49" s="2" t="s">
        <v>192</v>
      </c>
      <c r="O49" s="46" t="s">
        <v>208</v>
      </c>
      <c r="P49" s="2" t="s">
        <v>193</v>
      </c>
      <c r="Q49" s="2" t="s">
        <v>194</v>
      </c>
      <c r="R49" s="2" t="s">
        <v>195</v>
      </c>
      <c r="S49" s="2" t="s">
        <v>196</v>
      </c>
      <c r="T49" s="2" t="s">
        <v>197</v>
      </c>
      <c r="U49" s="2" t="s">
        <v>198</v>
      </c>
      <c r="V49" s="46" t="s">
        <v>210</v>
      </c>
      <c r="W49" s="2" t="s">
        <v>199</v>
      </c>
      <c r="X49" s="2" t="s">
        <v>200</v>
      </c>
      <c r="Y49" s="2" t="s">
        <v>201</v>
      </c>
      <c r="Z49" s="2" t="s">
        <v>202</v>
      </c>
      <c r="AA49" s="2" t="s">
        <v>203</v>
      </c>
      <c r="AB49" s="2" t="s">
        <v>204</v>
      </c>
      <c r="AC49" s="46" t="s">
        <v>212</v>
      </c>
      <c r="AD49" s="46" t="s">
        <v>121</v>
      </c>
      <c r="AE49" s="46"/>
      <c r="AF49" s="46"/>
      <c r="AG49" s="2"/>
      <c r="AH49" s="2"/>
      <c r="AI49" s="2"/>
      <c r="AJ49" s="2"/>
    </row>
    <row r="50" spans="1:36" ht="15" customHeight="1">
      <c r="A50" s="11">
        <v>30</v>
      </c>
      <c r="B50" s="2">
        <v>63.131599999999999</v>
      </c>
      <c r="C50" s="2">
        <v>62.352200000000003</v>
      </c>
      <c r="D50" s="2">
        <v>61.931399999999996</v>
      </c>
      <c r="E50" s="2">
        <v>62.122199999999999</v>
      </c>
      <c r="F50" s="2">
        <v>61.417999999999999</v>
      </c>
      <c r="G50" s="2">
        <v>62.093800000000002</v>
      </c>
      <c r="H50" s="46">
        <f>AVERAGE(B50:G50)</f>
        <v>62.174866666666667</v>
      </c>
      <c r="I50" s="2">
        <v>63.277500000000003</v>
      </c>
      <c r="J50" s="2">
        <v>64.338700000000003</v>
      </c>
      <c r="K50" s="2">
        <v>62.432899999999997</v>
      </c>
      <c r="L50" s="2">
        <v>63.6706</v>
      </c>
      <c r="M50" s="2">
        <v>62.716200000000001</v>
      </c>
      <c r="N50" s="2">
        <v>76.003100000000003</v>
      </c>
      <c r="O50" s="46">
        <f>AVERAGE(I50:N50)</f>
        <v>65.406500000000008</v>
      </c>
      <c r="P50" s="2">
        <v>63.977899999999998</v>
      </c>
      <c r="Q50" s="2">
        <v>63.422400000000003</v>
      </c>
      <c r="R50" s="2">
        <v>64.038600000000002</v>
      </c>
      <c r="S50" s="2">
        <v>63.477699999999999</v>
      </c>
      <c r="T50" s="2">
        <v>65.868600000000001</v>
      </c>
      <c r="U50" s="2">
        <v>63.9542</v>
      </c>
      <c r="V50" s="46">
        <f>AVERAGE(P50:U50)</f>
        <v>64.123233333333332</v>
      </c>
      <c r="W50" s="2">
        <v>63.196399999999997</v>
      </c>
      <c r="X50" s="2">
        <v>62.651600000000002</v>
      </c>
      <c r="Y50" s="2">
        <v>63.680599999999998</v>
      </c>
      <c r="Z50" s="2">
        <v>63.853900000000003</v>
      </c>
      <c r="AA50" s="2">
        <v>63.939100000000003</v>
      </c>
      <c r="AB50" s="2">
        <v>63.157299999999999</v>
      </c>
      <c r="AC50" s="46">
        <f>AVERAGE(W50:AB50)</f>
        <v>63.413150000000002</v>
      </c>
      <c r="AD50" s="14">
        <f>AVERAGE(H50,O50,V50,AC50)</f>
        <v>63.7794375</v>
      </c>
      <c r="AE50" s="14"/>
      <c r="AF50" s="6"/>
      <c r="AH50" s="105"/>
      <c r="AI50" s="105"/>
      <c r="AJ50" s="105"/>
    </row>
    <row r="51" spans="1:36">
      <c r="A51" s="11">
        <v>45</v>
      </c>
      <c r="B51" s="2">
        <v>116.56</v>
      </c>
      <c r="C51" s="2">
        <v>115.505</v>
      </c>
      <c r="D51" s="2">
        <v>114.83799999999999</v>
      </c>
      <c r="E51" s="2">
        <v>115.432</v>
      </c>
      <c r="F51" s="2">
        <v>115.04</v>
      </c>
      <c r="G51" s="2">
        <v>119.5</v>
      </c>
      <c r="H51" s="46">
        <f t="shared" ref="H51:H88" si="13">AVERAGE(B51:G51)</f>
        <v>116.14583333333333</v>
      </c>
      <c r="I51" s="2">
        <v>119.3</v>
      </c>
      <c r="J51" s="2">
        <v>118.455</v>
      </c>
      <c r="K51" s="2">
        <v>117.56399999999999</v>
      </c>
      <c r="L51" s="2">
        <v>120.392</v>
      </c>
      <c r="M51" s="2">
        <v>117.965</v>
      </c>
      <c r="N51" s="2">
        <v>139.56700000000001</v>
      </c>
      <c r="O51" s="46">
        <f t="shared" ref="O51:O88" si="14">AVERAGE(I51:N51)</f>
        <v>122.20716666666665</v>
      </c>
      <c r="P51" s="2">
        <v>119.334</v>
      </c>
      <c r="Q51" s="2">
        <v>118.998</v>
      </c>
      <c r="R51" s="2">
        <v>118.71299999999999</v>
      </c>
      <c r="S51" s="2">
        <v>118.586</v>
      </c>
      <c r="T51" s="2">
        <v>120.777</v>
      </c>
      <c r="U51" s="2">
        <v>118.72799999999999</v>
      </c>
      <c r="V51" s="46">
        <f t="shared" ref="V51:V88" si="15">AVERAGE(P51:U51)</f>
        <v>119.18933333333332</v>
      </c>
      <c r="W51" s="2">
        <v>117.541</v>
      </c>
      <c r="X51" s="2">
        <v>117.25700000000001</v>
      </c>
      <c r="Y51" s="2">
        <v>119.33799999999999</v>
      </c>
      <c r="Z51" s="2">
        <v>118.28400000000001</v>
      </c>
      <c r="AA51" s="2">
        <v>118.44</v>
      </c>
      <c r="AB51" s="2">
        <v>118.669</v>
      </c>
      <c r="AC51" s="46">
        <f t="shared" ref="AC51:AC88" si="16">AVERAGE(W51:AB51)</f>
        <v>118.25483333333331</v>
      </c>
      <c r="AD51" s="14">
        <f t="shared" ref="AD51:AD88" si="17">AVERAGE(H51,O51,V51,AC51)</f>
        <v>118.94929166666665</v>
      </c>
      <c r="AE51" s="14"/>
      <c r="AF51" s="6"/>
      <c r="AH51" s="105"/>
      <c r="AI51" s="105"/>
      <c r="AJ51" s="105"/>
    </row>
    <row r="52" spans="1:36">
      <c r="A52" s="11">
        <v>60</v>
      </c>
      <c r="B52" s="2">
        <v>181.74</v>
      </c>
      <c r="C52" s="2">
        <v>180.25399999999999</v>
      </c>
      <c r="D52" s="2">
        <v>178.70099999999999</v>
      </c>
      <c r="E52" s="2">
        <v>179.559</v>
      </c>
      <c r="F52" s="2">
        <v>178.00399999999999</v>
      </c>
      <c r="G52" s="2">
        <v>185.52699999999999</v>
      </c>
      <c r="H52" s="46">
        <f t="shared" si="13"/>
        <v>180.63083333333336</v>
      </c>
      <c r="I52" s="2">
        <v>183.34</v>
      </c>
      <c r="J52" s="2">
        <v>184.64099999999999</v>
      </c>
      <c r="K52" s="2">
        <v>181.10499999999999</v>
      </c>
      <c r="L52" s="2">
        <v>190.05600000000001</v>
      </c>
      <c r="M52" s="2">
        <v>183.267</v>
      </c>
      <c r="N52" s="2">
        <v>215.04</v>
      </c>
      <c r="O52" s="46">
        <f t="shared" si="14"/>
        <v>189.57483333333334</v>
      </c>
      <c r="P52" s="2">
        <v>183.107</v>
      </c>
      <c r="Q52" s="2">
        <v>184.178</v>
      </c>
      <c r="R52" s="2">
        <v>184.346</v>
      </c>
      <c r="S52" s="2">
        <v>183.87700000000001</v>
      </c>
      <c r="T52" s="2">
        <v>184.84800000000001</v>
      </c>
      <c r="U52" s="2">
        <v>181.852</v>
      </c>
      <c r="V52" s="46">
        <f t="shared" si="15"/>
        <v>183.70133333333334</v>
      </c>
      <c r="W52" s="2">
        <v>181.55099999999999</v>
      </c>
      <c r="X52" s="2">
        <v>181.398</v>
      </c>
      <c r="Y52" s="2">
        <v>186.33699999999999</v>
      </c>
      <c r="Z52" s="2">
        <v>181.34899999999999</v>
      </c>
      <c r="AA52" s="2">
        <v>183.12899999999999</v>
      </c>
      <c r="AB52" s="2">
        <v>184.852</v>
      </c>
      <c r="AC52" s="46">
        <f t="shared" si="16"/>
        <v>183.10266666666666</v>
      </c>
      <c r="AD52" s="14">
        <f t="shared" si="17"/>
        <v>184.25241666666668</v>
      </c>
      <c r="AE52" s="14"/>
      <c r="AF52" s="6"/>
      <c r="AH52" s="105"/>
      <c r="AI52" s="105"/>
      <c r="AJ52" s="105"/>
    </row>
    <row r="53" spans="1:36">
      <c r="A53" s="11">
        <v>75</v>
      </c>
      <c r="B53" s="2">
        <v>254.31</v>
      </c>
      <c r="C53" s="2">
        <v>253.922</v>
      </c>
      <c r="D53" s="2">
        <v>252.49799999999999</v>
      </c>
      <c r="E53" s="2">
        <v>254.25</v>
      </c>
      <c r="F53" s="2">
        <v>253.21899999999999</v>
      </c>
      <c r="G53" s="2">
        <v>260.70299999999997</v>
      </c>
      <c r="H53" s="46">
        <f t="shared" si="13"/>
        <v>254.81700000000001</v>
      </c>
      <c r="I53" s="2">
        <v>256.38299999999998</v>
      </c>
      <c r="J53" s="2">
        <v>259.26299999999998</v>
      </c>
      <c r="K53" s="2">
        <v>254.65600000000001</v>
      </c>
      <c r="L53" s="2">
        <v>280.40199999999999</v>
      </c>
      <c r="M53" s="2">
        <v>257.13900000000001</v>
      </c>
      <c r="N53" s="2">
        <v>301.50700000000001</v>
      </c>
      <c r="O53" s="46">
        <f t="shared" si="14"/>
        <v>268.22499999999997</v>
      </c>
      <c r="P53" s="2">
        <v>257.62299999999999</v>
      </c>
      <c r="Q53" s="2">
        <v>256.98200000000003</v>
      </c>
      <c r="R53" s="2">
        <v>259.03300000000002</v>
      </c>
      <c r="S53" s="2">
        <v>258.30700000000002</v>
      </c>
      <c r="T53" s="2">
        <v>258.26</v>
      </c>
      <c r="U53" s="2">
        <v>254.566</v>
      </c>
      <c r="V53" s="46">
        <f t="shared" si="15"/>
        <v>257.46183333333335</v>
      </c>
      <c r="W53" s="2">
        <v>257.07799999999997</v>
      </c>
      <c r="X53" s="2">
        <v>255.39400000000001</v>
      </c>
      <c r="Y53" s="2">
        <v>263.73099999999999</v>
      </c>
      <c r="Z53" s="2">
        <v>255.04300000000001</v>
      </c>
      <c r="AA53" s="2">
        <v>257.738</v>
      </c>
      <c r="AB53" s="2">
        <v>257.31200000000001</v>
      </c>
      <c r="AC53" s="46">
        <f t="shared" si="16"/>
        <v>257.71600000000007</v>
      </c>
      <c r="AD53" s="14">
        <f t="shared" si="17"/>
        <v>259.55495833333333</v>
      </c>
      <c r="AE53" s="14"/>
      <c r="AF53" s="6"/>
    </row>
    <row r="54" spans="1:36">
      <c r="A54" s="11">
        <v>90</v>
      </c>
      <c r="B54" s="2">
        <v>332.81099999999998</v>
      </c>
      <c r="C54" s="2">
        <v>332.26600000000002</v>
      </c>
      <c r="D54" s="2">
        <v>331.61200000000002</v>
      </c>
      <c r="E54" s="2">
        <v>334.21300000000002</v>
      </c>
      <c r="F54" s="2">
        <v>333.45</v>
      </c>
      <c r="G54" s="2">
        <v>345.27</v>
      </c>
      <c r="H54" s="46">
        <f t="shared" si="13"/>
        <v>334.93700000000001</v>
      </c>
      <c r="I54" s="2">
        <v>338.47300000000001</v>
      </c>
      <c r="J54" s="2">
        <v>340.29599999999999</v>
      </c>
      <c r="K54" s="2">
        <v>340.06400000000002</v>
      </c>
      <c r="L54" s="2">
        <v>370.28699999999998</v>
      </c>
      <c r="M54" s="2">
        <v>341.64499999999998</v>
      </c>
      <c r="N54" s="2">
        <v>397.63099999999997</v>
      </c>
      <c r="O54" s="46">
        <f t="shared" si="14"/>
        <v>354.73266666666672</v>
      </c>
      <c r="P54" s="2">
        <v>340.75400000000002</v>
      </c>
      <c r="Q54" s="2">
        <v>341.709</v>
      </c>
      <c r="R54" s="2">
        <v>342.00099999999998</v>
      </c>
      <c r="S54" s="2">
        <v>340.10599999999999</v>
      </c>
      <c r="T54" s="2">
        <v>342.3</v>
      </c>
      <c r="U54" s="2">
        <v>333.58300000000003</v>
      </c>
      <c r="V54" s="46">
        <f t="shared" si="15"/>
        <v>340.07549999999998</v>
      </c>
      <c r="W54" s="2">
        <v>339.29199999999997</v>
      </c>
      <c r="X54" s="2">
        <v>335.56799999999998</v>
      </c>
      <c r="Y54" s="2">
        <v>345.00299999999999</v>
      </c>
      <c r="Z54" s="2">
        <v>337.59699999999998</v>
      </c>
      <c r="AA54" s="2">
        <v>338.97699999999998</v>
      </c>
      <c r="AB54" s="2">
        <v>337.74400000000003</v>
      </c>
      <c r="AC54" s="46">
        <f t="shared" si="16"/>
        <v>339.03016666666667</v>
      </c>
      <c r="AD54" s="14">
        <f t="shared" si="17"/>
        <v>342.19383333333332</v>
      </c>
      <c r="AE54" s="14"/>
      <c r="AF54" s="6"/>
    </row>
    <row r="55" spans="1:36">
      <c r="A55" s="11">
        <v>105</v>
      </c>
      <c r="B55" s="2">
        <v>419.41199999999998</v>
      </c>
      <c r="C55" s="2">
        <v>418.80500000000001</v>
      </c>
      <c r="D55" s="2">
        <v>416.99900000000002</v>
      </c>
      <c r="E55" s="2">
        <v>420.1</v>
      </c>
      <c r="F55" s="2">
        <v>419.57900000000001</v>
      </c>
      <c r="G55" s="2">
        <v>431.697</v>
      </c>
      <c r="H55" s="46">
        <f t="shared" si="13"/>
        <v>421.0986666666667</v>
      </c>
      <c r="I55" s="2">
        <v>428.57299999999998</v>
      </c>
      <c r="J55" s="2">
        <v>423.96300000000002</v>
      </c>
      <c r="K55" s="2">
        <v>426.44</v>
      </c>
      <c r="L55" s="2">
        <v>467.74</v>
      </c>
      <c r="M55" s="2">
        <v>428.34300000000002</v>
      </c>
      <c r="N55" s="2">
        <v>481.21</v>
      </c>
      <c r="O55" s="46">
        <f t="shared" si="14"/>
        <v>442.71150000000006</v>
      </c>
      <c r="P55" s="2">
        <v>430.73899999999998</v>
      </c>
      <c r="Q55" s="2">
        <v>431.541</v>
      </c>
      <c r="R55" s="2">
        <v>429.99400000000003</v>
      </c>
      <c r="S55" s="2">
        <v>430.89800000000002</v>
      </c>
      <c r="T55" s="2">
        <v>428.62599999999998</v>
      </c>
      <c r="U55" s="2">
        <v>426.62200000000001</v>
      </c>
      <c r="V55" s="46">
        <f t="shared" si="15"/>
        <v>429.73666666666662</v>
      </c>
      <c r="W55" s="2">
        <v>428.93</v>
      </c>
      <c r="X55" s="2">
        <v>423.38400000000001</v>
      </c>
      <c r="Y55" s="2">
        <v>437.54399999999998</v>
      </c>
      <c r="Z55" s="2">
        <v>423.48899999999998</v>
      </c>
      <c r="AA55" s="2">
        <v>423.19499999999999</v>
      </c>
      <c r="AB55" s="2">
        <v>424.80799999999999</v>
      </c>
      <c r="AC55" s="46">
        <f t="shared" si="16"/>
        <v>426.89166666666671</v>
      </c>
      <c r="AD55" s="14">
        <f t="shared" si="17"/>
        <v>430.10962499999999</v>
      </c>
      <c r="AE55" s="14"/>
      <c r="AF55" s="6"/>
    </row>
    <row r="56" spans="1:36">
      <c r="A56" s="11">
        <v>120</v>
      </c>
      <c r="B56" s="2">
        <v>512.66700000000003</v>
      </c>
      <c r="C56" s="2">
        <v>511.89699999999999</v>
      </c>
      <c r="D56" s="2">
        <v>508.97399999999999</v>
      </c>
      <c r="E56" s="2">
        <v>513.654</v>
      </c>
      <c r="F56" s="2">
        <v>512.62800000000004</v>
      </c>
      <c r="G56" s="2">
        <v>520.85199999999998</v>
      </c>
      <c r="H56" s="46">
        <f t="shared" si="13"/>
        <v>513.44533333333334</v>
      </c>
      <c r="I56" s="2">
        <v>523.81399999999996</v>
      </c>
      <c r="J56" s="2">
        <v>519.96500000000003</v>
      </c>
      <c r="K56" s="2">
        <v>518.36599999999999</v>
      </c>
      <c r="L56" s="2">
        <v>571.82899999999995</v>
      </c>
      <c r="M56" s="2">
        <v>520.60699999999997</v>
      </c>
      <c r="N56" s="2">
        <v>584.74699999999996</v>
      </c>
      <c r="O56" s="46">
        <f t="shared" si="14"/>
        <v>539.88800000000003</v>
      </c>
      <c r="P56" s="2">
        <v>523.702</v>
      </c>
      <c r="Q56" s="2">
        <v>519.83199999999999</v>
      </c>
      <c r="R56" s="2">
        <v>527.62800000000004</v>
      </c>
      <c r="S56" s="2">
        <v>525.16</v>
      </c>
      <c r="T56" s="2">
        <v>528.30899999999997</v>
      </c>
      <c r="U56" s="2">
        <v>518.202</v>
      </c>
      <c r="V56" s="46">
        <f t="shared" si="15"/>
        <v>523.80550000000005</v>
      </c>
      <c r="W56" s="2">
        <v>519.81500000000005</v>
      </c>
      <c r="X56" s="2">
        <v>522.32100000000003</v>
      </c>
      <c r="Y56" s="2">
        <v>540.375</v>
      </c>
      <c r="Z56" s="2">
        <v>519.52099999999996</v>
      </c>
      <c r="AA56" s="2">
        <v>520.55899999999997</v>
      </c>
      <c r="AB56" s="2">
        <v>526.77499999999998</v>
      </c>
      <c r="AC56" s="46">
        <f t="shared" si="16"/>
        <v>524.89433333333341</v>
      </c>
      <c r="AD56" s="14">
        <f t="shared" si="17"/>
        <v>525.50829166666676</v>
      </c>
      <c r="AE56" s="14"/>
      <c r="AF56" s="6"/>
    </row>
    <row r="57" spans="1:36">
      <c r="A57" s="11">
        <v>135</v>
      </c>
      <c r="B57" s="2">
        <v>613.40300000000002</v>
      </c>
      <c r="C57" s="2">
        <v>607</v>
      </c>
      <c r="D57" s="2">
        <v>610.27</v>
      </c>
      <c r="E57" s="2">
        <v>618.21699999999998</v>
      </c>
      <c r="F57" s="2">
        <v>610.08100000000002</v>
      </c>
      <c r="G57" s="2">
        <v>623.33199999999999</v>
      </c>
      <c r="H57" s="46">
        <f t="shared" si="13"/>
        <v>613.71716666666669</v>
      </c>
      <c r="I57" s="2">
        <v>632.04600000000005</v>
      </c>
      <c r="J57" s="2">
        <v>620.79700000000003</v>
      </c>
      <c r="K57" s="2">
        <v>624.57100000000003</v>
      </c>
      <c r="L57" s="2">
        <v>680.61900000000003</v>
      </c>
      <c r="M57" s="2">
        <v>617.98599999999999</v>
      </c>
      <c r="N57" s="2">
        <v>706.34299999999996</v>
      </c>
      <c r="O57" s="46">
        <f t="shared" si="14"/>
        <v>647.06033333333335</v>
      </c>
      <c r="P57" s="2">
        <v>627.57000000000005</v>
      </c>
      <c r="Q57" s="2">
        <v>624.60799999999995</v>
      </c>
      <c r="R57" s="2">
        <v>626.60699999999997</v>
      </c>
      <c r="S57" s="2">
        <v>627.94000000000005</v>
      </c>
      <c r="T57" s="2">
        <v>627.60400000000004</v>
      </c>
      <c r="U57" s="2">
        <v>624.17899999999997</v>
      </c>
      <c r="V57" s="46">
        <f t="shared" si="15"/>
        <v>626.41800000000001</v>
      </c>
      <c r="W57" s="2">
        <v>620.83100000000002</v>
      </c>
      <c r="X57" s="2">
        <v>625.09699999999998</v>
      </c>
      <c r="Y57" s="2">
        <v>641.42399999999998</v>
      </c>
      <c r="Z57" s="2">
        <v>619.75900000000001</v>
      </c>
      <c r="AA57" s="2">
        <v>619.14800000000002</v>
      </c>
      <c r="AB57" s="2">
        <v>626.32500000000005</v>
      </c>
      <c r="AC57" s="46">
        <f t="shared" si="16"/>
        <v>625.43066666666664</v>
      </c>
      <c r="AD57" s="14">
        <f t="shared" si="17"/>
        <v>628.15654166666673</v>
      </c>
      <c r="AE57" s="14"/>
      <c r="AF57" s="6"/>
    </row>
    <row r="58" spans="1:36">
      <c r="A58" s="11">
        <v>150</v>
      </c>
      <c r="B58" s="2">
        <v>718.36400000000003</v>
      </c>
      <c r="C58" s="2">
        <v>722.73699999999997</v>
      </c>
      <c r="D58" s="2">
        <v>712.71600000000001</v>
      </c>
      <c r="E58" s="2">
        <v>725.851</v>
      </c>
      <c r="F58" s="2">
        <v>713.06100000000004</v>
      </c>
      <c r="G58" s="2">
        <v>739.21900000000005</v>
      </c>
      <c r="H58" s="46">
        <f t="shared" si="13"/>
        <v>721.99133333333339</v>
      </c>
      <c r="I58" s="2">
        <v>736.02200000000005</v>
      </c>
      <c r="J58" s="2">
        <v>733.84400000000005</v>
      </c>
      <c r="K58" s="2">
        <v>729.08900000000006</v>
      </c>
      <c r="L58" s="2">
        <v>800.47199999999998</v>
      </c>
      <c r="M58" s="2">
        <v>731.14200000000005</v>
      </c>
      <c r="N58" s="2">
        <v>826.38</v>
      </c>
      <c r="O58" s="46">
        <f t="shared" si="14"/>
        <v>759.49149999999997</v>
      </c>
      <c r="P58" s="2">
        <v>734.67</v>
      </c>
      <c r="Q58" s="2">
        <v>733.93299999999999</v>
      </c>
      <c r="R58" s="2">
        <v>735.53</v>
      </c>
      <c r="S58" s="2">
        <v>742.12300000000005</v>
      </c>
      <c r="T58" s="2">
        <v>735.91499999999996</v>
      </c>
      <c r="U58" s="2">
        <v>728.88599999999997</v>
      </c>
      <c r="V58" s="46">
        <f t="shared" si="15"/>
        <v>735.17616666666663</v>
      </c>
      <c r="W58" s="2">
        <v>731.90300000000002</v>
      </c>
      <c r="X58" s="2">
        <v>736.10599999999999</v>
      </c>
      <c r="Y58" s="2">
        <v>760.72900000000004</v>
      </c>
      <c r="Z58" s="2">
        <v>727.36199999999997</v>
      </c>
      <c r="AA58" s="2">
        <v>724.23400000000004</v>
      </c>
      <c r="AB58" s="2">
        <v>738.97199999999998</v>
      </c>
      <c r="AC58" s="46">
        <f t="shared" si="16"/>
        <v>736.55100000000004</v>
      </c>
      <c r="AD58" s="14">
        <f t="shared" si="17"/>
        <v>738.30250000000001</v>
      </c>
      <c r="AE58" s="14"/>
      <c r="AF58" s="6"/>
    </row>
    <row r="59" spans="1:36">
      <c r="A59" s="11">
        <v>165</v>
      </c>
      <c r="B59" s="2">
        <v>838.20899999999995</v>
      </c>
      <c r="C59" s="2">
        <v>827.21</v>
      </c>
      <c r="D59" s="2">
        <v>824.14800000000002</v>
      </c>
      <c r="E59" s="2">
        <v>840.65300000000002</v>
      </c>
      <c r="F59" s="2">
        <v>828.61699999999996</v>
      </c>
      <c r="G59" s="2">
        <v>856.11800000000005</v>
      </c>
      <c r="H59" s="46">
        <f t="shared" si="13"/>
        <v>835.82583333333343</v>
      </c>
      <c r="I59" s="2">
        <v>858.178</v>
      </c>
      <c r="J59" s="2">
        <v>845.58799999999997</v>
      </c>
      <c r="K59" s="2">
        <v>847.40599999999995</v>
      </c>
      <c r="L59" s="2">
        <v>914.99099999999999</v>
      </c>
      <c r="M59" s="2">
        <v>843.01</v>
      </c>
      <c r="N59" s="2">
        <v>955.077</v>
      </c>
      <c r="O59" s="46">
        <f t="shared" si="14"/>
        <v>877.375</v>
      </c>
      <c r="P59" s="2">
        <v>854.37</v>
      </c>
      <c r="Q59" s="2">
        <v>850.82799999999997</v>
      </c>
      <c r="R59" s="2">
        <v>853.05200000000002</v>
      </c>
      <c r="S59" s="2">
        <v>852.19</v>
      </c>
      <c r="T59" s="2">
        <v>860.60900000000004</v>
      </c>
      <c r="U59" s="2">
        <v>840.36599999999999</v>
      </c>
      <c r="V59" s="46">
        <f t="shared" si="15"/>
        <v>851.90250000000003</v>
      </c>
      <c r="W59" s="2">
        <v>851.01900000000001</v>
      </c>
      <c r="X59" s="2">
        <v>852.55899999999997</v>
      </c>
      <c r="Y59" s="2">
        <v>878.68600000000004</v>
      </c>
      <c r="Z59" s="2">
        <v>842.62900000000002</v>
      </c>
      <c r="AA59" s="2">
        <v>842.37300000000005</v>
      </c>
      <c r="AB59" s="2">
        <v>858.16200000000003</v>
      </c>
      <c r="AC59" s="46">
        <f t="shared" si="16"/>
        <v>854.23799999999994</v>
      </c>
      <c r="AD59" s="14">
        <f t="shared" si="17"/>
        <v>854.83533333333332</v>
      </c>
      <c r="AE59" s="14"/>
      <c r="AF59" s="6"/>
    </row>
    <row r="60" spans="1:36">
      <c r="A60" s="11">
        <v>180</v>
      </c>
      <c r="B60" s="2">
        <v>957.995</v>
      </c>
      <c r="C60" s="2">
        <v>946.49</v>
      </c>
      <c r="D60" s="2">
        <v>940.25699999999995</v>
      </c>
      <c r="E60" s="2">
        <v>956.35699999999997</v>
      </c>
      <c r="F60" s="2">
        <v>949.78399999999999</v>
      </c>
      <c r="G60" s="2">
        <v>968.19</v>
      </c>
      <c r="H60" s="46">
        <f t="shared" si="13"/>
        <v>953.17883333333339</v>
      </c>
      <c r="I60" s="2">
        <v>975.24900000000002</v>
      </c>
      <c r="J60" s="2">
        <v>962.97900000000004</v>
      </c>
      <c r="K60" s="2">
        <v>968.76199999999994</v>
      </c>
      <c r="L60" s="2">
        <v>1048.46</v>
      </c>
      <c r="M60" s="2">
        <v>964.24599999999998</v>
      </c>
      <c r="N60" s="2">
        <v>1089.42</v>
      </c>
      <c r="O60" s="46">
        <f t="shared" si="14"/>
        <v>1001.5193333333333</v>
      </c>
      <c r="P60" s="2">
        <v>973.08600000000001</v>
      </c>
      <c r="Q60" s="2">
        <v>965.50199999999995</v>
      </c>
      <c r="R60" s="2">
        <v>970.08399999999995</v>
      </c>
      <c r="S60" s="2">
        <v>976.88400000000001</v>
      </c>
      <c r="T60" s="2">
        <v>985.08</v>
      </c>
      <c r="U60" s="2">
        <v>957.41099999999994</v>
      </c>
      <c r="V60" s="46">
        <f t="shared" si="15"/>
        <v>971.34116666666671</v>
      </c>
      <c r="W60" s="2">
        <v>969.18499999999995</v>
      </c>
      <c r="X60" s="2">
        <v>967.30700000000002</v>
      </c>
      <c r="Y60" s="2">
        <v>998.12900000000002</v>
      </c>
      <c r="Z60" s="2">
        <v>961.22400000000005</v>
      </c>
      <c r="AA60" s="2">
        <v>965.44</v>
      </c>
      <c r="AB60" s="2">
        <v>977.64</v>
      </c>
      <c r="AC60" s="46">
        <f t="shared" si="16"/>
        <v>973.1541666666667</v>
      </c>
      <c r="AD60" s="14">
        <f t="shared" si="17"/>
        <v>974.79837499999996</v>
      </c>
      <c r="AE60" s="14"/>
      <c r="AF60" s="6"/>
    </row>
    <row r="61" spans="1:36">
      <c r="A61" s="11">
        <v>195</v>
      </c>
      <c r="B61" s="2">
        <v>1080.6300000000001</v>
      </c>
      <c r="C61" s="2">
        <v>1066.54</v>
      </c>
      <c r="D61" s="2">
        <v>1062.81</v>
      </c>
      <c r="E61" s="2">
        <v>1089.0999999999999</v>
      </c>
      <c r="F61" s="2">
        <v>1079.44</v>
      </c>
      <c r="G61" s="2">
        <v>1100.6199999999999</v>
      </c>
      <c r="H61" s="46">
        <f t="shared" si="13"/>
        <v>1079.8566666666668</v>
      </c>
      <c r="I61" s="2">
        <v>1098.24</v>
      </c>
      <c r="J61" s="2">
        <v>1085.24</v>
      </c>
      <c r="K61" s="2">
        <v>1090.22</v>
      </c>
      <c r="L61" s="2">
        <v>1172.8</v>
      </c>
      <c r="M61" s="2">
        <v>1097.69</v>
      </c>
      <c r="N61" s="2">
        <v>1224.1300000000001</v>
      </c>
      <c r="O61" s="46">
        <f t="shared" si="14"/>
        <v>1128.0533333333335</v>
      </c>
      <c r="P61" s="2">
        <v>1096.69</v>
      </c>
      <c r="Q61" s="2">
        <v>1092.08</v>
      </c>
      <c r="R61" s="2">
        <v>1102.79</v>
      </c>
      <c r="S61" s="2">
        <v>1099.27</v>
      </c>
      <c r="T61" s="2">
        <v>1107.8800000000001</v>
      </c>
      <c r="U61" s="2">
        <v>1084.75</v>
      </c>
      <c r="V61" s="46">
        <f t="shared" si="15"/>
        <v>1097.2433333333333</v>
      </c>
      <c r="W61" s="2">
        <v>1091.02</v>
      </c>
      <c r="X61" s="2">
        <v>1098.8599999999999</v>
      </c>
      <c r="Y61" s="2">
        <v>1131.94</v>
      </c>
      <c r="Z61" s="2">
        <v>1090.57</v>
      </c>
      <c r="AA61" s="2">
        <v>1093.32</v>
      </c>
      <c r="AB61" s="2">
        <v>1116.75</v>
      </c>
      <c r="AC61" s="46">
        <f t="shared" si="16"/>
        <v>1103.7433333333333</v>
      </c>
      <c r="AD61" s="14">
        <f t="shared" si="17"/>
        <v>1102.2241666666669</v>
      </c>
      <c r="AE61" s="14"/>
      <c r="AF61" s="6"/>
    </row>
    <row r="62" spans="1:36">
      <c r="A62" s="11">
        <v>210</v>
      </c>
      <c r="B62" s="2">
        <v>1216.42</v>
      </c>
      <c r="C62" s="2">
        <v>1200.76</v>
      </c>
      <c r="D62" s="2">
        <v>1197.01</v>
      </c>
      <c r="E62" s="2">
        <v>1223.3599999999999</v>
      </c>
      <c r="F62" s="2">
        <v>1202.99</v>
      </c>
      <c r="G62" s="2">
        <v>1233.73</v>
      </c>
      <c r="H62" s="46">
        <f t="shared" si="13"/>
        <v>1212.3783333333333</v>
      </c>
      <c r="I62" s="2">
        <v>1225.29</v>
      </c>
      <c r="J62" s="2">
        <v>1227.81</v>
      </c>
      <c r="K62" s="2">
        <v>1230.04</v>
      </c>
      <c r="L62" s="2">
        <v>1321.69</v>
      </c>
      <c r="M62" s="2">
        <v>1223.76</v>
      </c>
      <c r="N62" s="2">
        <v>1350.63</v>
      </c>
      <c r="O62" s="46">
        <f t="shared" si="14"/>
        <v>1263.2033333333334</v>
      </c>
      <c r="P62" s="2">
        <v>1216.43</v>
      </c>
      <c r="Q62" s="2">
        <v>1234.1300000000001</v>
      </c>
      <c r="R62" s="2">
        <v>1234</v>
      </c>
      <c r="S62" s="2">
        <v>1241.93</v>
      </c>
      <c r="T62" s="2">
        <v>1239.3800000000001</v>
      </c>
      <c r="U62" s="2">
        <v>1213.8399999999999</v>
      </c>
      <c r="V62" s="46">
        <f t="shared" si="15"/>
        <v>1229.9516666666668</v>
      </c>
      <c r="W62" s="2">
        <v>1222.48</v>
      </c>
      <c r="X62" s="2">
        <v>1226.19</v>
      </c>
      <c r="Y62" s="2">
        <v>1260.75</v>
      </c>
      <c r="Z62" s="2">
        <v>1209.28</v>
      </c>
      <c r="AA62" s="2">
        <v>1223.71</v>
      </c>
      <c r="AB62" s="2">
        <v>1242.92</v>
      </c>
      <c r="AC62" s="46">
        <f t="shared" si="16"/>
        <v>1230.8883333333333</v>
      </c>
      <c r="AD62" s="14">
        <f t="shared" si="17"/>
        <v>1234.1054166666668</v>
      </c>
      <c r="AE62" s="14"/>
      <c r="AF62" s="6"/>
    </row>
    <row r="63" spans="1:36">
      <c r="A63" s="11">
        <v>225</v>
      </c>
      <c r="B63" s="2">
        <v>1351.53</v>
      </c>
      <c r="C63" s="2">
        <v>1335.9</v>
      </c>
      <c r="D63" s="2">
        <v>1331.6</v>
      </c>
      <c r="E63" s="2">
        <v>1352.84</v>
      </c>
      <c r="F63" s="2">
        <v>1351.13</v>
      </c>
      <c r="G63" s="2">
        <v>1365</v>
      </c>
      <c r="H63" s="46">
        <f t="shared" si="13"/>
        <v>1348</v>
      </c>
      <c r="I63" s="2">
        <v>1376.47</v>
      </c>
      <c r="J63" s="2">
        <v>1364.48</v>
      </c>
      <c r="K63" s="2">
        <v>1362.11</v>
      </c>
      <c r="L63" s="2">
        <v>1479.12</v>
      </c>
      <c r="M63" s="2">
        <v>1354.49</v>
      </c>
      <c r="N63" s="2">
        <v>1476.71</v>
      </c>
      <c r="O63" s="46">
        <f t="shared" si="14"/>
        <v>1402.2299999999998</v>
      </c>
      <c r="P63" s="2">
        <v>1355.61</v>
      </c>
      <c r="Q63" s="2">
        <v>1367.05</v>
      </c>
      <c r="R63" s="2">
        <v>1371.81</v>
      </c>
      <c r="S63" s="2">
        <v>1371.13</v>
      </c>
      <c r="T63" s="2">
        <v>1369.62</v>
      </c>
      <c r="U63" s="2">
        <v>1360.66</v>
      </c>
      <c r="V63" s="46">
        <f t="shared" si="15"/>
        <v>1365.9800000000002</v>
      </c>
      <c r="W63" s="2">
        <v>1365.82</v>
      </c>
      <c r="X63" s="2">
        <v>1374.22</v>
      </c>
      <c r="Y63" s="2">
        <v>1415.77</v>
      </c>
      <c r="Z63" s="2">
        <v>1351.16</v>
      </c>
      <c r="AA63" s="2">
        <v>1344.19</v>
      </c>
      <c r="AB63" s="2">
        <v>1379.71</v>
      </c>
      <c r="AC63" s="46">
        <f t="shared" si="16"/>
        <v>1371.8116666666665</v>
      </c>
      <c r="AD63" s="14">
        <f t="shared" si="17"/>
        <v>1372.0054166666666</v>
      </c>
      <c r="AE63" s="14"/>
      <c r="AF63" s="6"/>
    </row>
    <row r="64" spans="1:36">
      <c r="A64" s="11">
        <v>240</v>
      </c>
      <c r="B64" s="2">
        <v>1487</v>
      </c>
      <c r="C64" s="2">
        <v>1467.58</v>
      </c>
      <c r="D64" s="2">
        <v>1463.78</v>
      </c>
      <c r="E64" s="2">
        <v>1493.64</v>
      </c>
      <c r="F64" s="2">
        <v>1488.88</v>
      </c>
      <c r="G64" s="2">
        <v>1523.9</v>
      </c>
      <c r="H64" s="46">
        <f t="shared" si="13"/>
        <v>1487.4633333333334</v>
      </c>
      <c r="I64" s="2">
        <v>1509.42</v>
      </c>
      <c r="J64" s="2">
        <v>1494.89</v>
      </c>
      <c r="K64" s="2">
        <v>1517.62</v>
      </c>
      <c r="L64" s="2">
        <v>1639.17</v>
      </c>
      <c r="M64" s="2">
        <v>1494.6</v>
      </c>
      <c r="N64" s="2">
        <v>1628.47</v>
      </c>
      <c r="O64" s="46">
        <f t="shared" si="14"/>
        <v>1547.3616666666667</v>
      </c>
      <c r="P64" s="2">
        <v>1501.35</v>
      </c>
      <c r="Q64" s="2">
        <v>1495.49</v>
      </c>
      <c r="R64" s="2">
        <v>1524.42</v>
      </c>
      <c r="S64" s="2">
        <v>1514.7</v>
      </c>
      <c r="T64" s="2">
        <v>1521.44</v>
      </c>
      <c r="U64" s="2">
        <v>1489.48</v>
      </c>
      <c r="V64" s="46">
        <f t="shared" si="15"/>
        <v>1507.8133333333333</v>
      </c>
      <c r="W64" s="2">
        <v>1504.96</v>
      </c>
      <c r="X64" s="2">
        <v>1510.17</v>
      </c>
      <c r="Y64" s="2">
        <v>1560.36</v>
      </c>
      <c r="Z64" s="2">
        <v>1489.08</v>
      </c>
      <c r="AA64" s="2">
        <v>1487.19</v>
      </c>
      <c r="AB64" s="2">
        <v>1536.79</v>
      </c>
      <c r="AC64" s="46">
        <f t="shared" si="16"/>
        <v>1514.7583333333332</v>
      </c>
      <c r="AD64" s="14">
        <f t="shared" si="17"/>
        <v>1514.3491666666666</v>
      </c>
      <c r="AE64" s="14"/>
      <c r="AF64" s="6"/>
    </row>
    <row r="65" spans="1:34">
      <c r="A65" s="11">
        <v>255</v>
      </c>
      <c r="B65" s="2">
        <v>1649.68</v>
      </c>
      <c r="C65" s="2">
        <v>1608.04</v>
      </c>
      <c r="D65" s="2">
        <v>1612.95</v>
      </c>
      <c r="E65" s="2">
        <v>1640.81</v>
      </c>
      <c r="F65" s="2">
        <v>1639.77</v>
      </c>
      <c r="G65" s="2">
        <v>1669.39</v>
      </c>
      <c r="H65" s="46">
        <f t="shared" si="13"/>
        <v>1636.7733333333333</v>
      </c>
      <c r="I65" s="2">
        <v>1662.79</v>
      </c>
      <c r="J65" s="2">
        <v>1647.96</v>
      </c>
      <c r="K65" s="2">
        <v>1649.34</v>
      </c>
      <c r="L65" s="2">
        <v>1793.77</v>
      </c>
      <c r="M65" s="2">
        <v>1642.05</v>
      </c>
      <c r="N65" s="2">
        <v>1796.85</v>
      </c>
      <c r="O65" s="46">
        <f t="shared" si="14"/>
        <v>1698.7933333333333</v>
      </c>
      <c r="P65" s="2">
        <v>1637.03</v>
      </c>
      <c r="Q65" s="2">
        <v>1646.89</v>
      </c>
      <c r="R65" s="2">
        <v>1656.59</v>
      </c>
      <c r="S65" s="2">
        <v>1669.69</v>
      </c>
      <c r="T65" s="2">
        <v>1658.08</v>
      </c>
      <c r="U65" s="2">
        <v>1639.21</v>
      </c>
      <c r="V65" s="46">
        <f t="shared" si="15"/>
        <v>1651.2483333333337</v>
      </c>
      <c r="W65" s="2">
        <v>1662.44</v>
      </c>
      <c r="X65" s="2">
        <v>1649.77</v>
      </c>
      <c r="Y65" s="2">
        <v>1713.79</v>
      </c>
      <c r="Z65" s="2">
        <v>1631.4</v>
      </c>
      <c r="AA65" s="2">
        <v>1639.66</v>
      </c>
      <c r="AB65" s="2">
        <v>1669.45</v>
      </c>
      <c r="AC65" s="46">
        <f t="shared" si="16"/>
        <v>1661.085</v>
      </c>
      <c r="AD65" s="14">
        <f t="shared" si="17"/>
        <v>1661.9750000000001</v>
      </c>
      <c r="AE65" s="14"/>
      <c r="AF65" s="6"/>
    </row>
    <row r="66" spans="1:34">
      <c r="A66" s="11">
        <v>270</v>
      </c>
      <c r="B66" s="2">
        <v>1804.11</v>
      </c>
      <c r="C66" s="2">
        <v>1759.71</v>
      </c>
      <c r="D66" s="2">
        <v>1759.31</v>
      </c>
      <c r="E66" s="2">
        <v>1789.42</v>
      </c>
      <c r="F66" s="2">
        <v>1779.5</v>
      </c>
      <c r="G66" s="2">
        <v>1818.11</v>
      </c>
      <c r="H66" s="46">
        <f t="shared" si="13"/>
        <v>1785.0266666666666</v>
      </c>
      <c r="I66" s="2">
        <v>1823.51</v>
      </c>
      <c r="J66" s="2">
        <v>1816.75</v>
      </c>
      <c r="K66" s="2">
        <v>1817.51</v>
      </c>
      <c r="L66" s="2">
        <v>1950.84</v>
      </c>
      <c r="M66" s="2">
        <v>1793.42</v>
      </c>
      <c r="N66" s="2">
        <v>1958.13</v>
      </c>
      <c r="O66" s="46">
        <f t="shared" si="14"/>
        <v>1860.0266666666666</v>
      </c>
      <c r="P66" s="2">
        <v>1784.5</v>
      </c>
      <c r="Q66" s="2">
        <v>1792.61</v>
      </c>
      <c r="R66" s="2">
        <v>1805.71</v>
      </c>
      <c r="S66" s="2">
        <v>1822.56</v>
      </c>
      <c r="T66" s="2">
        <v>1805.19</v>
      </c>
      <c r="U66" s="2">
        <v>1803.02</v>
      </c>
      <c r="V66" s="46">
        <f t="shared" si="15"/>
        <v>1802.2650000000001</v>
      </c>
      <c r="W66" s="2">
        <v>1819.49</v>
      </c>
      <c r="X66" s="2">
        <v>1814.98</v>
      </c>
      <c r="Y66" s="2">
        <v>1858.95</v>
      </c>
      <c r="Z66" s="2">
        <v>1787.69</v>
      </c>
      <c r="AA66" s="2">
        <v>1792.9</v>
      </c>
      <c r="AB66" s="2">
        <v>1813.89</v>
      </c>
      <c r="AC66" s="46">
        <f t="shared" si="16"/>
        <v>1814.6499999999999</v>
      </c>
      <c r="AD66" s="14">
        <f t="shared" si="17"/>
        <v>1815.4920833333333</v>
      </c>
      <c r="AE66" s="14"/>
      <c r="AF66" s="6"/>
    </row>
    <row r="67" spans="1:34">
      <c r="A67" s="11">
        <v>285</v>
      </c>
      <c r="B67" s="2">
        <v>1949.89</v>
      </c>
      <c r="C67" s="2">
        <v>1916.02</v>
      </c>
      <c r="D67" s="2">
        <v>1903.25</v>
      </c>
      <c r="E67" s="2">
        <v>1941.19</v>
      </c>
      <c r="F67" s="2">
        <v>1959.96</v>
      </c>
      <c r="G67" s="2">
        <v>1964.34</v>
      </c>
      <c r="H67" s="46">
        <f t="shared" si="13"/>
        <v>1939.1083333333336</v>
      </c>
      <c r="I67" s="2">
        <v>1976.3</v>
      </c>
      <c r="J67" s="2">
        <v>1965.16</v>
      </c>
      <c r="K67" s="2">
        <v>1964.94</v>
      </c>
      <c r="L67" s="2">
        <v>2134.94</v>
      </c>
      <c r="M67" s="2">
        <v>1941.57</v>
      </c>
      <c r="N67" s="2">
        <v>2117</v>
      </c>
      <c r="O67" s="46">
        <f t="shared" si="14"/>
        <v>2016.6516666666666</v>
      </c>
      <c r="P67" s="2">
        <v>1940.75</v>
      </c>
      <c r="Q67" s="2">
        <v>1948.8</v>
      </c>
      <c r="R67" s="2">
        <v>1971.18</v>
      </c>
      <c r="S67" s="2">
        <v>1990.29</v>
      </c>
      <c r="T67" s="2">
        <v>1986.01</v>
      </c>
      <c r="U67" s="2">
        <v>1941.11</v>
      </c>
      <c r="V67" s="46">
        <f t="shared" si="15"/>
        <v>1963.0233333333335</v>
      </c>
      <c r="W67" s="2">
        <v>1970.26</v>
      </c>
      <c r="X67" s="2">
        <v>1965.08</v>
      </c>
      <c r="Y67" s="2">
        <v>2025.28</v>
      </c>
      <c r="Z67" s="2">
        <v>1928.51</v>
      </c>
      <c r="AA67" s="2">
        <v>1921.53</v>
      </c>
      <c r="AB67" s="2">
        <v>1979.79</v>
      </c>
      <c r="AC67" s="46">
        <f t="shared" si="16"/>
        <v>1965.075</v>
      </c>
      <c r="AD67" s="14">
        <f t="shared" si="17"/>
        <v>1970.9645833333334</v>
      </c>
      <c r="AE67" s="14"/>
      <c r="AF67" s="6"/>
    </row>
    <row r="68" spans="1:34">
      <c r="A68" s="11">
        <v>300</v>
      </c>
      <c r="B68" s="2">
        <v>2117.1999999999998</v>
      </c>
      <c r="C68" s="2">
        <v>2088.7399999999998</v>
      </c>
      <c r="D68" s="2">
        <v>2065</v>
      </c>
      <c r="E68" s="2">
        <v>2117.25</v>
      </c>
      <c r="F68" s="2">
        <v>2101.0500000000002</v>
      </c>
      <c r="G68" s="2">
        <v>2135.91</v>
      </c>
      <c r="H68" s="46">
        <f t="shared" si="13"/>
        <v>2104.1916666666662</v>
      </c>
      <c r="I68" s="2">
        <v>2142.67</v>
      </c>
      <c r="J68" s="2">
        <v>2128.4699999999998</v>
      </c>
      <c r="K68" s="2">
        <v>2158.16</v>
      </c>
      <c r="L68" s="2">
        <v>2310.3200000000002</v>
      </c>
      <c r="M68" s="2">
        <v>2100.02</v>
      </c>
      <c r="N68" s="2">
        <v>2289.4299999999998</v>
      </c>
      <c r="O68" s="46">
        <f t="shared" si="14"/>
        <v>2188.1783333333333</v>
      </c>
      <c r="P68" s="2">
        <v>2090.92</v>
      </c>
      <c r="Q68" s="2">
        <v>2120.37</v>
      </c>
      <c r="R68" s="2">
        <v>2128.31</v>
      </c>
      <c r="S68" s="2">
        <v>2133.9</v>
      </c>
      <c r="T68" s="2">
        <v>2154.4</v>
      </c>
      <c r="U68" s="2">
        <v>2099.38</v>
      </c>
      <c r="V68" s="46">
        <f t="shared" si="15"/>
        <v>2121.2133333333331</v>
      </c>
      <c r="W68" s="2">
        <v>2140.75</v>
      </c>
      <c r="X68" s="2">
        <v>2127.09</v>
      </c>
      <c r="Y68" s="2">
        <v>2210.79</v>
      </c>
      <c r="Z68" s="2">
        <v>2100.4499999999998</v>
      </c>
      <c r="AA68" s="2">
        <v>2091.0700000000002</v>
      </c>
      <c r="AB68" s="2">
        <v>2124.59</v>
      </c>
      <c r="AC68" s="46">
        <f t="shared" si="16"/>
        <v>2132.4566666666665</v>
      </c>
      <c r="AD68" s="14">
        <f t="shared" si="17"/>
        <v>2136.5099999999998</v>
      </c>
      <c r="AE68" s="14"/>
      <c r="AF68" s="6"/>
    </row>
    <row r="69" spans="1:34">
      <c r="A69" s="46" t="s">
        <v>6</v>
      </c>
      <c r="B69" s="2"/>
      <c r="C69" s="2"/>
      <c r="D69" s="2"/>
      <c r="E69" s="2"/>
      <c r="F69" s="2"/>
      <c r="G69" s="2"/>
      <c r="H69" s="46"/>
      <c r="I69" s="2"/>
      <c r="J69" s="2"/>
      <c r="K69" s="2"/>
      <c r="L69" s="2"/>
      <c r="M69" s="2"/>
      <c r="N69" s="2"/>
      <c r="O69" s="46"/>
      <c r="P69" s="2"/>
      <c r="Q69" s="2"/>
      <c r="R69" s="2"/>
      <c r="S69" s="2"/>
      <c r="T69" s="2"/>
      <c r="U69" s="2"/>
      <c r="V69" s="46"/>
      <c r="W69" s="2"/>
      <c r="X69" s="2"/>
      <c r="Y69" s="2"/>
      <c r="Z69" s="2"/>
      <c r="AA69" s="2"/>
      <c r="AB69" s="2"/>
      <c r="AC69" s="46"/>
      <c r="AD69" s="14"/>
      <c r="AE69" s="14"/>
      <c r="AF69" s="6"/>
    </row>
    <row r="70" spans="1:34">
      <c r="A70" s="12">
        <v>300</v>
      </c>
      <c r="B70" s="2">
        <v>2114.2600000000002</v>
      </c>
      <c r="C70" s="2">
        <v>2080.9499999999998</v>
      </c>
      <c r="D70" s="2">
        <v>2076.12</v>
      </c>
      <c r="E70" s="2">
        <v>2093.98</v>
      </c>
      <c r="F70" s="2">
        <v>2104.75</v>
      </c>
      <c r="G70" s="2">
        <v>2143.37</v>
      </c>
      <c r="H70" s="46">
        <f t="shared" si="13"/>
        <v>2102.2383333333332</v>
      </c>
      <c r="I70" s="2">
        <v>2142.54</v>
      </c>
      <c r="J70" s="2">
        <v>2140.9</v>
      </c>
      <c r="K70" s="2">
        <v>2124.14</v>
      </c>
      <c r="L70" s="2">
        <v>2303.25</v>
      </c>
      <c r="M70" s="2">
        <v>2110.4899999999998</v>
      </c>
      <c r="N70" s="2">
        <v>2287.65</v>
      </c>
      <c r="O70" s="46">
        <f t="shared" si="14"/>
        <v>2184.8283333333334</v>
      </c>
      <c r="P70" s="2">
        <v>2098.61</v>
      </c>
      <c r="Q70" s="2">
        <v>2108.33</v>
      </c>
      <c r="R70" s="2">
        <v>2121.25</v>
      </c>
      <c r="S70" s="2">
        <v>2137.12</v>
      </c>
      <c r="T70" s="2">
        <v>2149.66</v>
      </c>
      <c r="U70" s="2">
        <v>2106.1999999999998</v>
      </c>
      <c r="V70" s="46">
        <f t="shared" si="15"/>
        <v>2120.1950000000002</v>
      </c>
      <c r="W70" s="2">
        <v>2149.09</v>
      </c>
      <c r="X70" s="2">
        <v>2125.4</v>
      </c>
      <c r="Y70" s="2">
        <v>2212.4</v>
      </c>
      <c r="Z70" s="2">
        <v>2097.38</v>
      </c>
      <c r="AA70" s="2">
        <v>2079.88</v>
      </c>
      <c r="AB70" s="2">
        <v>2129.2800000000002</v>
      </c>
      <c r="AC70" s="46">
        <f t="shared" si="16"/>
        <v>2132.2383333333337</v>
      </c>
      <c r="AD70" s="14">
        <f t="shared" si="17"/>
        <v>2134.875</v>
      </c>
      <c r="AE70" s="14"/>
      <c r="AF70" s="6"/>
    </row>
    <row r="71" spans="1:34">
      <c r="A71" s="12">
        <v>285</v>
      </c>
      <c r="B71" s="2">
        <v>1960.27</v>
      </c>
      <c r="C71" s="2">
        <v>1906.06</v>
      </c>
      <c r="D71" s="2">
        <v>1905.78</v>
      </c>
      <c r="E71" s="2">
        <v>1944.78</v>
      </c>
      <c r="F71" s="2">
        <v>1952.87</v>
      </c>
      <c r="G71" s="2">
        <v>1978.18</v>
      </c>
      <c r="H71" s="46">
        <f t="shared" si="13"/>
        <v>1941.323333333333</v>
      </c>
      <c r="I71" s="2">
        <v>1989.25</v>
      </c>
      <c r="J71" s="2">
        <v>1979.68</v>
      </c>
      <c r="K71" s="2">
        <v>1986.31</v>
      </c>
      <c r="L71" s="2">
        <v>2141.67</v>
      </c>
      <c r="M71" s="2">
        <v>1940.27</v>
      </c>
      <c r="N71" s="2">
        <v>2106.3000000000002</v>
      </c>
      <c r="O71" s="46">
        <f t="shared" si="14"/>
        <v>2023.9133333333332</v>
      </c>
      <c r="P71" s="2">
        <v>1961.49</v>
      </c>
      <c r="Q71" s="2">
        <v>1945.01</v>
      </c>
      <c r="R71" s="2">
        <v>1968.22</v>
      </c>
      <c r="S71" s="2">
        <v>1974.46</v>
      </c>
      <c r="T71" s="2">
        <v>1994.5</v>
      </c>
      <c r="U71" s="2">
        <v>1939.47</v>
      </c>
      <c r="V71" s="46">
        <f t="shared" si="15"/>
        <v>1963.8583333333333</v>
      </c>
      <c r="W71" s="2">
        <v>1983.81</v>
      </c>
      <c r="X71" s="2">
        <v>1974.9</v>
      </c>
      <c r="Y71" s="2">
        <v>2028.36</v>
      </c>
      <c r="Z71" s="2">
        <v>1930.46</v>
      </c>
      <c r="AA71" s="2">
        <v>1924.21</v>
      </c>
      <c r="AB71" s="2">
        <v>1973.46</v>
      </c>
      <c r="AC71" s="46">
        <f t="shared" si="16"/>
        <v>1969.2</v>
      </c>
      <c r="AD71" s="14">
        <f t="shared" si="17"/>
        <v>1974.5737499999998</v>
      </c>
      <c r="AE71" s="14"/>
      <c r="AF71" s="6"/>
    </row>
    <row r="72" spans="1:34" ht="14.25" customHeight="1">
      <c r="A72" s="12">
        <v>270</v>
      </c>
      <c r="B72" s="2">
        <v>1802.43</v>
      </c>
      <c r="C72" s="2">
        <v>1773.83</v>
      </c>
      <c r="D72" s="2">
        <v>1754.08</v>
      </c>
      <c r="E72" s="2">
        <v>1786.26</v>
      </c>
      <c r="F72" s="2">
        <v>1786.98</v>
      </c>
      <c r="G72" s="2">
        <v>1820.5</v>
      </c>
      <c r="H72" s="46">
        <f t="shared" si="13"/>
        <v>1787.3466666666666</v>
      </c>
      <c r="I72" s="2">
        <v>1812.49</v>
      </c>
      <c r="J72" s="2">
        <v>1824.71</v>
      </c>
      <c r="K72" s="2">
        <v>1806.13</v>
      </c>
      <c r="L72" s="2">
        <v>1953.84</v>
      </c>
      <c r="M72" s="2">
        <v>1791.98</v>
      </c>
      <c r="N72" s="2">
        <v>1954.08</v>
      </c>
      <c r="O72" s="46">
        <f t="shared" si="14"/>
        <v>1857.2049999999999</v>
      </c>
      <c r="P72" s="2">
        <v>1804</v>
      </c>
      <c r="Q72" s="2">
        <v>1793.07</v>
      </c>
      <c r="R72" s="2">
        <v>1806.4</v>
      </c>
      <c r="S72" s="2">
        <v>1817.63</v>
      </c>
      <c r="T72" s="2">
        <v>1826.12</v>
      </c>
      <c r="U72" s="2">
        <v>1800.35</v>
      </c>
      <c r="V72" s="46">
        <f t="shared" si="15"/>
        <v>1807.9283333333333</v>
      </c>
      <c r="W72" s="2">
        <v>1808.72</v>
      </c>
      <c r="X72" s="2">
        <v>1799.58</v>
      </c>
      <c r="Y72" s="2">
        <v>1855.76</v>
      </c>
      <c r="Z72" s="2">
        <v>1782.14</v>
      </c>
      <c r="AA72" s="2">
        <v>1784.05</v>
      </c>
      <c r="AB72" s="2">
        <v>1815.56</v>
      </c>
      <c r="AC72" s="46">
        <f t="shared" si="16"/>
        <v>1807.635</v>
      </c>
      <c r="AD72" s="14">
        <f t="shared" si="17"/>
        <v>1815.0287499999999</v>
      </c>
      <c r="AE72" s="14"/>
      <c r="AF72" s="135" t="s">
        <v>234</v>
      </c>
      <c r="AG72" s="136"/>
      <c r="AH72" s="137"/>
    </row>
    <row r="73" spans="1:34">
      <c r="A73" s="12">
        <v>255</v>
      </c>
      <c r="B73" s="2">
        <v>1654.86</v>
      </c>
      <c r="C73" s="2">
        <v>1621.04</v>
      </c>
      <c r="D73" s="2">
        <v>1615.87</v>
      </c>
      <c r="E73" s="2">
        <v>1634.65</v>
      </c>
      <c r="F73" s="2">
        <v>1638.4</v>
      </c>
      <c r="G73" s="2">
        <v>1654.55</v>
      </c>
      <c r="H73" s="46">
        <f t="shared" si="13"/>
        <v>1636.5616666666665</v>
      </c>
      <c r="I73" s="2">
        <v>1669.93</v>
      </c>
      <c r="J73" s="2">
        <v>1655.03</v>
      </c>
      <c r="K73" s="2">
        <v>1646.21</v>
      </c>
      <c r="L73" s="2">
        <v>1782.34</v>
      </c>
      <c r="M73" s="2">
        <v>1642.12</v>
      </c>
      <c r="N73" s="2">
        <v>1778.25</v>
      </c>
      <c r="O73" s="46">
        <f t="shared" si="14"/>
        <v>1695.6466666666668</v>
      </c>
      <c r="P73" s="2">
        <v>1643.72</v>
      </c>
      <c r="Q73" s="2">
        <v>1656.27</v>
      </c>
      <c r="R73" s="2">
        <v>1654.01</v>
      </c>
      <c r="S73" s="2">
        <v>1659.36</v>
      </c>
      <c r="T73" s="2">
        <v>1675.37</v>
      </c>
      <c r="U73" s="2">
        <v>1648.42</v>
      </c>
      <c r="V73" s="46">
        <f t="shared" si="15"/>
        <v>1656.1916666666666</v>
      </c>
      <c r="W73" s="2">
        <v>1658.44</v>
      </c>
      <c r="X73" s="2">
        <v>1661.63</v>
      </c>
      <c r="Y73" s="2">
        <v>1701.96</v>
      </c>
      <c r="Z73" s="2">
        <v>1629.15</v>
      </c>
      <c r="AA73" s="2">
        <v>1627.86</v>
      </c>
      <c r="AB73" s="2">
        <v>1658.81</v>
      </c>
      <c r="AC73" s="46">
        <f t="shared" si="16"/>
        <v>1656.3083333333334</v>
      </c>
      <c r="AD73" s="14">
        <f t="shared" si="17"/>
        <v>1661.1770833333333</v>
      </c>
      <c r="AE73" s="14"/>
      <c r="AF73" s="138"/>
      <c r="AG73" s="139"/>
      <c r="AH73" s="140"/>
    </row>
    <row r="74" spans="1:34">
      <c r="A74" s="12">
        <v>240</v>
      </c>
      <c r="B74" s="2">
        <v>1502.53</v>
      </c>
      <c r="C74" s="2">
        <v>1475.13</v>
      </c>
      <c r="D74" s="2">
        <v>1464.81</v>
      </c>
      <c r="E74" s="2">
        <v>1496.49</v>
      </c>
      <c r="F74" s="2">
        <v>1488.52</v>
      </c>
      <c r="G74" s="2">
        <v>1510.2</v>
      </c>
      <c r="H74" s="46">
        <f t="shared" si="13"/>
        <v>1489.6133333333335</v>
      </c>
      <c r="I74" s="2">
        <v>1509.27</v>
      </c>
      <c r="J74" s="2">
        <v>1511.66</v>
      </c>
      <c r="K74" s="2">
        <v>1502.54</v>
      </c>
      <c r="L74" s="2">
        <v>1627.88</v>
      </c>
      <c r="M74" s="2">
        <v>1495.04</v>
      </c>
      <c r="N74" s="2">
        <v>1618.53</v>
      </c>
      <c r="O74" s="46">
        <f t="shared" si="14"/>
        <v>1544.1533333333334</v>
      </c>
      <c r="P74" s="2">
        <v>1494.84</v>
      </c>
      <c r="Q74" s="2">
        <v>1495.34</v>
      </c>
      <c r="R74" s="2">
        <v>1506.62</v>
      </c>
      <c r="S74" s="2">
        <v>1509.22</v>
      </c>
      <c r="T74" s="2">
        <v>1530.09</v>
      </c>
      <c r="U74" s="2">
        <v>1487.75</v>
      </c>
      <c r="V74" s="46">
        <f t="shared" si="15"/>
        <v>1503.9766666666667</v>
      </c>
      <c r="W74" s="2">
        <v>1510.41</v>
      </c>
      <c r="X74" s="2">
        <v>1502.04</v>
      </c>
      <c r="Y74" s="2">
        <v>1549.2</v>
      </c>
      <c r="Z74" s="2">
        <v>1487.55</v>
      </c>
      <c r="AA74" s="2">
        <v>1487.25</v>
      </c>
      <c r="AB74" s="2">
        <v>1505.31</v>
      </c>
      <c r="AC74" s="46">
        <f t="shared" si="16"/>
        <v>1506.96</v>
      </c>
      <c r="AD74" s="14">
        <f t="shared" si="17"/>
        <v>1511.1758333333335</v>
      </c>
      <c r="AE74" s="14"/>
      <c r="AF74" s="141"/>
      <c r="AG74" s="142"/>
      <c r="AH74" s="143"/>
    </row>
    <row r="75" spans="1:34">
      <c r="A75" s="12">
        <v>225</v>
      </c>
      <c r="B75" s="2">
        <v>1352.42</v>
      </c>
      <c r="C75" s="2">
        <v>1330.67</v>
      </c>
      <c r="D75" s="2">
        <v>1324.86</v>
      </c>
      <c r="E75" s="2">
        <v>1345.54</v>
      </c>
      <c r="F75" s="2">
        <v>1343.54</v>
      </c>
      <c r="G75" s="2">
        <v>1368.66</v>
      </c>
      <c r="H75" s="46">
        <f t="shared" si="13"/>
        <v>1344.2816666666665</v>
      </c>
      <c r="I75" s="2">
        <v>1371.81</v>
      </c>
      <c r="J75" s="2">
        <v>1367.67</v>
      </c>
      <c r="K75" s="2">
        <v>1363.96</v>
      </c>
      <c r="L75" s="2">
        <v>1481.34</v>
      </c>
      <c r="M75" s="2">
        <v>1344.98</v>
      </c>
      <c r="N75" s="2">
        <v>1463.5</v>
      </c>
      <c r="O75" s="46">
        <f t="shared" si="14"/>
        <v>1398.8766666666668</v>
      </c>
      <c r="P75" s="2">
        <v>1351.79</v>
      </c>
      <c r="Q75" s="2">
        <v>1355.7</v>
      </c>
      <c r="R75" s="2">
        <v>1361.43</v>
      </c>
      <c r="S75" s="2">
        <v>1367.48</v>
      </c>
      <c r="T75" s="2">
        <v>1384.73</v>
      </c>
      <c r="U75" s="2">
        <v>1349.21</v>
      </c>
      <c r="V75" s="46">
        <f t="shared" si="15"/>
        <v>1361.7233333333331</v>
      </c>
      <c r="W75" s="2">
        <v>1365.49</v>
      </c>
      <c r="X75" s="2">
        <v>1366.94</v>
      </c>
      <c r="Y75" s="2">
        <v>1400.14</v>
      </c>
      <c r="Z75" s="2">
        <v>1350.85</v>
      </c>
      <c r="AA75" s="2">
        <v>1344.3</v>
      </c>
      <c r="AB75" s="2">
        <v>1371.7</v>
      </c>
      <c r="AC75" s="46">
        <f t="shared" si="16"/>
        <v>1366.57</v>
      </c>
      <c r="AD75" s="14">
        <f t="shared" si="17"/>
        <v>1367.8629166666665</v>
      </c>
      <c r="AE75" s="14"/>
      <c r="AF75" s="6"/>
    </row>
    <row r="76" spans="1:34">
      <c r="A76" s="12">
        <v>210</v>
      </c>
      <c r="B76" s="2">
        <v>1212.43</v>
      </c>
      <c r="C76" s="2">
        <v>1209.48</v>
      </c>
      <c r="D76" s="2">
        <v>1191.1400000000001</v>
      </c>
      <c r="E76" s="2">
        <v>1218.42</v>
      </c>
      <c r="F76" s="2">
        <v>1221.8</v>
      </c>
      <c r="G76" s="2">
        <v>1231.57</v>
      </c>
      <c r="H76" s="46">
        <f t="shared" si="13"/>
        <v>1214.1400000000001</v>
      </c>
      <c r="I76" s="2">
        <v>1237.67</v>
      </c>
      <c r="J76" s="2">
        <v>1226.9000000000001</v>
      </c>
      <c r="K76" s="2">
        <v>1217.8</v>
      </c>
      <c r="L76" s="2">
        <v>1317.18</v>
      </c>
      <c r="M76" s="2">
        <v>1216.57</v>
      </c>
      <c r="N76" s="2">
        <v>1325.4</v>
      </c>
      <c r="O76" s="46">
        <f t="shared" si="14"/>
        <v>1256.92</v>
      </c>
      <c r="P76" s="2">
        <v>1224.02</v>
      </c>
      <c r="Q76" s="2">
        <v>1223.29</v>
      </c>
      <c r="R76" s="2">
        <v>1240.31</v>
      </c>
      <c r="S76" s="2">
        <v>1236.31</v>
      </c>
      <c r="T76" s="2">
        <v>1253.51</v>
      </c>
      <c r="U76" s="2">
        <v>1210.26</v>
      </c>
      <c r="V76" s="46">
        <f t="shared" si="15"/>
        <v>1231.2833333333335</v>
      </c>
      <c r="W76" s="2">
        <v>1226.3599999999999</v>
      </c>
      <c r="X76" s="2">
        <v>1220.25</v>
      </c>
      <c r="Y76" s="2">
        <v>1265.21</v>
      </c>
      <c r="Z76" s="2">
        <v>1206.93</v>
      </c>
      <c r="AA76" s="2">
        <v>1210.24</v>
      </c>
      <c r="AB76" s="2">
        <v>1226.33</v>
      </c>
      <c r="AC76" s="46">
        <f t="shared" si="16"/>
        <v>1225.8866666666665</v>
      </c>
      <c r="AD76" s="14">
        <f t="shared" si="17"/>
        <v>1232.0575000000001</v>
      </c>
      <c r="AE76" s="14"/>
      <c r="AF76" s="6"/>
    </row>
    <row r="77" spans="1:34">
      <c r="A77" s="12">
        <v>195</v>
      </c>
      <c r="B77" s="2">
        <v>1080.54</v>
      </c>
      <c r="C77" s="2">
        <v>1072.9100000000001</v>
      </c>
      <c r="D77" s="2">
        <v>1057.4000000000001</v>
      </c>
      <c r="E77" s="2">
        <v>1085.18</v>
      </c>
      <c r="F77" s="2">
        <v>1086.76</v>
      </c>
      <c r="G77" s="2">
        <v>1104.8</v>
      </c>
      <c r="H77" s="46">
        <f t="shared" si="13"/>
        <v>1081.2650000000001</v>
      </c>
      <c r="I77" s="2">
        <v>1102</v>
      </c>
      <c r="J77" s="2">
        <v>1097.71</v>
      </c>
      <c r="K77" s="2">
        <v>1087.4100000000001</v>
      </c>
      <c r="L77" s="2">
        <v>1183.51</v>
      </c>
      <c r="M77" s="2">
        <v>1086.07</v>
      </c>
      <c r="N77" s="2">
        <v>1182.08</v>
      </c>
      <c r="O77" s="46">
        <f t="shared" si="14"/>
        <v>1123.1299999999999</v>
      </c>
      <c r="P77" s="2">
        <v>1088.67</v>
      </c>
      <c r="Q77" s="2">
        <v>1092.8699999999999</v>
      </c>
      <c r="R77" s="2">
        <v>1096.72</v>
      </c>
      <c r="S77" s="2">
        <v>1103.6500000000001</v>
      </c>
      <c r="T77" s="2">
        <v>1105.19</v>
      </c>
      <c r="U77" s="2">
        <v>1084.45</v>
      </c>
      <c r="V77" s="46">
        <f t="shared" si="15"/>
        <v>1095.2583333333334</v>
      </c>
      <c r="W77" s="2">
        <v>1099.48</v>
      </c>
      <c r="X77" s="2">
        <v>1089.67</v>
      </c>
      <c r="Y77" s="2">
        <v>1138.3499999999999</v>
      </c>
      <c r="Z77" s="2">
        <v>1082.56</v>
      </c>
      <c r="AA77" s="2">
        <v>1070.73</v>
      </c>
      <c r="AB77" s="2">
        <v>1098.8499999999999</v>
      </c>
      <c r="AC77" s="46">
        <f t="shared" si="16"/>
        <v>1096.6066666666666</v>
      </c>
      <c r="AD77" s="14">
        <f t="shared" si="17"/>
        <v>1099.0650000000001</v>
      </c>
      <c r="AE77" s="14"/>
      <c r="AF77" s="6"/>
    </row>
    <row r="78" spans="1:34">
      <c r="A78" s="12">
        <v>180</v>
      </c>
      <c r="B78" s="2">
        <v>953.81399999999996</v>
      </c>
      <c r="C78" s="2">
        <v>950.976</v>
      </c>
      <c r="D78" s="2">
        <v>936.779</v>
      </c>
      <c r="E78" s="2">
        <v>956.29</v>
      </c>
      <c r="F78" s="2">
        <v>955.22699999999998</v>
      </c>
      <c r="G78" s="2">
        <v>975.95299999999997</v>
      </c>
      <c r="H78" s="46">
        <f t="shared" si="13"/>
        <v>954.83983333333344</v>
      </c>
      <c r="I78" s="2">
        <v>962.42700000000002</v>
      </c>
      <c r="J78" s="2">
        <v>963.57</v>
      </c>
      <c r="K78" s="2">
        <v>970.06200000000001</v>
      </c>
      <c r="L78" s="2">
        <v>1043.73</v>
      </c>
      <c r="M78" s="2">
        <v>957.12900000000002</v>
      </c>
      <c r="N78" s="2">
        <v>1049.6500000000001</v>
      </c>
      <c r="O78" s="46">
        <f t="shared" si="14"/>
        <v>991.09466666666685</v>
      </c>
      <c r="P78" s="2">
        <v>964.26900000000001</v>
      </c>
      <c r="Q78" s="2">
        <v>961.66300000000001</v>
      </c>
      <c r="R78" s="2">
        <v>969.13699999999994</v>
      </c>
      <c r="S78" s="2">
        <v>976.24199999999996</v>
      </c>
      <c r="T78" s="2">
        <v>984.61699999999996</v>
      </c>
      <c r="U78" s="2">
        <v>951.50800000000004</v>
      </c>
      <c r="V78" s="46">
        <f t="shared" si="15"/>
        <v>967.90599999999995</v>
      </c>
      <c r="W78" s="2">
        <v>964.02099999999996</v>
      </c>
      <c r="X78" s="2">
        <v>962.56899999999996</v>
      </c>
      <c r="Y78" s="2">
        <v>1010.92</v>
      </c>
      <c r="Z78" s="2">
        <v>959.31899999999996</v>
      </c>
      <c r="AA78" s="2">
        <v>957.63099999999997</v>
      </c>
      <c r="AB78" s="2">
        <v>971.04499999999996</v>
      </c>
      <c r="AC78" s="46">
        <f t="shared" si="16"/>
        <v>970.91750000000002</v>
      </c>
      <c r="AD78" s="14">
        <f t="shared" si="17"/>
        <v>971.18950000000007</v>
      </c>
      <c r="AE78" s="14"/>
      <c r="AF78" s="6"/>
    </row>
    <row r="79" spans="1:34">
      <c r="A79" s="12">
        <v>165</v>
      </c>
      <c r="B79" s="2">
        <v>827.11599999999999</v>
      </c>
      <c r="C79" s="2">
        <v>828.15</v>
      </c>
      <c r="D79" s="2">
        <v>823.31200000000001</v>
      </c>
      <c r="E79" s="2">
        <v>834.50300000000004</v>
      </c>
      <c r="F79" s="2">
        <v>835.98699999999997</v>
      </c>
      <c r="G79" s="2">
        <v>853.41300000000001</v>
      </c>
      <c r="H79" s="46">
        <f t="shared" si="13"/>
        <v>833.74683333333326</v>
      </c>
      <c r="I79" s="2">
        <v>852.76700000000005</v>
      </c>
      <c r="J79" s="2">
        <v>850.50699999999995</v>
      </c>
      <c r="K79" s="2">
        <v>838.33</v>
      </c>
      <c r="L79" s="2">
        <v>918.39200000000005</v>
      </c>
      <c r="M79" s="2">
        <v>834.024</v>
      </c>
      <c r="N79" s="2">
        <v>922.21600000000001</v>
      </c>
      <c r="O79" s="46">
        <f t="shared" si="14"/>
        <v>869.37266666666676</v>
      </c>
      <c r="P79" s="2">
        <v>844.39400000000001</v>
      </c>
      <c r="Q79" s="2">
        <v>843.45500000000004</v>
      </c>
      <c r="R79" s="2">
        <v>846.14099999999996</v>
      </c>
      <c r="S79" s="2">
        <v>850.78899999999999</v>
      </c>
      <c r="T79" s="2">
        <v>863.60400000000004</v>
      </c>
      <c r="U79" s="2">
        <v>839.56899999999996</v>
      </c>
      <c r="V79" s="46">
        <f t="shared" si="15"/>
        <v>847.99200000000019</v>
      </c>
      <c r="W79" s="2">
        <v>845.12199999999996</v>
      </c>
      <c r="X79" s="2">
        <v>840.77099999999996</v>
      </c>
      <c r="Y79" s="2">
        <v>886.32799999999997</v>
      </c>
      <c r="Z79" s="2">
        <v>839.327</v>
      </c>
      <c r="AA79" s="2">
        <v>842.82799999999997</v>
      </c>
      <c r="AB79" s="2">
        <v>845.45699999999999</v>
      </c>
      <c r="AC79" s="46">
        <f t="shared" si="16"/>
        <v>849.97216666666679</v>
      </c>
      <c r="AD79" s="14">
        <f t="shared" si="17"/>
        <v>850.27091666666672</v>
      </c>
      <c r="AE79" s="14"/>
      <c r="AF79" s="6"/>
    </row>
    <row r="80" spans="1:34">
      <c r="A80" s="12">
        <v>150</v>
      </c>
      <c r="B80" s="2">
        <v>722.20799999999997</v>
      </c>
      <c r="C80" s="2">
        <v>718.67899999999997</v>
      </c>
      <c r="D80" s="2">
        <v>707.71900000000005</v>
      </c>
      <c r="E80" s="2">
        <v>726.43299999999999</v>
      </c>
      <c r="F80" s="2">
        <v>723.16399999999999</v>
      </c>
      <c r="G80" s="2">
        <v>736.53200000000004</v>
      </c>
      <c r="H80" s="46">
        <f t="shared" si="13"/>
        <v>722.45583333333332</v>
      </c>
      <c r="I80" s="2">
        <v>734.85199999999998</v>
      </c>
      <c r="J80" s="2">
        <v>729.63</v>
      </c>
      <c r="K80" s="2">
        <v>725.64200000000005</v>
      </c>
      <c r="L80" s="2">
        <v>788.27099999999996</v>
      </c>
      <c r="M80" s="2">
        <v>723.01099999999997</v>
      </c>
      <c r="N80" s="2">
        <v>800.96900000000005</v>
      </c>
      <c r="O80" s="46">
        <f t="shared" si="14"/>
        <v>750.39583333333337</v>
      </c>
      <c r="P80" s="2">
        <v>731.06799999999998</v>
      </c>
      <c r="Q80" s="2">
        <v>727.71500000000003</v>
      </c>
      <c r="R80" s="2">
        <v>729.15499999999997</v>
      </c>
      <c r="S80" s="2">
        <v>740.94</v>
      </c>
      <c r="T80" s="2">
        <v>743.21900000000005</v>
      </c>
      <c r="U80" s="2">
        <v>724.72400000000005</v>
      </c>
      <c r="V80" s="46">
        <f t="shared" si="15"/>
        <v>732.80349999999999</v>
      </c>
      <c r="W80" s="2">
        <v>729.83500000000004</v>
      </c>
      <c r="X80" s="2">
        <v>728.31500000000005</v>
      </c>
      <c r="Y80" s="2">
        <v>760.72699999999998</v>
      </c>
      <c r="Z80" s="2">
        <v>726.92399999999998</v>
      </c>
      <c r="AA80" s="2">
        <v>726.40599999999995</v>
      </c>
      <c r="AB80" s="2">
        <v>732.05499999999995</v>
      </c>
      <c r="AC80" s="46">
        <f t="shared" si="16"/>
        <v>734.04366666666658</v>
      </c>
      <c r="AD80" s="14">
        <f t="shared" si="17"/>
        <v>734.92470833333323</v>
      </c>
      <c r="AE80" s="14"/>
      <c r="AF80" s="6"/>
    </row>
    <row r="81" spans="1:32">
      <c r="A81" s="12">
        <v>135</v>
      </c>
      <c r="B81" s="2">
        <v>612.69600000000003</v>
      </c>
      <c r="C81" s="2">
        <v>606.40800000000002</v>
      </c>
      <c r="D81" s="2">
        <v>605.47699999999998</v>
      </c>
      <c r="E81" s="2">
        <v>608.78899999999999</v>
      </c>
      <c r="F81" s="2">
        <v>610.55700000000002</v>
      </c>
      <c r="G81" s="2">
        <v>626.09500000000003</v>
      </c>
      <c r="H81" s="46">
        <f t="shared" si="13"/>
        <v>611.67033333333336</v>
      </c>
      <c r="I81" s="2">
        <v>622.87599999999998</v>
      </c>
      <c r="J81" s="2">
        <v>617.96199999999999</v>
      </c>
      <c r="K81" s="2">
        <v>615.85</v>
      </c>
      <c r="L81" s="2">
        <v>669.60599999999999</v>
      </c>
      <c r="M81" s="2">
        <v>615.82100000000003</v>
      </c>
      <c r="N81" s="2">
        <v>670.80600000000004</v>
      </c>
      <c r="O81" s="46">
        <f t="shared" si="14"/>
        <v>635.48683333333327</v>
      </c>
      <c r="P81" s="2">
        <v>620.178</v>
      </c>
      <c r="Q81" s="2">
        <v>622.13900000000001</v>
      </c>
      <c r="R81" s="2">
        <v>625.65700000000004</v>
      </c>
      <c r="S81" s="2">
        <v>625.79700000000003</v>
      </c>
      <c r="T81" s="2">
        <v>631.23299999999995</v>
      </c>
      <c r="U81" s="2">
        <v>612.97</v>
      </c>
      <c r="V81" s="46">
        <f t="shared" si="15"/>
        <v>622.99566666666669</v>
      </c>
      <c r="W81" s="2">
        <v>617.27300000000002</v>
      </c>
      <c r="X81" s="2">
        <v>616.61099999999999</v>
      </c>
      <c r="Y81" s="2">
        <v>644.48299999999995</v>
      </c>
      <c r="Z81" s="2">
        <v>615.26</v>
      </c>
      <c r="AA81" s="2">
        <v>616.202</v>
      </c>
      <c r="AB81" s="2">
        <v>622.14099999999996</v>
      </c>
      <c r="AC81" s="46">
        <f t="shared" si="16"/>
        <v>621.995</v>
      </c>
      <c r="AD81" s="14">
        <f t="shared" si="17"/>
        <v>623.03695833333336</v>
      </c>
      <c r="AE81" s="14"/>
      <c r="AF81" s="6"/>
    </row>
    <row r="82" spans="1:32">
      <c r="A82" s="12">
        <v>120</v>
      </c>
      <c r="B82" s="2">
        <v>509.52499999999998</v>
      </c>
      <c r="C82" s="2">
        <v>508.24200000000002</v>
      </c>
      <c r="D82" s="2">
        <v>504.642</v>
      </c>
      <c r="E82" s="2">
        <v>512.24699999999996</v>
      </c>
      <c r="F82" s="2">
        <v>509.79700000000003</v>
      </c>
      <c r="G82" s="2">
        <v>521.803</v>
      </c>
      <c r="H82" s="46">
        <f t="shared" si="13"/>
        <v>511.04266666666666</v>
      </c>
      <c r="I82" s="2">
        <v>520.29200000000003</v>
      </c>
      <c r="J82" s="2">
        <v>516.37599999999998</v>
      </c>
      <c r="K82" s="2">
        <v>515.57299999999998</v>
      </c>
      <c r="L82" s="2">
        <v>557.22199999999998</v>
      </c>
      <c r="M82" s="2">
        <v>513.33100000000002</v>
      </c>
      <c r="N82" s="2">
        <v>562.50900000000001</v>
      </c>
      <c r="O82" s="46">
        <f t="shared" si="14"/>
        <v>530.88383333333331</v>
      </c>
      <c r="P82" s="2">
        <v>520.01800000000003</v>
      </c>
      <c r="Q82" s="2">
        <v>519.68899999999996</v>
      </c>
      <c r="R82" s="2">
        <v>520.47900000000004</v>
      </c>
      <c r="S82" s="2">
        <v>525.12599999999998</v>
      </c>
      <c r="T82" s="2">
        <v>527.27</v>
      </c>
      <c r="U82" s="2">
        <v>514.61900000000003</v>
      </c>
      <c r="V82" s="46">
        <f t="shared" si="15"/>
        <v>521.20016666666663</v>
      </c>
      <c r="W82" s="2">
        <v>516.59500000000003</v>
      </c>
      <c r="X82" s="2">
        <v>514.66300000000001</v>
      </c>
      <c r="Y82" s="2">
        <v>539.32100000000003</v>
      </c>
      <c r="Z82" s="2">
        <v>509.46300000000002</v>
      </c>
      <c r="AA82" s="2">
        <v>517.85199999999998</v>
      </c>
      <c r="AB82" s="2">
        <v>520.83699999999999</v>
      </c>
      <c r="AC82" s="46">
        <f t="shared" si="16"/>
        <v>519.7885</v>
      </c>
      <c r="AD82" s="14">
        <f t="shared" si="17"/>
        <v>520.72879166666667</v>
      </c>
      <c r="AE82" s="14"/>
      <c r="AF82" s="6"/>
    </row>
    <row r="83" spans="1:32">
      <c r="A83" s="12">
        <v>105</v>
      </c>
      <c r="B83" s="2">
        <v>416.459</v>
      </c>
      <c r="C83" s="2">
        <v>418.77600000000001</v>
      </c>
      <c r="D83" s="2">
        <v>415.42399999999998</v>
      </c>
      <c r="E83" s="2">
        <v>416.726</v>
      </c>
      <c r="F83" s="2">
        <v>415.91300000000001</v>
      </c>
      <c r="G83" s="2">
        <v>429.69600000000003</v>
      </c>
      <c r="H83" s="46">
        <f t="shared" si="13"/>
        <v>418.83233333333334</v>
      </c>
      <c r="I83" s="2">
        <v>423.286</v>
      </c>
      <c r="J83" s="2">
        <v>422.73399999999998</v>
      </c>
      <c r="K83" s="2">
        <v>421.17200000000003</v>
      </c>
      <c r="L83" s="2">
        <v>455.142</v>
      </c>
      <c r="M83" s="2">
        <v>420.14499999999998</v>
      </c>
      <c r="N83" s="2">
        <v>461.79899999999998</v>
      </c>
      <c r="O83" s="46">
        <f t="shared" si="14"/>
        <v>434.04633333333339</v>
      </c>
      <c r="P83" s="2">
        <v>423.60599999999999</v>
      </c>
      <c r="Q83" s="2">
        <v>421.24900000000002</v>
      </c>
      <c r="R83" s="2">
        <v>420.73200000000003</v>
      </c>
      <c r="S83" s="2">
        <v>426.94299999999998</v>
      </c>
      <c r="T83" s="2">
        <v>429.49900000000002</v>
      </c>
      <c r="U83" s="2">
        <v>420.47300000000001</v>
      </c>
      <c r="V83" s="46">
        <f t="shared" si="15"/>
        <v>423.75033333333334</v>
      </c>
      <c r="W83" s="2">
        <v>420.54899999999998</v>
      </c>
      <c r="X83" s="2">
        <v>420.16300000000001</v>
      </c>
      <c r="Y83" s="2">
        <v>438.23</v>
      </c>
      <c r="Z83" s="2">
        <v>418.94799999999998</v>
      </c>
      <c r="AA83" s="2">
        <v>423.23399999999998</v>
      </c>
      <c r="AB83" s="2">
        <v>423.59899999999999</v>
      </c>
      <c r="AC83" s="46">
        <f t="shared" si="16"/>
        <v>424.12049999999999</v>
      </c>
      <c r="AD83" s="14">
        <f t="shared" si="17"/>
        <v>425.18737500000003</v>
      </c>
      <c r="AE83" s="14"/>
      <c r="AF83" s="6"/>
    </row>
    <row r="84" spans="1:32">
      <c r="A84" s="12">
        <v>90</v>
      </c>
      <c r="B84" s="2">
        <v>326.45299999999997</v>
      </c>
      <c r="C84" s="2">
        <v>327.26499999999999</v>
      </c>
      <c r="D84" s="2">
        <v>326.44499999999999</v>
      </c>
      <c r="E84" s="2">
        <v>331.26900000000001</v>
      </c>
      <c r="F84" s="2">
        <v>326.38900000000001</v>
      </c>
      <c r="G84" s="2">
        <v>338.512</v>
      </c>
      <c r="H84" s="46">
        <f t="shared" si="13"/>
        <v>329.38883333333331</v>
      </c>
      <c r="I84" s="2">
        <v>334.79500000000002</v>
      </c>
      <c r="J84" s="2">
        <v>336.30799999999999</v>
      </c>
      <c r="K84" s="2">
        <v>330.721</v>
      </c>
      <c r="L84" s="2">
        <v>362.25400000000002</v>
      </c>
      <c r="M84" s="2">
        <v>329.137</v>
      </c>
      <c r="N84" s="2">
        <v>365.65699999999998</v>
      </c>
      <c r="O84" s="46">
        <f t="shared" si="14"/>
        <v>343.14533333333333</v>
      </c>
      <c r="P84" s="2">
        <v>335.96300000000002</v>
      </c>
      <c r="Q84" s="2">
        <v>333.255</v>
      </c>
      <c r="R84" s="2">
        <v>337.85199999999998</v>
      </c>
      <c r="S84" s="2">
        <v>343.07799999999997</v>
      </c>
      <c r="T84" s="2">
        <v>336.298</v>
      </c>
      <c r="U84" s="2">
        <v>328.12299999999999</v>
      </c>
      <c r="V84" s="46">
        <f t="shared" si="15"/>
        <v>335.76150000000001</v>
      </c>
      <c r="W84" s="2">
        <v>329.43900000000002</v>
      </c>
      <c r="X84" s="2">
        <v>331.06099999999998</v>
      </c>
      <c r="Y84" s="2">
        <v>345.851</v>
      </c>
      <c r="Z84" s="2">
        <v>329.44</v>
      </c>
      <c r="AA84" s="2">
        <v>335.738</v>
      </c>
      <c r="AB84" s="2">
        <v>334.38799999999998</v>
      </c>
      <c r="AC84" s="46">
        <f t="shared" si="16"/>
        <v>334.31950000000001</v>
      </c>
      <c r="AD84" s="14">
        <f t="shared" si="17"/>
        <v>335.65379166666668</v>
      </c>
      <c r="AE84" s="14"/>
      <c r="AF84" s="6"/>
    </row>
    <row r="85" spans="1:32">
      <c r="A85" s="12">
        <v>75</v>
      </c>
      <c r="B85" s="2">
        <v>246.95699999999999</v>
      </c>
      <c r="C85" s="2">
        <v>248.339</v>
      </c>
      <c r="D85" s="2">
        <v>247.14699999999999</v>
      </c>
      <c r="E85" s="2">
        <v>249.678</v>
      </c>
      <c r="F85" s="2">
        <v>247.93100000000001</v>
      </c>
      <c r="G85" s="2">
        <v>255.054</v>
      </c>
      <c r="H85" s="46">
        <f t="shared" si="13"/>
        <v>249.18433333333334</v>
      </c>
      <c r="I85" s="2">
        <v>252.02600000000001</v>
      </c>
      <c r="J85" s="2">
        <v>256.15499999999997</v>
      </c>
      <c r="K85" s="2">
        <v>249.56800000000001</v>
      </c>
      <c r="L85" s="2">
        <v>273.56599999999997</v>
      </c>
      <c r="M85" s="2">
        <v>251.13200000000001</v>
      </c>
      <c r="N85" s="2">
        <v>276.435</v>
      </c>
      <c r="O85" s="46">
        <f t="shared" si="14"/>
        <v>259.81366666666668</v>
      </c>
      <c r="P85" s="2">
        <v>253.35400000000001</v>
      </c>
      <c r="Q85" s="2">
        <v>250.64099999999999</v>
      </c>
      <c r="R85" s="2">
        <v>253.142</v>
      </c>
      <c r="S85" s="2">
        <v>258.42</v>
      </c>
      <c r="T85" s="2">
        <v>255.565</v>
      </c>
      <c r="U85" s="2">
        <v>249.631</v>
      </c>
      <c r="V85" s="46">
        <f t="shared" si="15"/>
        <v>253.45883333333336</v>
      </c>
      <c r="W85" s="2">
        <v>251.12200000000001</v>
      </c>
      <c r="X85" s="2">
        <v>248.61099999999999</v>
      </c>
      <c r="Y85" s="2">
        <v>260.57100000000003</v>
      </c>
      <c r="Z85" s="2">
        <v>250.44300000000001</v>
      </c>
      <c r="AA85" s="2">
        <v>252.61500000000001</v>
      </c>
      <c r="AB85" s="2">
        <v>253.78100000000001</v>
      </c>
      <c r="AC85" s="46">
        <f t="shared" si="16"/>
        <v>252.85716666666667</v>
      </c>
      <c r="AD85" s="14">
        <f t="shared" si="17"/>
        <v>253.82850000000002</v>
      </c>
      <c r="AE85" s="14"/>
      <c r="AF85" s="6"/>
    </row>
    <row r="86" spans="1:32">
      <c r="A86" s="12">
        <v>60</v>
      </c>
      <c r="B86" s="2">
        <v>175.435</v>
      </c>
      <c r="C86" s="2">
        <v>176.672</v>
      </c>
      <c r="D86" s="2">
        <v>174.36799999999999</v>
      </c>
      <c r="E86" s="2">
        <v>175.95599999999999</v>
      </c>
      <c r="F86" s="2">
        <v>176.75899999999999</v>
      </c>
      <c r="G86" s="2">
        <v>179.923</v>
      </c>
      <c r="H86" s="46">
        <f t="shared" si="13"/>
        <v>176.5188333333333</v>
      </c>
      <c r="I86" s="2">
        <v>178.77099999999999</v>
      </c>
      <c r="J86" s="2">
        <v>178.572</v>
      </c>
      <c r="K86" s="2">
        <v>177.68</v>
      </c>
      <c r="L86" s="2">
        <v>198.297</v>
      </c>
      <c r="M86" s="2">
        <v>176.709</v>
      </c>
      <c r="N86" s="2">
        <v>199.005</v>
      </c>
      <c r="O86" s="46">
        <f t="shared" si="14"/>
        <v>184.83900000000003</v>
      </c>
      <c r="P86" s="2">
        <v>176.952</v>
      </c>
      <c r="Q86" s="2">
        <v>177.994</v>
      </c>
      <c r="R86" s="2">
        <v>178.084</v>
      </c>
      <c r="S86" s="2">
        <v>183.876</v>
      </c>
      <c r="T86" s="2">
        <v>181.828</v>
      </c>
      <c r="U86" s="2">
        <v>177.399</v>
      </c>
      <c r="V86" s="46">
        <f t="shared" si="15"/>
        <v>179.35549999999998</v>
      </c>
      <c r="W86" s="2">
        <v>177.24100000000001</v>
      </c>
      <c r="X86" s="2">
        <v>175.441</v>
      </c>
      <c r="Y86" s="2">
        <v>183.08799999999999</v>
      </c>
      <c r="Z86" s="2">
        <v>176.172</v>
      </c>
      <c r="AA86" s="2">
        <v>180.25399999999999</v>
      </c>
      <c r="AB86" s="2">
        <v>179.81</v>
      </c>
      <c r="AC86" s="46">
        <f t="shared" si="16"/>
        <v>178.66766666666669</v>
      </c>
      <c r="AD86" s="14">
        <f t="shared" si="17"/>
        <v>179.84525000000002</v>
      </c>
      <c r="AE86" s="14"/>
      <c r="AF86" s="6"/>
    </row>
    <row r="87" spans="1:32">
      <c r="A87" s="12">
        <v>45</v>
      </c>
      <c r="B87" s="2">
        <v>113.497</v>
      </c>
      <c r="C87" s="2">
        <v>112.62</v>
      </c>
      <c r="D87" s="2">
        <v>111.676</v>
      </c>
      <c r="E87" s="2">
        <v>112.405</v>
      </c>
      <c r="F87" s="2">
        <v>111.88500000000001</v>
      </c>
      <c r="G87" s="2">
        <v>116.07</v>
      </c>
      <c r="H87" s="46">
        <f t="shared" si="13"/>
        <v>113.02550000000001</v>
      </c>
      <c r="I87" s="2">
        <v>114.777</v>
      </c>
      <c r="J87" s="2">
        <v>115.32599999999999</v>
      </c>
      <c r="K87" s="2">
        <v>113.402</v>
      </c>
      <c r="L87" s="2">
        <v>127.559</v>
      </c>
      <c r="M87" s="2">
        <v>113.009</v>
      </c>
      <c r="N87" s="2">
        <v>126.75700000000001</v>
      </c>
      <c r="O87" s="46">
        <f t="shared" si="14"/>
        <v>118.47166666666665</v>
      </c>
      <c r="P87" s="2">
        <v>114.005</v>
      </c>
      <c r="Q87" s="2">
        <v>112.821</v>
      </c>
      <c r="R87" s="2">
        <v>114.602</v>
      </c>
      <c r="S87" s="2">
        <v>117.974</v>
      </c>
      <c r="T87" s="2">
        <v>117.31699999999999</v>
      </c>
      <c r="U87" s="2">
        <v>112.66500000000001</v>
      </c>
      <c r="V87" s="46">
        <f t="shared" si="15"/>
        <v>114.89733333333332</v>
      </c>
      <c r="W87" s="2">
        <v>113.566</v>
      </c>
      <c r="X87" s="2">
        <v>113.336</v>
      </c>
      <c r="Y87" s="2">
        <v>117.479</v>
      </c>
      <c r="Z87" s="2">
        <v>113.251</v>
      </c>
      <c r="AA87" s="2">
        <v>113.73</v>
      </c>
      <c r="AB87" s="2">
        <v>114.78400000000001</v>
      </c>
      <c r="AC87" s="46">
        <f t="shared" si="16"/>
        <v>114.35766666666666</v>
      </c>
      <c r="AD87" s="14">
        <f t="shared" si="17"/>
        <v>115.18804166666666</v>
      </c>
      <c r="AE87" s="14"/>
      <c r="AF87" s="6"/>
    </row>
    <row r="88" spans="1:32">
      <c r="A88" s="12">
        <v>30</v>
      </c>
      <c r="B88" s="2">
        <v>60.061199999999999</v>
      </c>
      <c r="C88" s="2">
        <v>60.420099999999998</v>
      </c>
      <c r="D88" s="2">
        <v>60.2898</v>
      </c>
      <c r="E88" s="2">
        <v>59.970999999999997</v>
      </c>
      <c r="F88" s="2">
        <v>60.871400000000001</v>
      </c>
      <c r="G88" s="2">
        <v>62.3596</v>
      </c>
      <c r="H88" s="46">
        <f t="shared" si="13"/>
        <v>60.662183333333331</v>
      </c>
      <c r="I88" s="2">
        <v>61.366999999999997</v>
      </c>
      <c r="J88" s="2">
        <v>62.426699999999997</v>
      </c>
      <c r="K88" s="2">
        <v>60.280900000000003</v>
      </c>
      <c r="L88" s="2">
        <v>69.0548</v>
      </c>
      <c r="M88" s="2">
        <v>60.533700000000003</v>
      </c>
      <c r="N88" s="2">
        <v>67.744600000000005</v>
      </c>
      <c r="O88" s="46">
        <f t="shared" si="14"/>
        <v>63.567949999999996</v>
      </c>
      <c r="P88" s="2">
        <v>60.54</v>
      </c>
      <c r="Q88" s="2">
        <v>60.542999999999999</v>
      </c>
      <c r="R88" s="2">
        <v>60.735799999999998</v>
      </c>
      <c r="S88" s="2">
        <v>63.392800000000001</v>
      </c>
      <c r="T88" s="2">
        <v>62.916699999999999</v>
      </c>
      <c r="U88" s="2">
        <v>60.785600000000002</v>
      </c>
      <c r="V88" s="46">
        <f t="shared" si="15"/>
        <v>61.48565</v>
      </c>
      <c r="W88" s="2">
        <v>61.401499999999999</v>
      </c>
      <c r="X88" s="2">
        <v>61.290799999999997</v>
      </c>
      <c r="Y88" s="2">
        <v>61.962200000000003</v>
      </c>
      <c r="Z88" s="2">
        <v>60.4816</v>
      </c>
      <c r="AA88" s="2">
        <v>61.990600000000001</v>
      </c>
      <c r="AB88" s="2">
        <v>60.455599999999997</v>
      </c>
      <c r="AC88" s="46">
        <f t="shared" si="16"/>
        <v>61.263716666666674</v>
      </c>
      <c r="AD88" s="14">
        <f t="shared" si="17"/>
        <v>61.744875</v>
      </c>
      <c r="AE88" s="14"/>
      <c r="AF88" s="6"/>
    </row>
    <row r="91" spans="1:32">
      <c r="A91" s="19" t="s">
        <v>306</v>
      </c>
    </row>
    <row r="93" spans="1:32">
      <c r="A93" s="48" t="s">
        <v>305</v>
      </c>
      <c r="B93" s="46" t="s">
        <v>224</v>
      </c>
      <c r="C93" s="6" t="s">
        <v>205</v>
      </c>
      <c r="D93" s="6" t="s">
        <v>206</v>
      </c>
      <c r="E93" s="46" t="s">
        <v>213</v>
      </c>
      <c r="F93" s="6" t="s">
        <v>207</v>
      </c>
      <c r="G93" s="6" t="s">
        <v>208</v>
      </c>
      <c r="H93" s="46" t="s">
        <v>214</v>
      </c>
      <c r="I93" s="6" t="s">
        <v>209</v>
      </c>
      <c r="J93" s="6" t="s">
        <v>210</v>
      </c>
      <c r="K93" s="46" t="s">
        <v>215</v>
      </c>
      <c r="L93" s="6" t="s">
        <v>211</v>
      </c>
      <c r="M93" s="6" t="s">
        <v>212</v>
      </c>
      <c r="N93" s="46" t="s">
        <v>216</v>
      </c>
      <c r="O93" s="16" t="s">
        <v>219</v>
      </c>
      <c r="P93" s="16"/>
      <c r="Q93" s="30" t="s">
        <v>50</v>
      </c>
      <c r="U93" s="78"/>
    </row>
    <row r="94" spans="1:32">
      <c r="A94" s="6" t="s">
        <v>2</v>
      </c>
      <c r="B94" s="46" t="s">
        <v>3</v>
      </c>
      <c r="C94" s="6" t="s">
        <v>3</v>
      </c>
      <c r="D94" s="6" t="s">
        <v>3</v>
      </c>
      <c r="E94" s="46" t="s">
        <v>3</v>
      </c>
      <c r="F94" s="6" t="s">
        <v>3</v>
      </c>
      <c r="G94" s="6" t="s">
        <v>3</v>
      </c>
      <c r="H94" s="46" t="s">
        <v>3</v>
      </c>
      <c r="I94" s="6" t="s">
        <v>3</v>
      </c>
      <c r="J94" s="6" t="s">
        <v>3</v>
      </c>
      <c r="K94" s="46" t="s">
        <v>3</v>
      </c>
      <c r="L94" s="6" t="s">
        <v>3</v>
      </c>
      <c r="M94" s="6" t="s">
        <v>3</v>
      </c>
      <c r="N94" s="46" t="s">
        <v>3</v>
      </c>
      <c r="O94" s="46" t="s">
        <v>3</v>
      </c>
      <c r="P94" s="46"/>
      <c r="Q94" s="30" t="s">
        <v>3</v>
      </c>
      <c r="R94" s="10" t="s">
        <v>3</v>
      </c>
      <c r="U94" s="79"/>
    </row>
    <row r="95" spans="1:32">
      <c r="A95" s="6" t="s">
        <v>4</v>
      </c>
      <c r="B95" s="4" t="s">
        <v>5</v>
      </c>
      <c r="C95" s="3" t="s">
        <v>5</v>
      </c>
      <c r="D95" s="3" t="s">
        <v>5</v>
      </c>
      <c r="E95" s="4" t="s">
        <v>5</v>
      </c>
      <c r="F95" s="3" t="s">
        <v>5</v>
      </c>
      <c r="G95" s="3" t="s">
        <v>5</v>
      </c>
      <c r="H95" s="4" t="s">
        <v>5</v>
      </c>
      <c r="I95" s="3" t="s">
        <v>5</v>
      </c>
      <c r="J95" s="3" t="s">
        <v>5</v>
      </c>
      <c r="K95" s="4" t="s">
        <v>5</v>
      </c>
      <c r="L95" s="3" t="s">
        <v>5</v>
      </c>
      <c r="M95" s="3" t="s">
        <v>5</v>
      </c>
      <c r="N95" s="4" t="s">
        <v>5</v>
      </c>
      <c r="O95" s="4" t="s">
        <v>5</v>
      </c>
      <c r="P95" s="4"/>
      <c r="Q95" s="30" t="s">
        <v>5</v>
      </c>
      <c r="R95" s="10" t="s">
        <v>248</v>
      </c>
      <c r="U95" s="78"/>
    </row>
    <row r="96" spans="1:32">
      <c r="A96" s="46" t="s">
        <v>0</v>
      </c>
      <c r="B96" s="46" t="s">
        <v>217</v>
      </c>
      <c r="C96" s="6" t="s">
        <v>205</v>
      </c>
      <c r="D96" s="6" t="s">
        <v>206</v>
      </c>
      <c r="E96" s="46" t="s">
        <v>220</v>
      </c>
      <c r="F96" s="6" t="s">
        <v>207</v>
      </c>
      <c r="G96" s="6" t="s">
        <v>208</v>
      </c>
      <c r="H96" s="46" t="s">
        <v>221</v>
      </c>
      <c r="I96" s="6" t="s">
        <v>209</v>
      </c>
      <c r="J96" s="6" t="s">
        <v>210</v>
      </c>
      <c r="K96" s="46" t="s">
        <v>222</v>
      </c>
      <c r="L96" s="6" t="s">
        <v>211</v>
      </c>
      <c r="M96" s="6" t="s">
        <v>212</v>
      </c>
      <c r="N96" s="46" t="s">
        <v>223</v>
      </c>
      <c r="O96" s="46" t="s">
        <v>50</v>
      </c>
      <c r="P96" s="46"/>
      <c r="Q96" s="29" t="s">
        <v>247</v>
      </c>
      <c r="R96" s="10" t="s">
        <v>246</v>
      </c>
      <c r="U96" s="80"/>
    </row>
    <row r="97" spans="1:21">
      <c r="A97" s="11">
        <v>30</v>
      </c>
      <c r="B97" s="5">
        <v>63.165724999999995</v>
      </c>
      <c r="C97" s="6">
        <v>63.469433333333335</v>
      </c>
      <c r="D97" s="6">
        <v>62.174866666666667</v>
      </c>
      <c r="E97" s="46">
        <f>(C97+D97)/2</f>
        <v>62.822150000000001</v>
      </c>
      <c r="F97" s="6">
        <v>64.319716666666679</v>
      </c>
      <c r="G97" s="6">
        <v>65.406500000000008</v>
      </c>
      <c r="H97" s="46">
        <f>(F97+G97)/2</f>
        <v>64.863108333333344</v>
      </c>
      <c r="I97" s="6">
        <v>63.01274999999999</v>
      </c>
      <c r="J97" s="6">
        <v>64.123233333333332</v>
      </c>
      <c r="K97" s="46">
        <f>(I97+J97)/2</f>
        <v>63.567991666666657</v>
      </c>
      <c r="L97" s="6">
        <v>62.95773333333333</v>
      </c>
      <c r="M97" s="6">
        <v>63.413150000000002</v>
      </c>
      <c r="N97" s="46">
        <f>(L97+M97)/2</f>
        <v>63.185441666666662</v>
      </c>
      <c r="O97" s="2">
        <f>(E97+H97+K97+N97)/4</f>
        <v>63.609672916666661</v>
      </c>
      <c r="Q97" s="31">
        <f>AVERAGE(E97, K97, N97)</f>
        <v>63.191861111111109</v>
      </c>
      <c r="R97" s="28">
        <f>H97/Q97%</f>
        <v>102.6447191028029</v>
      </c>
      <c r="U97" s="81"/>
    </row>
    <row r="98" spans="1:21">
      <c r="A98" s="11">
        <v>45</v>
      </c>
      <c r="B98" s="5">
        <v>117.36533333333331</v>
      </c>
      <c r="C98" s="6">
        <v>117.44283333333333</v>
      </c>
      <c r="D98" s="6">
        <v>116.14583333333333</v>
      </c>
      <c r="E98" s="46">
        <f t="shared" ref="E98:E135" si="18">(C98+D98)/2</f>
        <v>116.79433333333333</v>
      </c>
      <c r="F98" s="6">
        <v>119.18483333333336</v>
      </c>
      <c r="G98" s="6">
        <v>122.20716666666665</v>
      </c>
      <c r="H98" s="46">
        <f t="shared" ref="H98:H135" si="19">(F98+G98)/2</f>
        <v>120.696</v>
      </c>
      <c r="I98" s="6">
        <v>117.96199999999999</v>
      </c>
      <c r="J98" s="6">
        <v>119.18933333333332</v>
      </c>
      <c r="K98" s="46">
        <f t="shared" ref="K98:K135" si="20">(I98+J98)/2</f>
        <v>118.57566666666665</v>
      </c>
      <c r="L98" s="6">
        <v>116.44283333333334</v>
      </c>
      <c r="M98" s="6">
        <v>118.25483333333331</v>
      </c>
      <c r="N98" s="46">
        <f t="shared" ref="N98:N135" si="21">(L98+M98)/2</f>
        <v>117.34883333333332</v>
      </c>
      <c r="O98" s="2">
        <f t="shared" ref="O98:O135" si="22">(E98+H98+K98+N98)/4</f>
        <v>118.35370833333332</v>
      </c>
      <c r="P98" s="2"/>
      <c r="Q98" s="31">
        <f t="shared" ref="Q98:Q135" si="23">AVERAGE(E98, K98, N98)</f>
        <v>117.57294444444443</v>
      </c>
      <c r="R98" s="28">
        <f t="shared" ref="R98:R135" si="24">H98/Q98%</f>
        <v>102.65627059891425</v>
      </c>
      <c r="U98" s="81"/>
    </row>
    <row r="99" spans="1:21">
      <c r="A99" s="11">
        <v>60</v>
      </c>
      <c r="B99" s="5">
        <v>182.33108333333331</v>
      </c>
      <c r="C99" s="6">
        <v>181.4025</v>
      </c>
      <c r="D99" s="6">
        <v>180.63083333333336</v>
      </c>
      <c r="E99" s="46">
        <f t="shared" si="18"/>
        <v>181.01666666666668</v>
      </c>
      <c r="F99" s="6">
        <v>185.95349999999999</v>
      </c>
      <c r="G99" s="6">
        <v>189.57483333333334</v>
      </c>
      <c r="H99" s="46">
        <f t="shared" si="19"/>
        <v>187.76416666666665</v>
      </c>
      <c r="I99" s="6">
        <v>182.88316666666665</v>
      </c>
      <c r="J99" s="6">
        <v>183.70133333333334</v>
      </c>
      <c r="K99" s="46">
        <f t="shared" si="20"/>
        <v>183.29225</v>
      </c>
      <c r="L99" s="6">
        <v>180.48433333333332</v>
      </c>
      <c r="M99" s="6">
        <v>183.10266666666666</v>
      </c>
      <c r="N99" s="46">
        <f t="shared" si="21"/>
        <v>181.79349999999999</v>
      </c>
      <c r="O99" s="2">
        <f t="shared" si="22"/>
        <v>183.46664583333333</v>
      </c>
      <c r="P99" s="2"/>
      <c r="Q99" s="31">
        <f t="shared" si="23"/>
        <v>182.03413888888886</v>
      </c>
      <c r="R99" s="28">
        <f t="shared" si="24"/>
        <v>103.14777646256526</v>
      </c>
      <c r="U99" s="81"/>
    </row>
    <row r="100" spans="1:21">
      <c r="A100" s="11">
        <v>75</v>
      </c>
      <c r="B100" s="5">
        <v>255.41516666666666</v>
      </c>
      <c r="C100" s="6">
        <v>255.9145</v>
      </c>
      <c r="D100" s="6">
        <v>254.81700000000001</v>
      </c>
      <c r="E100" s="46">
        <f t="shared" si="18"/>
        <v>255.36574999999999</v>
      </c>
      <c r="F100" s="6">
        <v>260.3776666666667</v>
      </c>
      <c r="G100" s="6">
        <v>268.22499999999997</v>
      </c>
      <c r="H100" s="46">
        <f t="shared" si="19"/>
        <v>264.30133333333333</v>
      </c>
      <c r="I100" s="6">
        <v>255.864</v>
      </c>
      <c r="J100" s="6">
        <v>257.46183333333335</v>
      </c>
      <c r="K100" s="46">
        <f t="shared" si="20"/>
        <v>256.66291666666666</v>
      </c>
      <c r="L100" s="6">
        <v>252.47183333333331</v>
      </c>
      <c r="M100" s="6">
        <v>257.71600000000007</v>
      </c>
      <c r="N100" s="46">
        <f t="shared" si="21"/>
        <v>255.0939166666667</v>
      </c>
      <c r="O100" s="2">
        <f t="shared" si="22"/>
        <v>257.85597916666666</v>
      </c>
      <c r="P100" s="2"/>
      <c r="Q100" s="31">
        <f t="shared" si="23"/>
        <v>255.70752777777776</v>
      </c>
      <c r="R100" s="28">
        <f t="shared" si="24"/>
        <v>103.36079490120605</v>
      </c>
      <c r="U100" s="81"/>
    </row>
    <row r="101" spans="1:21">
      <c r="A101" s="11">
        <v>90</v>
      </c>
      <c r="B101" s="5">
        <v>337.49554166666667</v>
      </c>
      <c r="C101" s="6">
        <v>338.1876666666667</v>
      </c>
      <c r="D101" s="6">
        <v>334.93700000000001</v>
      </c>
      <c r="E101" s="46">
        <f t="shared" si="18"/>
        <v>336.56233333333336</v>
      </c>
      <c r="F101" s="6">
        <v>343.85750000000002</v>
      </c>
      <c r="G101" s="6">
        <v>354.73266666666672</v>
      </c>
      <c r="H101" s="46">
        <f t="shared" si="19"/>
        <v>349.29508333333337</v>
      </c>
      <c r="I101" s="6">
        <v>337.18916666666672</v>
      </c>
      <c r="J101" s="6">
        <v>340.07549999999998</v>
      </c>
      <c r="K101" s="46">
        <f t="shared" si="20"/>
        <v>338.63233333333335</v>
      </c>
      <c r="L101" s="6">
        <v>334.27516666666668</v>
      </c>
      <c r="M101" s="6">
        <v>339.03016666666667</v>
      </c>
      <c r="N101" s="46">
        <f t="shared" si="21"/>
        <v>336.65266666666668</v>
      </c>
      <c r="O101" s="2">
        <f t="shared" si="22"/>
        <v>340.2856041666667</v>
      </c>
      <c r="P101" s="2"/>
      <c r="Q101" s="31">
        <f t="shared" si="23"/>
        <v>337.28244444444448</v>
      </c>
      <c r="R101" s="28">
        <f t="shared" si="24"/>
        <v>103.56159624870945</v>
      </c>
      <c r="U101" s="81"/>
    </row>
    <row r="102" spans="1:21">
      <c r="A102" s="11">
        <v>105</v>
      </c>
      <c r="B102" s="5">
        <v>425.86408333333338</v>
      </c>
      <c r="C102" s="6">
        <v>428.29666666666662</v>
      </c>
      <c r="D102" s="6">
        <v>421.0986666666667</v>
      </c>
      <c r="E102" s="46">
        <f t="shared" si="18"/>
        <v>424.69766666666669</v>
      </c>
      <c r="F102" s="6">
        <v>433.30750000000006</v>
      </c>
      <c r="G102" s="6">
        <v>442.71150000000006</v>
      </c>
      <c r="H102" s="46">
        <f t="shared" si="19"/>
        <v>438.00950000000006</v>
      </c>
      <c r="I102" s="6">
        <v>425.93516666666665</v>
      </c>
      <c r="J102" s="6">
        <v>429.73666666666662</v>
      </c>
      <c r="K102" s="46">
        <f t="shared" si="20"/>
        <v>427.83591666666666</v>
      </c>
      <c r="L102" s="6">
        <v>420.34416666666669</v>
      </c>
      <c r="M102" s="6">
        <v>426.89166666666671</v>
      </c>
      <c r="N102" s="46">
        <f t="shared" si="21"/>
        <v>423.6179166666667</v>
      </c>
      <c r="O102" s="2">
        <f t="shared" si="22"/>
        <v>428.54025000000001</v>
      </c>
      <c r="P102" s="2"/>
      <c r="Q102" s="31">
        <f t="shared" si="23"/>
        <v>425.38383333333331</v>
      </c>
      <c r="R102" s="28">
        <f t="shared" si="24"/>
        <v>102.96806452838869</v>
      </c>
      <c r="U102" s="81"/>
    </row>
    <row r="103" spans="1:21">
      <c r="A103" s="11">
        <v>120</v>
      </c>
      <c r="B103" s="5">
        <v>520.93925000000002</v>
      </c>
      <c r="C103" s="6">
        <v>527.25683333333336</v>
      </c>
      <c r="D103" s="6">
        <v>513.44533333333334</v>
      </c>
      <c r="E103" s="46">
        <f t="shared" si="18"/>
        <v>520.35108333333335</v>
      </c>
      <c r="F103" s="6">
        <v>532.31833333333338</v>
      </c>
      <c r="G103" s="6">
        <v>539.88800000000003</v>
      </c>
      <c r="H103" s="46">
        <f t="shared" si="19"/>
        <v>536.10316666666677</v>
      </c>
      <c r="I103" s="6">
        <v>518.93683333333331</v>
      </c>
      <c r="J103" s="6">
        <v>523.80550000000005</v>
      </c>
      <c r="K103" s="46">
        <f t="shared" si="20"/>
        <v>521.37116666666668</v>
      </c>
      <c r="L103" s="6">
        <v>515.65350000000001</v>
      </c>
      <c r="M103" s="6">
        <v>524.89433333333341</v>
      </c>
      <c r="N103" s="46">
        <f t="shared" si="21"/>
        <v>520.27391666666676</v>
      </c>
      <c r="O103" s="2">
        <f t="shared" si="22"/>
        <v>524.52483333333339</v>
      </c>
      <c r="P103" s="2"/>
      <c r="Q103" s="31">
        <f t="shared" si="23"/>
        <v>520.66538888888897</v>
      </c>
      <c r="R103" s="28">
        <f t="shared" si="24"/>
        <v>102.96500941050111</v>
      </c>
      <c r="U103" s="81"/>
    </row>
    <row r="104" spans="1:21">
      <c r="A104" s="11">
        <v>135</v>
      </c>
      <c r="B104" s="5">
        <v>623.44454166666662</v>
      </c>
      <c r="C104" s="6">
        <v>631.03983333333338</v>
      </c>
      <c r="D104" s="6">
        <v>613.71716666666669</v>
      </c>
      <c r="E104" s="46">
        <f t="shared" si="18"/>
        <v>622.37850000000003</v>
      </c>
      <c r="F104" s="6">
        <v>635.9426666666667</v>
      </c>
      <c r="G104" s="6">
        <v>647.06033333333335</v>
      </c>
      <c r="H104" s="46">
        <f t="shared" si="19"/>
        <v>641.50150000000008</v>
      </c>
      <c r="I104" s="6">
        <v>623.25599999999986</v>
      </c>
      <c r="J104" s="6">
        <v>626.41800000000001</v>
      </c>
      <c r="K104" s="46">
        <f t="shared" si="20"/>
        <v>624.83699999999999</v>
      </c>
      <c r="L104" s="6">
        <v>616.80133333333333</v>
      </c>
      <c r="M104" s="6">
        <v>625.43066666666664</v>
      </c>
      <c r="N104" s="46">
        <f t="shared" si="21"/>
        <v>621.11599999999999</v>
      </c>
      <c r="O104" s="2">
        <f t="shared" si="22"/>
        <v>627.45825000000002</v>
      </c>
      <c r="P104" s="2"/>
      <c r="Q104" s="31">
        <f t="shared" si="23"/>
        <v>622.77716666666663</v>
      </c>
      <c r="R104" s="28">
        <f t="shared" si="24"/>
        <v>103.00658635793489</v>
      </c>
      <c r="U104" s="81"/>
    </row>
    <row r="105" spans="1:21">
      <c r="A105" s="11">
        <v>150</v>
      </c>
      <c r="B105" s="5">
        <v>731.52750000000003</v>
      </c>
      <c r="C105" s="6">
        <v>738.21033333333332</v>
      </c>
      <c r="D105" s="6">
        <v>721.99133333333339</v>
      </c>
      <c r="E105" s="46">
        <f t="shared" si="18"/>
        <v>730.10083333333341</v>
      </c>
      <c r="F105" s="6">
        <v>748.46033333333344</v>
      </c>
      <c r="G105" s="6">
        <v>759.49149999999997</v>
      </c>
      <c r="H105" s="46">
        <f t="shared" si="19"/>
        <v>753.97591666666676</v>
      </c>
      <c r="I105" s="6">
        <v>731.53200000000004</v>
      </c>
      <c r="J105" s="6">
        <v>735.17616666666663</v>
      </c>
      <c r="K105" s="46">
        <f t="shared" si="20"/>
        <v>733.35408333333339</v>
      </c>
      <c r="L105" s="6">
        <v>726.77949999999998</v>
      </c>
      <c r="M105" s="6">
        <v>736.55100000000004</v>
      </c>
      <c r="N105" s="46">
        <f t="shared" si="21"/>
        <v>731.66525000000001</v>
      </c>
      <c r="O105" s="2">
        <f t="shared" si="22"/>
        <v>737.27402083333345</v>
      </c>
      <c r="P105" s="2"/>
      <c r="Q105" s="31">
        <f t="shared" si="23"/>
        <v>731.7067222222222</v>
      </c>
      <c r="R105" s="28">
        <f t="shared" si="24"/>
        <v>103.04345904829358</v>
      </c>
      <c r="U105" s="81"/>
    </row>
    <row r="106" spans="1:21">
      <c r="A106" s="11">
        <v>165</v>
      </c>
      <c r="B106" s="5">
        <v>846.39245833333337</v>
      </c>
      <c r="C106" s="6">
        <v>852.55483333333325</v>
      </c>
      <c r="D106" s="6">
        <v>835.82583333333343</v>
      </c>
      <c r="E106" s="46">
        <f t="shared" si="18"/>
        <v>844.19033333333334</v>
      </c>
      <c r="F106" s="6">
        <v>865.21849999999995</v>
      </c>
      <c r="G106" s="6">
        <v>877.375</v>
      </c>
      <c r="H106" s="46">
        <f t="shared" si="19"/>
        <v>871.29674999999997</v>
      </c>
      <c r="I106" s="6">
        <v>846.02133333333325</v>
      </c>
      <c r="J106" s="6">
        <v>851.90250000000003</v>
      </c>
      <c r="K106" s="46">
        <f t="shared" si="20"/>
        <v>848.96191666666664</v>
      </c>
      <c r="L106" s="6">
        <v>835.03566666666666</v>
      </c>
      <c r="M106" s="6">
        <v>854.23799999999994</v>
      </c>
      <c r="N106" s="46">
        <f t="shared" si="21"/>
        <v>844.63683333333324</v>
      </c>
      <c r="O106" s="2">
        <f t="shared" si="22"/>
        <v>852.27145833333338</v>
      </c>
      <c r="P106" s="2"/>
      <c r="Q106" s="31">
        <f t="shared" si="23"/>
        <v>845.92969444444441</v>
      </c>
      <c r="R106" s="28">
        <f t="shared" si="24"/>
        <v>102.99871912786027</v>
      </c>
      <c r="U106" s="81"/>
    </row>
    <row r="107" spans="1:21">
      <c r="A107" s="11">
        <v>180</v>
      </c>
      <c r="B107" s="5">
        <v>966.28916666666669</v>
      </c>
      <c r="C107" s="6">
        <v>973.06933333333336</v>
      </c>
      <c r="D107" s="6">
        <v>953.17883333333339</v>
      </c>
      <c r="E107" s="46">
        <f t="shared" si="18"/>
        <v>963.12408333333337</v>
      </c>
      <c r="F107" s="6">
        <v>989.32316666666668</v>
      </c>
      <c r="G107" s="6">
        <v>1001.5193333333333</v>
      </c>
      <c r="H107" s="46">
        <f t="shared" si="19"/>
        <v>995.42124999999999</v>
      </c>
      <c r="I107" s="6">
        <v>969.34733333333327</v>
      </c>
      <c r="J107" s="6">
        <v>971.34116666666671</v>
      </c>
      <c r="K107" s="46">
        <f t="shared" si="20"/>
        <v>970.34424999999999</v>
      </c>
      <c r="L107" s="6">
        <v>956.55450000000008</v>
      </c>
      <c r="M107" s="6">
        <v>973.1541666666667</v>
      </c>
      <c r="N107" s="46">
        <f t="shared" si="21"/>
        <v>964.85433333333344</v>
      </c>
      <c r="O107" s="2">
        <f t="shared" si="22"/>
        <v>973.43597916666681</v>
      </c>
      <c r="P107" s="2"/>
      <c r="Q107" s="31">
        <f t="shared" si="23"/>
        <v>966.10755555555568</v>
      </c>
      <c r="R107" s="28">
        <f t="shared" si="24"/>
        <v>103.03420610633643</v>
      </c>
      <c r="U107" s="81"/>
    </row>
    <row r="108" spans="1:21">
      <c r="A108" s="11">
        <v>195</v>
      </c>
      <c r="B108" s="5">
        <v>1091.8954166666667</v>
      </c>
      <c r="C108" s="6">
        <v>1095.1666666666667</v>
      </c>
      <c r="D108" s="6">
        <v>1079.8566666666668</v>
      </c>
      <c r="E108" s="46">
        <f t="shared" si="18"/>
        <v>1087.5116666666668</v>
      </c>
      <c r="F108" s="6">
        <v>1114.8216666666667</v>
      </c>
      <c r="G108" s="6">
        <v>1128.0533333333335</v>
      </c>
      <c r="H108" s="46">
        <f t="shared" si="19"/>
        <v>1121.4375</v>
      </c>
      <c r="I108" s="6">
        <v>1093.7516666666668</v>
      </c>
      <c r="J108" s="6">
        <v>1097.2433333333333</v>
      </c>
      <c r="K108" s="46">
        <f t="shared" si="20"/>
        <v>1095.4974999999999</v>
      </c>
      <c r="L108" s="6">
        <v>1082.22</v>
      </c>
      <c r="M108" s="6">
        <v>1103.7433333333333</v>
      </c>
      <c r="N108" s="46">
        <f t="shared" si="21"/>
        <v>1092.9816666666666</v>
      </c>
      <c r="O108" s="2">
        <f t="shared" si="22"/>
        <v>1099.3570833333333</v>
      </c>
      <c r="P108" s="2"/>
      <c r="Q108" s="31">
        <f t="shared" si="23"/>
        <v>1091.9969444444444</v>
      </c>
      <c r="R108" s="28">
        <f t="shared" si="24"/>
        <v>102.69602911485559</v>
      </c>
      <c r="U108" s="81"/>
    </row>
    <row r="109" spans="1:21">
      <c r="A109" s="11">
        <v>210</v>
      </c>
      <c r="B109" s="5">
        <v>1224.4662500000002</v>
      </c>
      <c r="C109" s="6">
        <v>1230.0566666666666</v>
      </c>
      <c r="D109" s="6">
        <v>1212.3783333333333</v>
      </c>
      <c r="E109" s="46">
        <f t="shared" si="18"/>
        <v>1221.2175</v>
      </c>
      <c r="F109" s="6">
        <v>1250.6000000000001</v>
      </c>
      <c r="G109" s="6">
        <v>1263.2033333333334</v>
      </c>
      <c r="H109" s="46">
        <f t="shared" si="19"/>
        <v>1256.9016666666666</v>
      </c>
      <c r="I109" s="6">
        <v>1225.9549999999999</v>
      </c>
      <c r="J109" s="6">
        <v>1229.9516666666668</v>
      </c>
      <c r="K109" s="46">
        <f t="shared" si="20"/>
        <v>1227.9533333333334</v>
      </c>
      <c r="L109" s="6">
        <v>1212.7916666666667</v>
      </c>
      <c r="M109" s="6">
        <v>1230.8883333333333</v>
      </c>
      <c r="N109" s="46">
        <f t="shared" si="21"/>
        <v>1221.8400000000001</v>
      </c>
      <c r="O109" s="2">
        <f t="shared" si="22"/>
        <v>1231.9781250000001</v>
      </c>
      <c r="P109" s="2"/>
      <c r="Q109" s="31">
        <f t="shared" si="23"/>
        <v>1223.670277777778</v>
      </c>
      <c r="R109" s="28">
        <f t="shared" si="24"/>
        <v>102.71571431392759</v>
      </c>
      <c r="U109" s="81"/>
    </row>
    <row r="110" spans="1:21">
      <c r="A110" s="11">
        <v>225</v>
      </c>
      <c r="B110" s="5">
        <v>1359.9666666666667</v>
      </c>
      <c r="C110" s="6">
        <v>1364.9400000000003</v>
      </c>
      <c r="D110" s="6">
        <v>1348</v>
      </c>
      <c r="E110" s="46">
        <f t="shared" si="18"/>
        <v>1356.4700000000003</v>
      </c>
      <c r="F110" s="6">
        <v>1393.4399999999998</v>
      </c>
      <c r="G110" s="6">
        <v>1402.2299999999998</v>
      </c>
      <c r="H110" s="46">
        <f t="shared" si="19"/>
        <v>1397.8349999999998</v>
      </c>
      <c r="I110" s="6">
        <v>1361.7366666666667</v>
      </c>
      <c r="J110" s="6">
        <v>1365.9800000000002</v>
      </c>
      <c r="K110" s="46">
        <f t="shared" si="20"/>
        <v>1363.8583333333336</v>
      </c>
      <c r="L110" s="6">
        <v>1349.6200000000001</v>
      </c>
      <c r="M110" s="6">
        <v>1371.8116666666665</v>
      </c>
      <c r="N110" s="46">
        <f t="shared" si="21"/>
        <v>1360.7158333333332</v>
      </c>
      <c r="O110" s="2">
        <f t="shared" si="22"/>
        <v>1369.7197916666669</v>
      </c>
      <c r="P110" s="2"/>
      <c r="Q110" s="31">
        <f t="shared" si="23"/>
        <v>1360.3480555555557</v>
      </c>
      <c r="R110" s="28">
        <f t="shared" si="24"/>
        <v>102.75568772942707</v>
      </c>
      <c r="U110" s="81"/>
    </row>
    <row r="111" spans="1:21">
      <c r="A111" s="11">
        <v>240</v>
      </c>
      <c r="B111" s="5">
        <v>1503.3279166666666</v>
      </c>
      <c r="C111" s="6">
        <v>1506.5150000000001</v>
      </c>
      <c r="D111" s="6">
        <v>1487.4633333333334</v>
      </c>
      <c r="E111" s="46">
        <f t="shared" si="18"/>
        <v>1496.9891666666667</v>
      </c>
      <c r="F111" s="6">
        <v>1528.6766666666665</v>
      </c>
      <c r="G111" s="6">
        <v>1547.3616666666667</v>
      </c>
      <c r="H111" s="46">
        <f t="shared" si="19"/>
        <v>1538.0191666666665</v>
      </c>
      <c r="I111" s="6">
        <v>1501.1733333333332</v>
      </c>
      <c r="J111" s="6">
        <v>1507.8133333333333</v>
      </c>
      <c r="K111" s="46">
        <f t="shared" si="20"/>
        <v>1504.4933333333333</v>
      </c>
      <c r="L111" s="6">
        <v>1488.82</v>
      </c>
      <c r="M111" s="6">
        <v>1514.7583333333332</v>
      </c>
      <c r="N111" s="46">
        <f t="shared" si="21"/>
        <v>1501.7891666666665</v>
      </c>
      <c r="O111" s="2">
        <f t="shared" si="22"/>
        <v>1510.3227083333334</v>
      </c>
      <c r="P111" s="2"/>
      <c r="Q111" s="31">
        <f t="shared" si="23"/>
        <v>1501.0905555555555</v>
      </c>
      <c r="R111" s="28">
        <f t="shared" si="24"/>
        <v>102.46011880991708</v>
      </c>
      <c r="U111" s="81"/>
    </row>
    <row r="112" spans="1:21">
      <c r="A112" s="11">
        <v>255</v>
      </c>
      <c r="B112" s="5">
        <v>1648.21</v>
      </c>
      <c r="C112" s="6">
        <v>1644.4466666666667</v>
      </c>
      <c r="D112" s="6">
        <v>1636.7733333333333</v>
      </c>
      <c r="E112" s="46">
        <f t="shared" si="18"/>
        <v>1640.6100000000001</v>
      </c>
      <c r="F112" s="6">
        <v>1679.0733333333335</v>
      </c>
      <c r="G112" s="6">
        <v>1698.7933333333333</v>
      </c>
      <c r="H112" s="46">
        <f t="shared" si="19"/>
        <v>1688.9333333333334</v>
      </c>
      <c r="I112" s="6">
        <v>1647.14</v>
      </c>
      <c r="J112" s="6">
        <v>1651.2483333333337</v>
      </c>
      <c r="K112" s="46">
        <f t="shared" si="20"/>
        <v>1649.1941666666669</v>
      </c>
      <c r="L112" s="6">
        <v>1637.4566666666667</v>
      </c>
      <c r="M112" s="6">
        <v>1661.085</v>
      </c>
      <c r="N112" s="46">
        <f t="shared" si="21"/>
        <v>1649.2708333333335</v>
      </c>
      <c r="O112" s="2">
        <f t="shared" si="22"/>
        <v>1657.0020833333333</v>
      </c>
      <c r="P112" s="2"/>
      <c r="Q112" s="31">
        <f t="shared" si="23"/>
        <v>1646.3583333333336</v>
      </c>
      <c r="R112" s="28">
        <f t="shared" si="24"/>
        <v>102.58601053841052</v>
      </c>
      <c r="U112" s="81"/>
    </row>
    <row r="113" spans="1:21">
      <c r="A113" s="11">
        <v>270</v>
      </c>
      <c r="B113" s="5">
        <v>1802.0337500000001</v>
      </c>
      <c r="C113" s="6">
        <v>1804.7300000000002</v>
      </c>
      <c r="D113" s="6">
        <v>1785.0266666666666</v>
      </c>
      <c r="E113" s="46">
        <f t="shared" si="18"/>
        <v>1794.8783333333336</v>
      </c>
      <c r="F113" s="6">
        <v>1840.0133333333333</v>
      </c>
      <c r="G113" s="6">
        <v>1860.0266666666666</v>
      </c>
      <c r="H113" s="46">
        <f t="shared" si="19"/>
        <v>1850.02</v>
      </c>
      <c r="I113" s="6">
        <v>1799.4033333333334</v>
      </c>
      <c r="J113" s="6">
        <v>1802.2650000000001</v>
      </c>
      <c r="K113" s="46">
        <f t="shared" si="20"/>
        <v>1800.8341666666668</v>
      </c>
      <c r="L113" s="6">
        <v>1791.6050000000002</v>
      </c>
      <c r="M113" s="6">
        <v>1814.6499999999999</v>
      </c>
      <c r="N113" s="46">
        <f t="shared" si="21"/>
        <v>1803.1275000000001</v>
      </c>
      <c r="O113" s="2">
        <f t="shared" si="22"/>
        <v>1812.2150000000001</v>
      </c>
      <c r="P113" s="2"/>
      <c r="Q113" s="31">
        <f t="shared" si="23"/>
        <v>1799.6133333333335</v>
      </c>
      <c r="R113" s="28">
        <f t="shared" si="24"/>
        <v>102.80097206066489</v>
      </c>
      <c r="U113" s="81"/>
    </row>
    <row r="114" spans="1:21">
      <c r="A114" s="11">
        <v>285</v>
      </c>
      <c r="B114" s="5">
        <v>1958.6029166666667</v>
      </c>
      <c r="C114" s="6">
        <v>1952.4349999999997</v>
      </c>
      <c r="D114" s="6">
        <v>1939.1083333333336</v>
      </c>
      <c r="E114" s="46">
        <f t="shared" si="18"/>
        <v>1945.7716666666665</v>
      </c>
      <c r="F114" s="6">
        <v>1999.3766666666668</v>
      </c>
      <c r="G114" s="6">
        <v>2016.6516666666666</v>
      </c>
      <c r="H114" s="46">
        <f t="shared" si="19"/>
        <v>2008.0141666666668</v>
      </c>
      <c r="I114" s="6">
        <v>1956.0616666666665</v>
      </c>
      <c r="J114" s="6">
        <v>1963.0233333333335</v>
      </c>
      <c r="K114" s="46">
        <f t="shared" si="20"/>
        <v>1959.5425</v>
      </c>
      <c r="L114" s="6">
        <v>1945.6216666666669</v>
      </c>
      <c r="M114" s="6">
        <v>1965.075</v>
      </c>
      <c r="N114" s="46">
        <f t="shared" si="21"/>
        <v>1955.3483333333334</v>
      </c>
      <c r="O114" s="2">
        <f t="shared" si="22"/>
        <v>1967.1691666666666</v>
      </c>
      <c r="P114" s="2"/>
      <c r="Q114" s="31">
        <f t="shared" si="23"/>
        <v>1953.5541666666668</v>
      </c>
      <c r="R114" s="28">
        <f t="shared" si="24"/>
        <v>102.78773944072023</v>
      </c>
      <c r="U114" s="81"/>
    </row>
    <row r="115" spans="1:21">
      <c r="A115" s="11">
        <v>300</v>
      </c>
      <c r="B115" s="5">
        <v>2119.2525000000001</v>
      </c>
      <c r="C115" s="6">
        <v>2113.9683333333337</v>
      </c>
      <c r="D115" s="6">
        <v>2104.1916666666662</v>
      </c>
      <c r="E115" s="46">
        <f t="shared" si="18"/>
        <v>2109.08</v>
      </c>
      <c r="F115" s="6">
        <v>2169.8466666666668</v>
      </c>
      <c r="G115" s="6">
        <v>2188.1783333333333</v>
      </c>
      <c r="H115" s="46">
        <f t="shared" si="19"/>
        <v>2179.0124999999998</v>
      </c>
      <c r="I115" s="6">
        <v>2123.2649999999999</v>
      </c>
      <c r="J115" s="6">
        <v>2121.2133333333331</v>
      </c>
      <c r="K115" s="46">
        <f t="shared" si="20"/>
        <v>2122.2391666666663</v>
      </c>
      <c r="L115" s="6">
        <v>2104.4366666666665</v>
      </c>
      <c r="M115" s="6">
        <v>2132.4566666666665</v>
      </c>
      <c r="N115" s="46">
        <f t="shared" si="21"/>
        <v>2118.4466666666667</v>
      </c>
      <c r="O115" s="2">
        <f t="shared" si="22"/>
        <v>2132.194583333333</v>
      </c>
      <c r="P115" s="2"/>
      <c r="Q115" s="31">
        <f t="shared" si="23"/>
        <v>2116.5886111111108</v>
      </c>
      <c r="R115" s="28">
        <f t="shared" si="24"/>
        <v>102.94926886411429</v>
      </c>
      <c r="U115" s="81"/>
    </row>
    <row r="116" spans="1:21">
      <c r="A116" s="46" t="s">
        <v>6</v>
      </c>
      <c r="B116" s="5"/>
      <c r="C116" s="6"/>
      <c r="D116" s="6"/>
      <c r="E116" s="46"/>
      <c r="F116" s="6"/>
      <c r="G116" s="6"/>
      <c r="H116" s="46"/>
      <c r="I116" s="6"/>
      <c r="J116" s="6"/>
      <c r="K116" s="46"/>
      <c r="L116" s="6"/>
      <c r="M116" s="6"/>
      <c r="N116" s="46"/>
      <c r="O116" s="2"/>
      <c r="P116" s="2"/>
      <c r="Q116" s="31"/>
      <c r="R116" s="28"/>
    </row>
    <row r="117" spans="1:21">
      <c r="A117" s="12">
        <v>300</v>
      </c>
      <c r="B117" s="5">
        <v>2118.7283333333335</v>
      </c>
      <c r="C117" s="6">
        <v>2116.1983333333333</v>
      </c>
      <c r="D117" s="6">
        <v>2102.2383333333332</v>
      </c>
      <c r="E117" s="46">
        <f t="shared" si="18"/>
        <v>2109.2183333333332</v>
      </c>
      <c r="F117" s="6">
        <v>2171.13</v>
      </c>
      <c r="G117" s="6">
        <v>2184.8283333333334</v>
      </c>
      <c r="H117" s="46">
        <f t="shared" si="19"/>
        <v>2177.979166666667</v>
      </c>
      <c r="I117" s="6">
        <v>2117.1799999999998</v>
      </c>
      <c r="J117" s="6">
        <v>2120.1950000000002</v>
      </c>
      <c r="K117" s="46">
        <f t="shared" si="20"/>
        <v>2118.6875</v>
      </c>
      <c r="L117" s="6">
        <v>2104.4983333333334</v>
      </c>
      <c r="M117" s="6">
        <v>2132.2383333333337</v>
      </c>
      <c r="N117" s="46">
        <f t="shared" si="21"/>
        <v>2118.3683333333338</v>
      </c>
      <c r="O117" s="2">
        <f t="shared" si="22"/>
        <v>2131.0633333333335</v>
      </c>
      <c r="P117" s="2"/>
      <c r="Q117" s="31">
        <f t="shared" si="23"/>
        <v>2115.4247222222225</v>
      </c>
      <c r="R117" s="28">
        <f t="shared" si="24"/>
        <v>102.95706312719707</v>
      </c>
    </row>
    <row r="118" spans="1:21">
      <c r="A118" s="12">
        <v>285</v>
      </c>
      <c r="B118" s="5">
        <v>1955.2916666666667</v>
      </c>
      <c r="C118" s="6">
        <v>1954.6716666666669</v>
      </c>
      <c r="D118" s="6">
        <v>1941.323333333333</v>
      </c>
      <c r="E118" s="46">
        <f t="shared" si="18"/>
        <v>1947.9974999999999</v>
      </c>
      <c r="F118" s="6">
        <v>2003.07</v>
      </c>
      <c r="G118" s="6">
        <v>2023.9133333333332</v>
      </c>
      <c r="H118" s="46">
        <f t="shared" si="19"/>
        <v>2013.4916666666666</v>
      </c>
      <c r="I118" s="6">
        <v>1953.2466666666667</v>
      </c>
      <c r="J118" s="6">
        <v>1963.8583333333333</v>
      </c>
      <c r="K118" s="46">
        <f t="shared" si="20"/>
        <v>1958.5525</v>
      </c>
      <c r="L118" s="6">
        <v>1939.1816666666664</v>
      </c>
      <c r="M118" s="6">
        <v>1969.2</v>
      </c>
      <c r="N118" s="46">
        <f t="shared" si="21"/>
        <v>1954.1908333333331</v>
      </c>
      <c r="O118" s="2">
        <f t="shared" si="22"/>
        <v>1968.5581249999998</v>
      </c>
      <c r="P118" s="2"/>
      <c r="Q118" s="31">
        <f t="shared" si="23"/>
        <v>1953.5802777777778</v>
      </c>
      <c r="R118" s="28">
        <f t="shared" si="24"/>
        <v>103.06674824528012</v>
      </c>
    </row>
    <row r="119" spans="1:21">
      <c r="A119" s="12">
        <v>270</v>
      </c>
      <c r="B119" s="5">
        <v>1796.84</v>
      </c>
      <c r="C119" s="6">
        <v>1793.8516666666667</v>
      </c>
      <c r="D119" s="6">
        <v>1787.3466666666666</v>
      </c>
      <c r="E119" s="46">
        <f t="shared" si="18"/>
        <v>1790.5991666666666</v>
      </c>
      <c r="F119" s="6">
        <v>1841.3066666666666</v>
      </c>
      <c r="G119" s="6">
        <v>1857.2049999999999</v>
      </c>
      <c r="H119" s="46">
        <f t="shared" si="19"/>
        <v>1849.2558333333332</v>
      </c>
      <c r="I119" s="6">
        <v>1799.6983333333335</v>
      </c>
      <c r="J119" s="6">
        <v>1807.9283333333333</v>
      </c>
      <c r="K119" s="46">
        <f t="shared" si="20"/>
        <v>1803.8133333333335</v>
      </c>
      <c r="L119" s="6">
        <v>1777.2949999999998</v>
      </c>
      <c r="M119" s="6">
        <v>1807.635</v>
      </c>
      <c r="N119" s="46">
        <f t="shared" si="21"/>
        <v>1792.4649999999999</v>
      </c>
      <c r="O119" s="2">
        <f t="shared" si="22"/>
        <v>1809.0333333333333</v>
      </c>
      <c r="P119" s="2"/>
      <c r="Q119" s="31">
        <f t="shared" si="23"/>
        <v>1795.6258333333335</v>
      </c>
      <c r="R119" s="28">
        <f t="shared" si="24"/>
        <v>102.986702407842</v>
      </c>
    </row>
    <row r="120" spans="1:21">
      <c r="A120" s="12">
        <v>255</v>
      </c>
      <c r="B120" s="5">
        <v>1643.6675</v>
      </c>
      <c r="C120" s="6">
        <v>1646.12</v>
      </c>
      <c r="D120" s="6">
        <v>1636.5616666666665</v>
      </c>
      <c r="E120" s="46">
        <f t="shared" si="18"/>
        <v>1641.3408333333332</v>
      </c>
      <c r="F120" s="6">
        <v>1690.5550000000001</v>
      </c>
      <c r="G120" s="6">
        <v>1695.6466666666668</v>
      </c>
      <c r="H120" s="46">
        <f t="shared" si="19"/>
        <v>1693.1008333333334</v>
      </c>
      <c r="I120" s="6">
        <v>1647.8700000000001</v>
      </c>
      <c r="J120" s="6">
        <v>1656.1916666666666</v>
      </c>
      <c r="K120" s="46">
        <f t="shared" si="20"/>
        <v>1652.0308333333332</v>
      </c>
      <c r="L120" s="6">
        <v>1629.9350000000002</v>
      </c>
      <c r="M120" s="6">
        <v>1656.3083333333334</v>
      </c>
      <c r="N120" s="46">
        <f t="shared" si="21"/>
        <v>1643.1216666666669</v>
      </c>
      <c r="O120" s="2">
        <f t="shared" si="22"/>
        <v>1657.3985416666667</v>
      </c>
      <c r="P120" s="2"/>
      <c r="Q120" s="31">
        <f t="shared" si="23"/>
        <v>1645.4977777777779</v>
      </c>
      <c r="R120" s="28">
        <f t="shared" si="24"/>
        <v>102.89292736814528</v>
      </c>
    </row>
    <row r="121" spans="1:21">
      <c r="A121" s="12">
        <v>240</v>
      </c>
      <c r="B121" s="5">
        <v>1498.7641666666666</v>
      </c>
      <c r="C121" s="6">
        <v>1498.0583333333334</v>
      </c>
      <c r="D121" s="6">
        <v>1489.6133333333335</v>
      </c>
      <c r="E121" s="46">
        <f t="shared" si="18"/>
        <v>1493.8358333333335</v>
      </c>
      <c r="F121" s="6">
        <v>1535.3333333333333</v>
      </c>
      <c r="G121" s="6">
        <v>1544.1533333333334</v>
      </c>
      <c r="H121" s="46">
        <f t="shared" si="19"/>
        <v>1539.7433333333333</v>
      </c>
      <c r="I121" s="6">
        <v>1498.6683333333333</v>
      </c>
      <c r="J121" s="6">
        <v>1503.9766666666667</v>
      </c>
      <c r="K121" s="46">
        <f t="shared" si="20"/>
        <v>1501.3225</v>
      </c>
      <c r="L121" s="6">
        <v>1485.9750000000001</v>
      </c>
      <c r="M121" s="6">
        <v>1506.96</v>
      </c>
      <c r="N121" s="46">
        <f t="shared" si="21"/>
        <v>1496.4675000000002</v>
      </c>
      <c r="O121" s="2">
        <f t="shared" si="22"/>
        <v>1507.8422916666668</v>
      </c>
      <c r="P121" s="2"/>
      <c r="Q121" s="31">
        <f t="shared" si="23"/>
        <v>1497.2086111111112</v>
      </c>
      <c r="R121" s="28">
        <f t="shared" si="24"/>
        <v>102.84093491759015</v>
      </c>
    </row>
    <row r="122" spans="1:21">
      <c r="A122" s="12">
        <v>225</v>
      </c>
      <c r="B122" s="5">
        <v>1361.0983333333334</v>
      </c>
      <c r="C122" s="6">
        <v>1357.0216666666668</v>
      </c>
      <c r="D122" s="6">
        <v>1344.2816666666665</v>
      </c>
      <c r="E122" s="46">
        <f t="shared" si="18"/>
        <v>1350.6516666666666</v>
      </c>
      <c r="F122" s="6">
        <v>1390.9250000000002</v>
      </c>
      <c r="G122" s="6">
        <v>1398.8766666666668</v>
      </c>
      <c r="H122" s="46">
        <f t="shared" si="19"/>
        <v>1394.9008333333336</v>
      </c>
      <c r="I122" s="6">
        <v>1361.9799999999998</v>
      </c>
      <c r="J122" s="6">
        <v>1361.7233333333331</v>
      </c>
      <c r="K122" s="46">
        <f t="shared" si="20"/>
        <v>1361.8516666666665</v>
      </c>
      <c r="L122" s="6">
        <v>1345.0566666666666</v>
      </c>
      <c r="M122" s="6">
        <v>1366.57</v>
      </c>
      <c r="N122" s="46">
        <f t="shared" si="21"/>
        <v>1355.8133333333333</v>
      </c>
      <c r="O122" s="2">
        <f t="shared" si="22"/>
        <v>1365.8043750000002</v>
      </c>
      <c r="P122" s="2"/>
      <c r="Q122" s="31">
        <f t="shared" si="23"/>
        <v>1356.1055555555556</v>
      </c>
      <c r="R122" s="28">
        <f t="shared" si="24"/>
        <v>102.86078599256859</v>
      </c>
    </row>
    <row r="123" spans="1:21">
      <c r="A123" s="12">
        <v>210</v>
      </c>
      <c r="B123" s="5">
        <v>1222.8416666666667</v>
      </c>
      <c r="C123" s="6">
        <v>1224.8900000000001</v>
      </c>
      <c r="D123" s="6">
        <v>1214.1400000000001</v>
      </c>
      <c r="E123" s="46">
        <f t="shared" si="18"/>
        <v>1219.5150000000001</v>
      </c>
      <c r="F123" s="6">
        <v>1252.4616666666668</v>
      </c>
      <c r="G123" s="6">
        <v>1256.92</v>
      </c>
      <c r="H123" s="46">
        <f t="shared" si="19"/>
        <v>1254.6908333333336</v>
      </c>
      <c r="I123" s="6">
        <v>1226.1600000000001</v>
      </c>
      <c r="J123" s="6">
        <v>1231.2833333333335</v>
      </c>
      <c r="K123" s="46">
        <f t="shared" si="20"/>
        <v>1228.7216666666668</v>
      </c>
      <c r="L123" s="6">
        <v>1207.06</v>
      </c>
      <c r="M123" s="6">
        <v>1225.8866666666665</v>
      </c>
      <c r="N123" s="46">
        <f t="shared" si="21"/>
        <v>1216.4733333333334</v>
      </c>
      <c r="O123" s="2">
        <f t="shared" si="22"/>
        <v>1229.8502083333333</v>
      </c>
      <c r="P123" s="2"/>
      <c r="Q123" s="31">
        <f t="shared" si="23"/>
        <v>1221.57</v>
      </c>
      <c r="R123" s="28">
        <f t="shared" si="24"/>
        <v>102.71133322964165</v>
      </c>
    </row>
    <row r="124" spans="1:21">
      <c r="A124" s="12">
        <v>195</v>
      </c>
      <c r="B124" s="5">
        <v>1090.4504166666666</v>
      </c>
      <c r="C124" s="6">
        <v>1091.385</v>
      </c>
      <c r="D124" s="6">
        <v>1081.2650000000001</v>
      </c>
      <c r="E124" s="46">
        <f t="shared" si="18"/>
        <v>1086.325</v>
      </c>
      <c r="F124" s="6">
        <v>1119.3566666666666</v>
      </c>
      <c r="G124" s="6">
        <v>1123.1299999999999</v>
      </c>
      <c r="H124" s="46">
        <f t="shared" si="19"/>
        <v>1121.2433333333333</v>
      </c>
      <c r="I124" s="6">
        <v>1092.2366666666667</v>
      </c>
      <c r="J124" s="6">
        <v>1095.2583333333334</v>
      </c>
      <c r="K124" s="46">
        <f t="shared" si="20"/>
        <v>1093.7474999999999</v>
      </c>
      <c r="L124" s="6">
        <v>1075.9266666666665</v>
      </c>
      <c r="M124" s="6">
        <v>1096.6066666666666</v>
      </c>
      <c r="N124" s="46">
        <f t="shared" si="21"/>
        <v>1086.2666666666664</v>
      </c>
      <c r="O124" s="2">
        <f t="shared" si="22"/>
        <v>1096.8956250000001</v>
      </c>
      <c r="P124" s="2"/>
      <c r="Q124" s="31">
        <f t="shared" si="23"/>
        <v>1088.7797222222223</v>
      </c>
      <c r="R124" s="28">
        <f t="shared" si="24"/>
        <v>102.98165096653821</v>
      </c>
    </row>
    <row r="125" spans="1:21">
      <c r="A125" s="12">
        <v>180</v>
      </c>
      <c r="B125" s="5">
        <v>963.84641666666664</v>
      </c>
      <c r="C125" s="6">
        <v>965.94233333333341</v>
      </c>
      <c r="D125" s="6">
        <v>954.83983333333344</v>
      </c>
      <c r="E125" s="46">
        <f t="shared" si="18"/>
        <v>960.39108333333343</v>
      </c>
      <c r="F125" s="6">
        <v>987.97483333333332</v>
      </c>
      <c r="G125" s="6">
        <v>991.09466666666685</v>
      </c>
      <c r="H125" s="46">
        <f t="shared" si="19"/>
        <v>989.53475000000003</v>
      </c>
      <c r="I125" s="6">
        <v>969.01433333333341</v>
      </c>
      <c r="J125" s="6">
        <v>967.90599999999995</v>
      </c>
      <c r="K125" s="46">
        <f t="shared" si="20"/>
        <v>968.46016666666674</v>
      </c>
      <c r="L125" s="6">
        <v>952.95816666666667</v>
      </c>
      <c r="M125" s="6">
        <v>970.91750000000002</v>
      </c>
      <c r="N125" s="46">
        <f t="shared" si="21"/>
        <v>961.9378333333334</v>
      </c>
      <c r="O125" s="2">
        <f t="shared" si="22"/>
        <v>970.08095833333346</v>
      </c>
      <c r="P125" s="2"/>
      <c r="Q125" s="31">
        <f t="shared" si="23"/>
        <v>963.59636111111115</v>
      </c>
      <c r="R125" s="28">
        <f t="shared" si="24"/>
        <v>102.69183134512666</v>
      </c>
    </row>
    <row r="126" spans="1:21">
      <c r="A126" s="12">
        <v>165</v>
      </c>
      <c r="B126" s="5">
        <v>843.93270833333327</v>
      </c>
      <c r="C126" s="6">
        <v>848.75183333333337</v>
      </c>
      <c r="D126" s="6">
        <v>833.74683333333326</v>
      </c>
      <c r="E126" s="46">
        <f t="shared" si="18"/>
        <v>841.24933333333331</v>
      </c>
      <c r="F126" s="6">
        <v>862.76850000000002</v>
      </c>
      <c r="G126" s="6">
        <v>869.37266666666676</v>
      </c>
      <c r="H126" s="46">
        <f t="shared" si="19"/>
        <v>866.07058333333339</v>
      </c>
      <c r="I126" s="6">
        <v>846.36700000000008</v>
      </c>
      <c r="J126" s="6">
        <v>847.99200000000019</v>
      </c>
      <c r="K126" s="46">
        <f t="shared" si="20"/>
        <v>847.17950000000019</v>
      </c>
      <c r="L126" s="6">
        <v>833.10966666666673</v>
      </c>
      <c r="M126" s="6">
        <v>849.97216666666679</v>
      </c>
      <c r="N126" s="46">
        <f t="shared" si="21"/>
        <v>841.54091666666682</v>
      </c>
      <c r="O126" s="2">
        <f t="shared" si="22"/>
        <v>849.01008333333345</v>
      </c>
      <c r="P126" s="2"/>
      <c r="Q126" s="31">
        <f t="shared" si="23"/>
        <v>843.32325000000003</v>
      </c>
      <c r="R126" s="28">
        <f t="shared" si="24"/>
        <v>102.69734450382262</v>
      </c>
    </row>
    <row r="127" spans="1:21">
      <c r="A127" s="12">
        <v>150</v>
      </c>
      <c r="B127" s="5">
        <v>728.49312500000008</v>
      </c>
      <c r="C127" s="6">
        <v>734.17399999999998</v>
      </c>
      <c r="D127" s="6">
        <v>722.45583333333332</v>
      </c>
      <c r="E127" s="46">
        <f t="shared" si="18"/>
        <v>728.3149166666667</v>
      </c>
      <c r="F127" s="6">
        <v>747.92099999999994</v>
      </c>
      <c r="G127" s="6">
        <v>750.39583333333337</v>
      </c>
      <c r="H127" s="46">
        <f t="shared" si="19"/>
        <v>749.15841666666665</v>
      </c>
      <c r="I127" s="6">
        <v>731.57566666666662</v>
      </c>
      <c r="J127" s="6">
        <v>732.80349999999999</v>
      </c>
      <c r="K127" s="46">
        <f t="shared" si="20"/>
        <v>732.1895833333333</v>
      </c>
      <c r="L127" s="6">
        <v>719.21033333333332</v>
      </c>
      <c r="M127" s="6">
        <v>734.04366666666658</v>
      </c>
      <c r="N127" s="46">
        <f t="shared" si="21"/>
        <v>726.62699999999995</v>
      </c>
      <c r="O127" s="2">
        <f t="shared" si="22"/>
        <v>734.07247916666665</v>
      </c>
      <c r="P127" s="2"/>
      <c r="Q127" s="31">
        <f t="shared" si="23"/>
        <v>729.04383333333328</v>
      </c>
      <c r="R127" s="28">
        <f t="shared" si="24"/>
        <v>102.75903620792806</v>
      </c>
    </row>
    <row r="128" spans="1:21">
      <c r="A128" s="12">
        <v>135</v>
      </c>
      <c r="B128" s="5">
        <v>618.57674999999995</v>
      </c>
      <c r="C128" s="6">
        <v>622.30433333333337</v>
      </c>
      <c r="D128" s="6">
        <v>611.67033333333336</v>
      </c>
      <c r="E128" s="46">
        <f t="shared" si="18"/>
        <v>616.98733333333337</v>
      </c>
      <c r="F128" s="6">
        <v>637.05049999999994</v>
      </c>
      <c r="G128" s="6">
        <v>635.48683333333327</v>
      </c>
      <c r="H128" s="46">
        <f t="shared" si="19"/>
        <v>636.2686666666666</v>
      </c>
      <c r="I128" s="6">
        <v>622.10599999999999</v>
      </c>
      <c r="J128" s="6">
        <v>622.99566666666669</v>
      </c>
      <c r="K128" s="46">
        <f t="shared" si="20"/>
        <v>622.55083333333334</v>
      </c>
      <c r="L128" s="6">
        <v>610.83966666666674</v>
      </c>
      <c r="M128" s="6">
        <v>621.995</v>
      </c>
      <c r="N128" s="46">
        <f t="shared" si="21"/>
        <v>616.41733333333332</v>
      </c>
      <c r="O128" s="2">
        <f t="shared" si="22"/>
        <v>623.0560416666666</v>
      </c>
      <c r="P128" s="2"/>
      <c r="Q128" s="31">
        <f t="shared" si="23"/>
        <v>618.65183333333334</v>
      </c>
      <c r="R128" s="28">
        <f t="shared" si="24"/>
        <v>102.84761676667354</v>
      </c>
    </row>
    <row r="129" spans="1:18">
      <c r="A129" s="12">
        <v>120</v>
      </c>
      <c r="B129" s="5">
        <v>517.00429166666663</v>
      </c>
      <c r="C129" s="6">
        <v>522.77733333333333</v>
      </c>
      <c r="D129" s="6">
        <v>511.04266666666666</v>
      </c>
      <c r="E129" s="46">
        <f t="shared" si="18"/>
        <v>516.91</v>
      </c>
      <c r="F129" s="6">
        <v>533.68066666666664</v>
      </c>
      <c r="G129" s="6">
        <v>530.88383333333331</v>
      </c>
      <c r="H129" s="46">
        <f t="shared" si="19"/>
        <v>532.28224999999998</v>
      </c>
      <c r="I129" s="6">
        <v>516.94433333333336</v>
      </c>
      <c r="J129" s="6">
        <v>521.20016666666663</v>
      </c>
      <c r="K129" s="46">
        <f t="shared" si="20"/>
        <v>519.07224999999994</v>
      </c>
      <c r="L129" s="6">
        <v>510.69166666666666</v>
      </c>
      <c r="M129" s="6">
        <v>519.7885</v>
      </c>
      <c r="N129" s="46">
        <f t="shared" si="21"/>
        <v>515.24008333333336</v>
      </c>
      <c r="O129" s="2">
        <f t="shared" si="22"/>
        <v>520.87614583333334</v>
      </c>
      <c r="P129" s="2"/>
      <c r="Q129" s="31">
        <f t="shared" si="23"/>
        <v>517.07411111111116</v>
      </c>
      <c r="R129" s="28">
        <f t="shared" si="24"/>
        <v>102.94119132288579</v>
      </c>
    </row>
    <row r="130" spans="1:18">
      <c r="A130" s="12">
        <v>105</v>
      </c>
      <c r="B130" s="5">
        <v>421.35833333333335</v>
      </c>
      <c r="C130" s="6">
        <v>424.74849999999998</v>
      </c>
      <c r="D130" s="6">
        <v>418.83233333333334</v>
      </c>
      <c r="E130" s="46">
        <f t="shared" si="18"/>
        <v>421.79041666666666</v>
      </c>
      <c r="F130" s="6">
        <v>433.99049999999994</v>
      </c>
      <c r="G130" s="6">
        <v>434.04633333333339</v>
      </c>
      <c r="H130" s="46">
        <f t="shared" si="19"/>
        <v>434.01841666666667</v>
      </c>
      <c r="I130" s="6">
        <v>421.1421666666667</v>
      </c>
      <c r="J130" s="6">
        <v>423.75033333333334</v>
      </c>
      <c r="K130" s="46">
        <f t="shared" si="20"/>
        <v>422.44625000000002</v>
      </c>
      <c r="L130" s="6">
        <v>415.57083333333338</v>
      </c>
      <c r="M130" s="6">
        <v>424.12049999999999</v>
      </c>
      <c r="N130" s="46">
        <f t="shared" si="21"/>
        <v>419.84566666666672</v>
      </c>
      <c r="O130" s="2">
        <f t="shared" si="22"/>
        <v>424.52518750000002</v>
      </c>
      <c r="P130" s="2"/>
      <c r="Q130" s="31">
        <f t="shared" si="23"/>
        <v>421.36077777777774</v>
      </c>
      <c r="R130" s="28">
        <f t="shared" si="24"/>
        <v>103.00399077380771</v>
      </c>
    </row>
    <row r="131" spans="1:18">
      <c r="A131" s="12">
        <v>90</v>
      </c>
      <c r="B131" s="5">
        <v>332.75370833333335</v>
      </c>
      <c r="C131" s="6">
        <v>334.36916666666667</v>
      </c>
      <c r="D131" s="6">
        <v>329.38883333333331</v>
      </c>
      <c r="E131" s="46">
        <f t="shared" si="18"/>
        <v>331.87900000000002</v>
      </c>
      <c r="F131" s="6">
        <v>340.71916666666669</v>
      </c>
      <c r="G131" s="6">
        <v>343.14533333333333</v>
      </c>
      <c r="H131" s="46">
        <f t="shared" si="19"/>
        <v>341.93225000000001</v>
      </c>
      <c r="I131" s="6">
        <v>332.56149999999997</v>
      </c>
      <c r="J131" s="6">
        <v>335.76150000000001</v>
      </c>
      <c r="K131" s="46">
        <f t="shared" si="20"/>
        <v>334.16149999999999</v>
      </c>
      <c r="L131" s="6">
        <v>328.51100000000002</v>
      </c>
      <c r="M131" s="6">
        <v>334.31950000000001</v>
      </c>
      <c r="N131" s="46">
        <f t="shared" si="21"/>
        <v>331.41525000000001</v>
      </c>
      <c r="O131" s="2">
        <f t="shared" si="22"/>
        <v>334.84699999999998</v>
      </c>
      <c r="P131" s="2"/>
      <c r="Q131" s="31">
        <f t="shared" si="23"/>
        <v>332.48525000000001</v>
      </c>
      <c r="R131" s="28">
        <f t="shared" si="24"/>
        <v>102.84132905143913</v>
      </c>
    </row>
    <row r="132" spans="1:18">
      <c r="A132" s="12">
        <v>75</v>
      </c>
      <c r="B132" s="5">
        <v>251.09620833333335</v>
      </c>
      <c r="C132" s="6">
        <v>253.04649999999995</v>
      </c>
      <c r="D132" s="6">
        <v>249.18433333333334</v>
      </c>
      <c r="E132" s="46">
        <f t="shared" si="18"/>
        <v>251.11541666666665</v>
      </c>
      <c r="F132" s="6">
        <v>257.28799999999995</v>
      </c>
      <c r="G132" s="6">
        <v>259.81366666666668</v>
      </c>
      <c r="H132" s="46">
        <f t="shared" si="19"/>
        <v>258.55083333333334</v>
      </c>
      <c r="I132" s="6">
        <v>251.57649999999998</v>
      </c>
      <c r="J132" s="6">
        <v>253.45883333333336</v>
      </c>
      <c r="K132" s="46">
        <f t="shared" si="20"/>
        <v>252.51766666666668</v>
      </c>
      <c r="L132" s="6">
        <v>247.53666666666666</v>
      </c>
      <c r="M132" s="6">
        <v>252.85716666666667</v>
      </c>
      <c r="N132" s="46">
        <f t="shared" si="21"/>
        <v>250.19691666666665</v>
      </c>
      <c r="O132" s="2">
        <f t="shared" si="22"/>
        <v>253.09520833333332</v>
      </c>
      <c r="P132" s="2"/>
      <c r="Q132" s="31">
        <f t="shared" si="23"/>
        <v>251.27666666666664</v>
      </c>
      <c r="R132" s="28">
        <f t="shared" si="24"/>
        <v>102.89488346178848</v>
      </c>
    </row>
    <row r="133" spans="1:18">
      <c r="A133" s="12">
        <v>60</v>
      </c>
      <c r="B133" s="5">
        <v>178.09800000000001</v>
      </c>
      <c r="C133" s="6">
        <v>178.29016666666669</v>
      </c>
      <c r="D133" s="6">
        <v>176.5188333333333</v>
      </c>
      <c r="E133" s="46">
        <f t="shared" si="18"/>
        <v>177.40449999999998</v>
      </c>
      <c r="F133" s="6">
        <v>181.71483333333333</v>
      </c>
      <c r="G133" s="6">
        <v>184.83900000000003</v>
      </c>
      <c r="H133" s="46">
        <f t="shared" si="19"/>
        <v>183.27691666666669</v>
      </c>
      <c r="I133" s="6">
        <v>177.68916666666667</v>
      </c>
      <c r="J133" s="6">
        <v>179.35549999999998</v>
      </c>
      <c r="K133" s="46">
        <f t="shared" si="20"/>
        <v>178.52233333333334</v>
      </c>
      <c r="L133" s="6">
        <v>175.92200000000003</v>
      </c>
      <c r="M133" s="6">
        <v>178.66766666666669</v>
      </c>
      <c r="N133" s="46">
        <f t="shared" si="21"/>
        <v>177.29483333333337</v>
      </c>
      <c r="O133" s="2">
        <f t="shared" si="22"/>
        <v>179.12464583333335</v>
      </c>
      <c r="P133" s="2"/>
      <c r="Q133" s="31">
        <f t="shared" si="23"/>
        <v>177.74055555555557</v>
      </c>
      <c r="R133" s="28">
        <f t="shared" si="24"/>
        <v>103.11485529782799</v>
      </c>
    </row>
    <row r="134" spans="1:18">
      <c r="A134" s="12">
        <v>45</v>
      </c>
      <c r="B134" s="5">
        <v>113.72091666666668</v>
      </c>
      <c r="C134" s="6">
        <v>114.81099999999999</v>
      </c>
      <c r="D134" s="6">
        <v>113.02550000000001</v>
      </c>
      <c r="E134" s="46">
        <f t="shared" si="18"/>
        <v>113.91825</v>
      </c>
      <c r="F134" s="6">
        <v>116.56383333333333</v>
      </c>
      <c r="G134" s="6">
        <v>118.47166666666665</v>
      </c>
      <c r="H134" s="46">
        <f t="shared" si="19"/>
        <v>117.51774999999999</v>
      </c>
      <c r="I134" s="6">
        <v>113.88483333333333</v>
      </c>
      <c r="J134" s="6">
        <v>114.89733333333332</v>
      </c>
      <c r="K134" s="46">
        <f t="shared" si="20"/>
        <v>114.39108333333333</v>
      </c>
      <c r="L134" s="6">
        <v>112.60050000000001</v>
      </c>
      <c r="M134" s="6">
        <v>114.35766666666666</v>
      </c>
      <c r="N134" s="46">
        <f t="shared" si="21"/>
        <v>113.47908333333334</v>
      </c>
      <c r="O134" s="2">
        <f t="shared" si="22"/>
        <v>114.82654166666666</v>
      </c>
      <c r="P134" s="2"/>
      <c r="Q134" s="31">
        <f t="shared" si="23"/>
        <v>113.92947222222222</v>
      </c>
      <c r="R134" s="28">
        <f t="shared" si="24"/>
        <v>103.14956060779318</v>
      </c>
    </row>
    <row r="135" spans="1:18">
      <c r="A135" s="12">
        <v>30</v>
      </c>
      <c r="B135" s="5">
        <v>60.940325000000001</v>
      </c>
      <c r="C135" s="6">
        <v>61.201783333333331</v>
      </c>
      <c r="D135" s="6">
        <v>60.662183333333331</v>
      </c>
      <c r="E135" s="46">
        <f t="shared" si="18"/>
        <v>60.931983333333335</v>
      </c>
      <c r="F135" s="6">
        <v>61.986766666666675</v>
      </c>
      <c r="G135" s="6">
        <v>63.567949999999996</v>
      </c>
      <c r="H135" s="46">
        <f t="shared" si="19"/>
        <v>62.777358333333339</v>
      </c>
      <c r="I135" s="6">
        <v>60.730566666666668</v>
      </c>
      <c r="J135" s="6">
        <v>61.48565</v>
      </c>
      <c r="K135" s="46">
        <f t="shared" si="20"/>
        <v>61.108108333333334</v>
      </c>
      <c r="L135" s="6">
        <v>59.867899999999999</v>
      </c>
      <c r="M135" s="6">
        <v>61.263716666666674</v>
      </c>
      <c r="N135" s="46">
        <f t="shared" si="21"/>
        <v>60.565808333333337</v>
      </c>
      <c r="O135" s="2">
        <f t="shared" si="22"/>
        <v>61.345814583333336</v>
      </c>
      <c r="P135" s="2"/>
      <c r="Q135" s="31">
        <f t="shared" si="23"/>
        <v>60.868633333333342</v>
      </c>
      <c r="R135" s="28">
        <f t="shared" si="24"/>
        <v>103.13581050776563</v>
      </c>
    </row>
  </sheetData>
  <mergeCells count="2">
    <mergeCell ref="AF27:AH29"/>
    <mergeCell ref="AF72:AH7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E8079-BBF3-4F7E-BA80-033055DE45F7}">
  <dimension ref="A1:AQ60"/>
  <sheetViews>
    <sheetView zoomScale="80" zoomScaleNormal="80" workbookViewId="0">
      <selection activeCell="AP50" sqref="AP50"/>
    </sheetView>
  </sheetViews>
  <sheetFormatPr defaultRowHeight="15"/>
  <sheetData>
    <row r="1" spans="1:37">
      <c r="A1" s="48" t="s">
        <v>305</v>
      </c>
      <c r="B1" s="2" t="s">
        <v>157</v>
      </c>
      <c r="C1" s="2" t="s">
        <v>158</v>
      </c>
      <c r="D1" s="2" t="s">
        <v>159</v>
      </c>
      <c r="E1" s="2" t="s">
        <v>160</v>
      </c>
      <c r="F1" s="2" t="s">
        <v>161</v>
      </c>
      <c r="G1" s="2" t="s">
        <v>162</v>
      </c>
      <c r="H1" s="46" t="s">
        <v>320</v>
      </c>
      <c r="I1" s="46" t="s">
        <v>320</v>
      </c>
      <c r="J1" s="46" t="s">
        <v>320</v>
      </c>
      <c r="K1" s="2" t="s">
        <v>163</v>
      </c>
      <c r="L1" s="2" t="s">
        <v>164</v>
      </c>
      <c r="M1" s="2" t="s">
        <v>165</v>
      </c>
      <c r="N1" s="2" t="s">
        <v>166</v>
      </c>
      <c r="O1" s="2" t="s">
        <v>167</v>
      </c>
      <c r="P1" s="2" t="s">
        <v>168</v>
      </c>
      <c r="Q1" s="46" t="s">
        <v>322</v>
      </c>
      <c r="R1" s="46" t="s">
        <v>322</v>
      </c>
      <c r="S1" s="46" t="s">
        <v>322</v>
      </c>
      <c r="T1" s="2" t="s">
        <v>169</v>
      </c>
      <c r="U1" s="2" t="s">
        <v>170</v>
      </c>
      <c r="V1" s="2" t="s">
        <v>171</v>
      </c>
      <c r="W1" s="2" t="s">
        <v>172</v>
      </c>
      <c r="X1" s="2" t="s">
        <v>173</v>
      </c>
      <c r="Y1" s="2" t="s">
        <v>174</v>
      </c>
      <c r="Z1" s="46" t="s">
        <v>323</v>
      </c>
      <c r="AA1" s="46" t="s">
        <v>323</v>
      </c>
      <c r="AB1" s="46" t="s">
        <v>323</v>
      </c>
      <c r="AC1" s="2" t="s">
        <v>175</v>
      </c>
      <c r="AD1" s="2" t="s">
        <v>176</v>
      </c>
      <c r="AE1" s="2" t="s">
        <v>177</v>
      </c>
      <c r="AF1" s="2" t="s">
        <v>178</v>
      </c>
      <c r="AG1" s="2" t="s">
        <v>179</v>
      </c>
      <c r="AH1" s="2" t="s">
        <v>180</v>
      </c>
      <c r="AI1" s="46" t="s">
        <v>324</v>
      </c>
      <c r="AJ1" s="46" t="s">
        <v>324</v>
      </c>
      <c r="AK1" s="46" t="s">
        <v>324</v>
      </c>
    </row>
    <row r="2" spans="1:37" ht="23.25">
      <c r="A2" s="6" t="s">
        <v>2</v>
      </c>
      <c r="B2" s="2" t="s">
        <v>3</v>
      </c>
      <c r="C2" s="2" t="s">
        <v>3</v>
      </c>
      <c r="D2" s="2" t="s">
        <v>3</v>
      </c>
      <c r="E2" s="2" t="s">
        <v>3</v>
      </c>
      <c r="F2" s="2" t="s">
        <v>3</v>
      </c>
      <c r="G2" s="2" t="s">
        <v>3</v>
      </c>
      <c r="H2" s="46" t="s">
        <v>3</v>
      </c>
      <c r="I2" s="116" t="s">
        <v>329</v>
      </c>
      <c r="J2" s="46" t="s">
        <v>311</v>
      </c>
      <c r="K2" s="2" t="s">
        <v>3</v>
      </c>
      <c r="L2" s="2" t="s">
        <v>3</v>
      </c>
      <c r="M2" s="2" t="s">
        <v>3</v>
      </c>
      <c r="N2" s="2" t="s">
        <v>3</v>
      </c>
      <c r="O2" s="2" t="s">
        <v>3</v>
      </c>
      <c r="P2" s="2" t="s">
        <v>3</v>
      </c>
      <c r="Q2" s="46" t="s">
        <v>3</v>
      </c>
      <c r="R2" s="116" t="s">
        <v>329</v>
      </c>
      <c r="S2" s="46" t="s">
        <v>311</v>
      </c>
      <c r="T2" s="2" t="s">
        <v>3</v>
      </c>
      <c r="U2" s="2" t="s">
        <v>3</v>
      </c>
      <c r="V2" s="2" t="s">
        <v>3</v>
      </c>
      <c r="W2" s="2" t="s">
        <v>3</v>
      </c>
      <c r="X2" s="2" t="s">
        <v>3</v>
      </c>
      <c r="Y2" s="2" t="s">
        <v>3</v>
      </c>
      <c r="Z2" s="46" t="s">
        <v>3</v>
      </c>
      <c r="AA2" s="116" t="s">
        <v>329</v>
      </c>
      <c r="AB2" s="46" t="s">
        <v>311</v>
      </c>
      <c r="AC2" s="2" t="s">
        <v>3</v>
      </c>
      <c r="AD2" s="2" t="s">
        <v>3</v>
      </c>
      <c r="AE2" s="2" t="s">
        <v>3</v>
      </c>
      <c r="AF2" s="2" t="s">
        <v>3</v>
      </c>
      <c r="AG2" s="2" t="s">
        <v>3</v>
      </c>
      <c r="AH2" s="2" t="s">
        <v>3</v>
      </c>
      <c r="AI2" s="46" t="s">
        <v>3</v>
      </c>
      <c r="AJ2" s="116" t="s">
        <v>329</v>
      </c>
      <c r="AK2" s="46" t="s">
        <v>311</v>
      </c>
    </row>
    <row r="3" spans="1:37">
      <c r="A3" s="6" t="s">
        <v>4</v>
      </c>
      <c r="B3" s="3" t="s">
        <v>5</v>
      </c>
      <c r="C3" s="3" t="s">
        <v>5</v>
      </c>
      <c r="D3" s="3" t="s">
        <v>5</v>
      </c>
      <c r="E3" s="3" t="s">
        <v>5</v>
      </c>
      <c r="F3" s="3" t="s">
        <v>5</v>
      </c>
      <c r="G3" s="3" t="s">
        <v>5</v>
      </c>
      <c r="H3" s="100" t="s">
        <v>5</v>
      </c>
      <c r="I3" s="100" t="s">
        <v>5</v>
      </c>
      <c r="J3" s="100" t="s">
        <v>5</v>
      </c>
      <c r="K3" s="3" t="s">
        <v>5</v>
      </c>
      <c r="L3" s="3" t="s">
        <v>5</v>
      </c>
      <c r="M3" s="3" t="s">
        <v>5</v>
      </c>
      <c r="N3" s="3" t="s">
        <v>5</v>
      </c>
      <c r="O3" s="3" t="s">
        <v>5</v>
      </c>
      <c r="P3" s="3" t="s">
        <v>5</v>
      </c>
      <c r="Q3" s="100" t="s">
        <v>5</v>
      </c>
      <c r="R3" s="100" t="s">
        <v>5</v>
      </c>
      <c r="S3" s="100" t="s">
        <v>5</v>
      </c>
      <c r="T3" s="3" t="s">
        <v>5</v>
      </c>
      <c r="U3" s="3" t="s">
        <v>5</v>
      </c>
      <c r="V3" s="3" t="s">
        <v>5</v>
      </c>
      <c r="W3" s="3" t="s">
        <v>5</v>
      </c>
      <c r="X3" s="3" t="s">
        <v>5</v>
      </c>
      <c r="Y3" s="3" t="s">
        <v>5</v>
      </c>
      <c r="Z3" s="100" t="s">
        <v>5</v>
      </c>
      <c r="AA3" s="100" t="s">
        <v>5</v>
      </c>
      <c r="AB3" s="100" t="s">
        <v>5</v>
      </c>
      <c r="AC3" s="3" t="s">
        <v>5</v>
      </c>
      <c r="AD3" s="3" t="s">
        <v>5</v>
      </c>
      <c r="AE3" s="3" t="s">
        <v>5</v>
      </c>
      <c r="AF3" s="3" t="s">
        <v>5</v>
      </c>
      <c r="AG3" s="3" t="s">
        <v>5</v>
      </c>
      <c r="AH3" s="3" t="s">
        <v>5</v>
      </c>
      <c r="AI3" s="100" t="s">
        <v>5</v>
      </c>
      <c r="AJ3" s="100" t="s">
        <v>5</v>
      </c>
      <c r="AK3" s="100" t="s">
        <v>5</v>
      </c>
    </row>
    <row r="4" spans="1:37">
      <c r="A4" s="46" t="s">
        <v>0</v>
      </c>
      <c r="B4" s="2" t="s">
        <v>157</v>
      </c>
      <c r="C4" s="2" t="s">
        <v>158</v>
      </c>
      <c r="D4" s="2" t="s">
        <v>159</v>
      </c>
      <c r="E4" s="2" t="s">
        <v>160</v>
      </c>
      <c r="F4" s="2" t="s">
        <v>161</v>
      </c>
      <c r="G4" s="2" t="s">
        <v>162</v>
      </c>
      <c r="H4" s="46" t="s">
        <v>205</v>
      </c>
      <c r="I4" s="46" t="s">
        <v>205</v>
      </c>
      <c r="J4" s="46" t="s">
        <v>205</v>
      </c>
      <c r="K4" s="2" t="s">
        <v>163</v>
      </c>
      <c r="L4" s="2" t="s">
        <v>164</v>
      </c>
      <c r="M4" s="2" t="s">
        <v>165</v>
      </c>
      <c r="N4" s="2" t="s">
        <v>166</v>
      </c>
      <c r="O4" s="2" t="s">
        <v>167</v>
      </c>
      <c r="P4" s="2" t="s">
        <v>168</v>
      </c>
      <c r="Q4" s="46" t="s">
        <v>207</v>
      </c>
      <c r="R4" s="46" t="s">
        <v>207</v>
      </c>
      <c r="S4" s="46" t="s">
        <v>207</v>
      </c>
      <c r="T4" s="2" t="s">
        <v>169</v>
      </c>
      <c r="U4" s="2" t="s">
        <v>170</v>
      </c>
      <c r="V4" s="2" t="s">
        <v>171</v>
      </c>
      <c r="W4" s="2" t="s">
        <v>172</v>
      </c>
      <c r="X4" s="2" t="s">
        <v>173</v>
      </c>
      <c r="Y4" s="2" t="s">
        <v>174</v>
      </c>
      <c r="Z4" s="46" t="s">
        <v>209</v>
      </c>
      <c r="AA4" s="46" t="s">
        <v>209</v>
      </c>
      <c r="AB4" s="46" t="s">
        <v>209</v>
      </c>
      <c r="AC4" s="2" t="s">
        <v>175</v>
      </c>
      <c r="AD4" s="2" t="s">
        <v>176</v>
      </c>
      <c r="AE4" s="2" t="s">
        <v>177</v>
      </c>
      <c r="AF4" s="2" t="s">
        <v>178</v>
      </c>
      <c r="AG4" s="2" t="s">
        <v>179</v>
      </c>
      <c r="AH4" s="2" t="s">
        <v>180</v>
      </c>
      <c r="AI4" s="46" t="s">
        <v>211</v>
      </c>
      <c r="AJ4" s="46" t="s">
        <v>211</v>
      </c>
      <c r="AK4" s="46" t="s">
        <v>211</v>
      </c>
    </row>
    <row r="5" spans="1:37">
      <c r="A5" s="11">
        <v>30</v>
      </c>
      <c r="B5" s="2">
        <v>63.9315</v>
      </c>
      <c r="C5" s="2">
        <v>63.309699999999999</v>
      </c>
      <c r="D5" s="2">
        <v>62.619300000000003</v>
      </c>
      <c r="E5" s="2">
        <v>63.217700000000001</v>
      </c>
      <c r="F5" s="2">
        <v>64.587800000000001</v>
      </c>
      <c r="G5" s="2">
        <v>63.150599999999997</v>
      </c>
      <c r="H5" s="46">
        <f>AVERAGE(B5:G5)</f>
        <v>63.469433333333335</v>
      </c>
      <c r="I5" s="46">
        <f>_xlfn.STDEV.S(B5:G5)</f>
        <v>0.68956731264370896</v>
      </c>
      <c r="J5" s="46">
        <f>I5/SQRT(6)</f>
        <v>0.28151467654655438</v>
      </c>
      <c r="K5" s="2">
        <v>64.331199999999995</v>
      </c>
      <c r="L5" s="2">
        <v>64.941599999999994</v>
      </c>
      <c r="M5" s="2">
        <v>65.449399999999997</v>
      </c>
      <c r="N5" s="2">
        <v>63.5794</v>
      </c>
      <c r="O5" s="2">
        <v>64.331699999999998</v>
      </c>
      <c r="P5" s="2">
        <v>63.284999999999997</v>
      </c>
      <c r="Q5" s="46">
        <f>AVERAGE(K5:P5)</f>
        <v>64.319716666666679</v>
      </c>
      <c r="R5" s="46">
        <f>_xlfn.STDEV.S(K5:P5)</f>
        <v>0.8101735774922959</v>
      </c>
      <c r="S5" s="46">
        <f>R5/SQRT(6)</f>
        <v>0.33075197799022188</v>
      </c>
      <c r="T5" s="2">
        <v>63.051099999999998</v>
      </c>
      <c r="U5" s="2">
        <v>63.141300000000001</v>
      </c>
      <c r="V5" s="2">
        <v>63.241300000000003</v>
      </c>
      <c r="W5" s="2">
        <v>62.728700000000003</v>
      </c>
      <c r="X5" s="2">
        <v>62.9602</v>
      </c>
      <c r="Y5" s="2">
        <v>62.953899999999997</v>
      </c>
      <c r="Z5" s="46">
        <f>AVERAGE(T5:Y5)</f>
        <v>63.01274999999999</v>
      </c>
      <c r="AA5" s="46">
        <f>_xlfn.STDEV.S(T5:Y5)</f>
        <v>0.17727952786489456</v>
      </c>
      <c r="AB5" s="46">
        <f>AA5/SQRT(6)</f>
        <v>7.2374064185083978E-2</v>
      </c>
      <c r="AC5" s="2">
        <v>62.8401</v>
      </c>
      <c r="AD5" s="2">
        <v>63.053199999999997</v>
      </c>
      <c r="AE5" s="2">
        <v>62.485300000000002</v>
      </c>
      <c r="AF5" s="2">
        <v>62.531199999999998</v>
      </c>
      <c r="AG5" s="2">
        <v>63.279299999999999</v>
      </c>
      <c r="AH5" s="2">
        <v>63.557299999999998</v>
      </c>
      <c r="AI5" s="46">
        <f>AVERAGE(AC5:AH5)</f>
        <v>62.95773333333333</v>
      </c>
      <c r="AJ5" s="46">
        <f>_xlfn.STDEV.S(AC5:AH5)</f>
        <v>0.42212811641332992</v>
      </c>
      <c r="AK5" s="46">
        <f>AJ5/SQRT(6)</f>
        <v>0.17233308188247251</v>
      </c>
    </row>
    <row r="6" spans="1:37">
      <c r="A6" s="11">
        <v>45</v>
      </c>
      <c r="B6" s="2">
        <v>118.06100000000001</v>
      </c>
      <c r="C6" s="2">
        <v>118.122</v>
      </c>
      <c r="D6" s="2">
        <v>117.501</v>
      </c>
      <c r="E6" s="2">
        <v>116.214</v>
      </c>
      <c r="F6" s="2">
        <v>118.59399999999999</v>
      </c>
      <c r="G6" s="2">
        <v>116.16500000000001</v>
      </c>
      <c r="H6" s="46">
        <f t="shared" ref="H6:H23" si="0">AVERAGE(B6:G6)</f>
        <v>117.44283333333333</v>
      </c>
      <c r="I6" s="46">
        <f t="shared" ref="I6:I23" si="1">_xlfn.STDEV.S(B6:G6)</f>
        <v>1.031004833483657</v>
      </c>
      <c r="J6" s="46">
        <f t="shared" ref="J6:J23" si="2">I6/SQRT(6)</f>
        <v>0.42090596072968278</v>
      </c>
      <c r="K6" s="2">
        <v>120.05200000000001</v>
      </c>
      <c r="L6" s="2">
        <v>119.11799999999999</v>
      </c>
      <c r="M6" s="2">
        <v>120.405</v>
      </c>
      <c r="N6" s="2">
        <v>118.292</v>
      </c>
      <c r="O6" s="2">
        <v>118.874</v>
      </c>
      <c r="P6" s="2">
        <v>118.36799999999999</v>
      </c>
      <c r="Q6" s="46">
        <f t="shared" ref="Q6:Q23" si="3">AVERAGE(K6:P6)</f>
        <v>119.18483333333336</v>
      </c>
      <c r="R6" s="46">
        <f t="shared" ref="R6:R23" si="4">_xlfn.STDEV.S(K6:P6)</f>
        <v>0.87249490924971673</v>
      </c>
      <c r="S6" s="46">
        <f t="shared" ref="S6:S23" si="5">R6/SQRT(6)</f>
        <v>0.35619455513962017</v>
      </c>
      <c r="T6" s="2">
        <v>117.996</v>
      </c>
      <c r="U6" s="2">
        <v>119.057</v>
      </c>
      <c r="V6" s="2">
        <v>117.274</v>
      </c>
      <c r="W6" s="2">
        <v>117.845</v>
      </c>
      <c r="X6" s="2">
        <v>117.742</v>
      </c>
      <c r="Y6" s="2">
        <v>117.858</v>
      </c>
      <c r="Z6" s="46">
        <f t="shared" ref="Z6:Z23" si="6">AVERAGE(T6:Y6)</f>
        <v>117.96199999999999</v>
      </c>
      <c r="AA6" s="46">
        <f t="shared" ref="AA6:AA23" si="7">_xlfn.STDEV.S(T6:Y6)</f>
        <v>0.59100423010330483</v>
      </c>
      <c r="AB6" s="46">
        <f t="shared" ref="AB6:AB23" si="8">AA6/SQRT(6)</f>
        <v>0.24127646659658575</v>
      </c>
      <c r="AC6" s="2">
        <v>116.955</v>
      </c>
      <c r="AD6" s="2">
        <v>116.717</v>
      </c>
      <c r="AE6" s="2">
        <v>116.995</v>
      </c>
      <c r="AF6" s="2">
        <v>115.383</v>
      </c>
      <c r="AG6" s="2">
        <v>116.791</v>
      </c>
      <c r="AH6" s="2">
        <v>115.816</v>
      </c>
      <c r="AI6" s="46">
        <f t="shared" ref="AI6:AI23" si="9">AVERAGE(AC6:AH6)</f>
        <v>116.44283333333334</v>
      </c>
      <c r="AJ6" s="46">
        <f t="shared" ref="AJ6:AJ23" si="10">_xlfn.STDEV.S(AC6:AH6)</f>
        <v>0.67524170980965625</v>
      </c>
      <c r="AK6" s="46">
        <f t="shared" ref="AK6:AK23" si="11">AJ6/SQRT(6)</f>
        <v>0.27566627367968805</v>
      </c>
    </row>
    <row r="7" spans="1:37">
      <c r="A7" s="11">
        <v>60</v>
      </c>
      <c r="B7" s="2">
        <v>182.833</v>
      </c>
      <c r="C7" s="2">
        <v>181.077</v>
      </c>
      <c r="D7" s="2">
        <v>181.18899999999999</v>
      </c>
      <c r="E7" s="2">
        <v>180.29499999999999</v>
      </c>
      <c r="F7" s="2">
        <v>181.02099999999999</v>
      </c>
      <c r="G7" s="2">
        <v>182</v>
      </c>
      <c r="H7" s="46">
        <f t="shared" si="0"/>
        <v>181.4025</v>
      </c>
      <c r="I7" s="46">
        <f t="shared" si="1"/>
        <v>0.88622429440859241</v>
      </c>
      <c r="J7" s="46">
        <f t="shared" si="2"/>
        <v>0.36179955315985113</v>
      </c>
      <c r="K7" s="2">
        <v>184.02</v>
      </c>
      <c r="L7" s="2">
        <v>184.52</v>
      </c>
      <c r="M7" s="2">
        <v>189.08799999999999</v>
      </c>
      <c r="N7" s="2">
        <v>184.76499999999999</v>
      </c>
      <c r="O7" s="2">
        <v>186.00800000000001</v>
      </c>
      <c r="P7" s="2">
        <v>187.32</v>
      </c>
      <c r="Q7" s="46">
        <f t="shared" si="3"/>
        <v>185.95349999999999</v>
      </c>
      <c r="R7" s="46">
        <f t="shared" si="4"/>
        <v>1.9442869901328819</v>
      </c>
      <c r="S7" s="46">
        <f t="shared" si="5"/>
        <v>0.79375183989287879</v>
      </c>
      <c r="T7" s="2">
        <v>184.37299999999999</v>
      </c>
      <c r="U7" s="2">
        <v>184.35499999999999</v>
      </c>
      <c r="V7" s="2">
        <v>182.91300000000001</v>
      </c>
      <c r="W7" s="2">
        <v>182.56700000000001</v>
      </c>
      <c r="X7" s="2">
        <v>182.006</v>
      </c>
      <c r="Y7" s="2">
        <v>181.08500000000001</v>
      </c>
      <c r="Z7" s="46">
        <f t="shared" si="6"/>
        <v>182.88316666666665</v>
      </c>
      <c r="AA7" s="46">
        <f t="shared" si="7"/>
        <v>1.3030405084519239</v>
      </c>
      <c r="AB7" s="46">
        <f t="shared" si="8"/>
        <v>0.53196405998066076</v>
      </c>
      <c r="AC7" s="2">
        <v>180.47399999999999</v>
      </c>
      <c r="AD7" s="2">
        <v>180.499</v>
      </c>
      <c r="AE7" s="2">
        <v>179.88800000000001</v>
      </c>
      <c r="AF7" s="2">
        <v>180.11099999999999</v>
      </c>
      <c r="AG7" s="2">
        <v>181.619</v>
      </c>
      <c r="AH7" s="2">
        <v>180.315</v>
      </c>
      <c r="AI7" s="46">
        <f t="shared" si="9"/>
        <v>180.48433333333332</v>
      </c>
      <c r="AJ7" s="46">
        <f t="shared" si="10"/>
        <v>0.60190619424181624</v>
      </c>
      <c r="AK7" s="46">
        <f t="shared" si="11"/>
        <v>0.24572717481883138</v>
      </c>
    </row>
    <row r="8" spans="1:37">
      <c r="A8" s="11">
        <v>75</v>
      </c>
      <c r="B8" s="2">
        <v>255.1</v>
      </c>
      <c r="C8" s="2">
        <v>258.56700000000001</v>
      </c>
      <c r="D8" s="2">
        <v>255.88300000000001</v>
      </c>
      <c r="E8" s="2">
        <v>255.524</v>
      </c>
      <c r="F8" s="2">
        <v>255.345</v>
      </c>
      <c r="G8" s="2">
        <v>255.06800000000001</v>
      </c>
      <c r="H8" s="46">
        <f t="shared" si="0"/>
        <v>255.9145</v>
      </c>
      <c r="I8" s="46">
        <f t="shared" si="1"/>
        <v>1.3336822335174168</v>
      </c>
      <c r="J8" s="46">
        <f t="shared" si="2"/>
        <v>0.54447349185551197</v>
      </c>
      <c r="K8" s="2">
        <v>260.803</v>
      </c>
      <c r="L8" s="2">
        <v>261.62799999999999</v>
      </c>
      <c r="M8" s="2">
        <v>265.10300000000001</v>
      </c>
      <c r="N8" s="2">
        <v>258.512</v>
      </c>
      <c r="O8" s="2">
        <v>257.96499999999997</v>
      </c>
      <c r="P8" s="2">
        <v>258.255</v>
      </c>
      <c r="Q8" s="46">
        <f t="shared" si="3"/>
        <v>260.3776666666667</v>
      </c>
      <c r="R8" s="46">
        <f t="shared" si="4"/>
        <v>2.7524681045684622</v>
      </c>
      <c r="S8" s="46">
        <f t="shared" si="5"/>
        <v>1.1236903982463842</v>
      </c>
      <c r="T8" s="2">
        <v>255.54400000000001</v>
      </c>
      <c r="U8" s="2">
        <v>257.714</v>
      </c>
      <c r="V8" s="2">
        <v>255.62700000000001</v>
      </c>
      <c r="W8" s="2">
        <v>254.13</v>
      </c>
      <c r="X8" s="2">
        <v>257.20800000000003</v>
      </c>
      <c r="Y8" s="2">
        <v>254.96100000000001</v>
      </c>
      <c r="Z8" s="46">
        <f t="shared" si="6"/>
        <v>255.864</v>
      </c>
      <c r="AA8" s="46">
        <f t="shared" si="7"/>
        <v>1.3571713230097406</v>
      </c>
      <c r="AB8" s="46">
        <f t="shared" si="8"/>
        <v>0.55406287248530595</v>
      </c>
      <c r="AC8" s="2">
        <v>252.2</v>
      </c>
      <c r="AD8" s="2">
        <v>252.57400000000001</v>
      </c>
      <c r="AE8" s="2">
        <v>254.05099999999999</v>
      </c>
      <c r="AF8" s="2">
        <v>250.678</v>
      </c>
      <c r="AG8" s="2">
        <v>252.76</v>
      </c>
      <c r="AH8" s="2">
        <v>252.56800000000001</v>
      </c>
      <c r="AI8" s="46">
        <f t="shared" si="9"/>
        <v>252.47183333333331</v>
      </c>
      <c r="AJ8" s="46">
        <f t="shared" si="10"/>
        <v>1.0851935157688062</v>
      </c>
      <c r="AK8" s="46">
        <f t="shared" si="11"/>
        <v>0.44302839763508434</v>
      </c>
    </row>
    <row r="9" spans="1:37">
      <c r="A9" s="11">
        <v>90</v>
      </c>
      <c r="B9" s="2">
        <v>339.20600000000002</v>
      </c>
      <c r="C9" s="2">
        <v>340.67500000000001</v>
      </c>
      <c r="D9" s="2">
        <v>338.572</v>
      </c>
      <c r="E9" s="2">
        <v>336.96</v>
      </c>
      <c r="F9" s="2">
        <v>338.21699999999998</v>
      </c>
      <c r="G9" s="2">
        <v>335.49599999999998</v>
      </c>
      <c r="H9" s="46">
        <f t="shared" si="0"/>
        <v>338.1876666666667</v>
      </c>
      <c r="I9" s="46">
        <f t="shared" si="1"/>
        <v>1.7958083045433095</v>
      </c>
      <c r="J9" s="46">
        <f t="shared" si="2"/>
        <v>0.73313567033061444</v>
      </c>
      <c r="K9" s="2">
        <v>341.47500000000002</v>
      </c>
      <c r="L9" s="2">
        <v>346.05799999999999</v>
      </c>
      <c r="M9" s="2">
        <v>346.52300000000002</v>
      </c>
      <c r="N9" s="2">
        <v>342.14400000000001</v>
      </c>
      <c r="O9" s="2">
        <v>342.18299999999999</v>
      </c>
      <c r="P9" s="2">
        <v>344.762</v>
      </c>
      <c r="Q9" s="46">
        <f t="shared" si="3"/>
        <v>343.85750000000002</v>
      </c>
      <c r="R9" s="46">
        <f t="shared" si="4"/>
        <v>2.1991611809960632</v>
      </c>
      <c r="S9" s="46">
        <f t="shared" si="5"/>
        <v>0.89780379259613285</v>
      </c>
      <c r="T9" s="2">
        <v>339.839</v>
      </c>
      <c r="U9" s="2">
        <v>335.85700000000003</v>
      </c>
      <c r="V9" s="2">
        <v>339.24</v>
      </c>
      <c r="W9" s="2">
        <v>339.01600000000002</v>
      </c>
      <c r="X9" s="2">
        <v>334.50400000000002</v>
      </c>
      <c r="Y9" s="2">
        <v>334.67899999999997</v>
      </c>
      <c r="Z9" s="46">
        <f t="shared" si="6"/>
        <v>337.18916666666672</v>
      </c>
      <c r="AA9" s="46">
        <f t="shared" si="7"/>
        <v>2.4433820345305555</v>
      </c>
      <c r="AB9" s="46">
        <f t="shared" si="8"/>
        <v>0.99750653854721483</v>
      </c>
      <c r="AC9" s="2">
        <v>332.78500000000003</v>
      </c>
      <c r="AD9" s="2">
        <v>335.84500000000003</v>
      </c>
      <c r="AE9" s="2">
        <v>334.44</v>
      </c>
      <c r="AF9" s="2">
        <v>333.48</v>
      </c>
      <c r="AG9" s="2">
        <v>335.75200000000001</v>
      </c>
      <c r="AH9" s="2">
        <v>333.34899999999999</v>
      </c>
      <c r="AI9" s="46">
        <f t="shared" si="9"/>
        <v>334.27516666666668</v>
      </c>
      <c r="AJ9" s="46">
        <f t="shared" si="10"/>
        <v>1.2948555775323642</v>
      </c>
      <c r="AK9" s="46">
        <f t="shared" si="11"/>
        <v>0.5286225759251858</v>
      </c>
    </row>
    <row r="10" spans="1:37">
      <c r="A10" s="11">
        <v>105</v>
      </c>
      <c r="B10" s="2">
        <v>428.85</v>
      </c>
      <c r="C10" s="2">
        <v>430.92899999999997</v>
      </c>
      <c r="D10" s="2">
        <v>425.464</v>
      </c>
      <c r="E10" s="2">
        <v>427.30700000000002</v>
      </c>
      <c r="F10" s="2">
        <v>427.87299999999999</v>
      </c>
      <c r="G10" s="2">
        <v>429.35700000000003</v>
      </c>
      <c r="H10" s="46">
        <f t="shared" si="0"/>
        <v>428.29666666666662</v>
      </c>
      <c r="I10" s="46">
        <f t="shared" si="1"/>
        <v>1.8731042327288285</v>
      </c>
      <c r="J10" s="46">
        <f t="shared" si="2"/>
        <v>0.76469160087217014</v>
      </c>
      <c r="K10" s="2">
        <v>433.14</v>
      </c>
      <c r="L10" s="2">
        <v>433.58499999999998</v>
      </c>
      <c r="M10" s="2">
        <v>441.351</v>
      </c>
      <c r="N10" s="2">
        <v>432.24599999999998</v>
      </c>
      <c r="O10" s="2">
        <v>426.84</v>
      </c>
      <c r="P10" s="2">
        <v>432.68299999999999</v>
      </c>
      <c r="Q10" s="46">
        <f t="shared" si="3"/>
        <v>433.30750000000006</v>
      </c>
      <c r="R10" s="46">
        <f t="shared" si="4"/>
        <v>4.6507696889869825</v>
      </c>
      <c r="S10" s="46">
        <f t="shared" si="5"/>
        <v>1.8986687748700877</v>
      </c>
      <c r="T10" s="2">
        <v>425.66899999999998</v>
      </c>
      <c r="U10" s="2">
        <v>430.06099999999998</v>
      </c>
      <c r="V10" s="2">
        <v>427.99099999999999</v>
      </c>
      <c r="W10" s="2">
        <v>426.04</v>
      </c>
      <c r="X10" s="2">
        <v>424.846</v>
      </c>
      <c r="Y10" s="2">
        <v>421.00400000000002</v>
      </c>
      <c r="Z10" s="46">
        <f t="shared" si="6"/>
        <v>425.93516666666665</v>
      </c>
      <c r="AA10" s="46">
        <f t="shared" si="7"/>
        <v>3.0605056717259296</v>
      </c>
      <c r="AB10" s="46">
        <f t="shared" si="8"/>
        <v>1.2494462084370677</v>
      </c>
      <c r="AC10" s="2">
        <v>419.79</v>
      </c>
      <c r="AD10" s="2">
        <v>419.32600000000002</v>
      </c>
      <c r="AE10" s="2">
        <v>420.91699999999997</v>
      </c>
      <c r="AF10" s="2">
        <v>417.09399999999999</v>
      </c>
      <c r="AG10" s="2">
        <v>423.791</v>
      </c>
      <c r="AH10" s="2">
        <v>421.14699999999999</v>
      </c>
      <c r="AI10" s="46">
        <f t="shared" si="9"/>
        <v>420.34416666666669</v>
      </c>
      <c r="AJ10" s="46">
        <f t="shared" si="10"/>
        <v>2.2253398317260777</v>
      </c>
      <c r="AK10" s="46">
        <f t="shared" si="11"/>
        <v>0.90849118200331191</v>
      </c>
    </row>
    <row r="11" spans="1:37">
      <c r="A11" s="11">
        <v>120</v>
      </c>
      <c r="B11" s="2">
        <v>531.97699999999998</v>
      </c>
      <c r="C11" s="2">
        <v>529.51900000000001</v>
      </c>
      <c r="D11" s="2">
        <v>522.74099999999999</v>
      </c>
      <c r="E11" s="2">
        <v>527.34400000000005</v>
      </c>
      <c r="F11" s="2">
        <v>523.45500000000004</v>
      </c>
      <c r="G11" s="2">
        <v>528.505</v>
      </c>
      <c r="H11" s="46">
        <f t="shared" si="0"/>
        <v>527.25683333333336</v>
      </c>
      <c r="I11" s="46">
        <f t="shared" si="1"/>
        <v>3.572382309701271</v>
      </c>
      <c r="J11" s="46">
        <f t="shared" si="2"/>
        <v>1.4584189708188904</v>
      </c>
      <c r="K11" s="2">
        <v>532.81600000000003</v>
      </c>
      <c r="L11" s="2">
        <v>531.303</v>
      </c>
      <c r="M11" s="2">
        <v>536.952</v>
      </c>
      <c r="N11" s="2">
        <v>527.78300000000002</v>
      </c>
      <c r="O11" s="2">
        <v>531.11900000000003</v>
      </c>
      <c r="P11" s="2">
        <v>533.93700000000001</v>
      </c>
      <c r="Q11" s="46">
        <f t="shared" si="3"/>
        <v>532.31833333333338</v>
      </c>
      <c r="R11" s="46">
        <f t="shared" si="4"/>
        <v>3.0782193337490811</v>
      </c>
      <c r="S11" s="46">
        <f t="shared" si="5"/>
        <v>1.2566777806758738</v>
      </c>
      <c r="T11" s="2">
        <v>520.11699999999996</v>
      </c>
      <c r="U11" s="2">
        <v>518.82000000000005</v>
      </c>
      <c r="V11" s="2">
        <v>518.41899999999998</v>
      </c>
      <c r="W11" s="2">
        <v>520.79100000000005</v>
      </c>
      <c r="X11" s="2">
        <v>518.30600000000004</v>
      </c>
      <c r="Y11" s="2">
        <v>517.16800000000001</v>
      </c>
      <c r="Z11" s="46">
        <f t="shared" si="6"/>
        <v>518.93683333333331</v>
      </c>
      <c r="AA11" s="46">
        <f t="shared" si="7"/>
        <v>1.3144771457376789</v>
      </c>
      <c r="AB11" s="46">
        <f t="shared" si="8"/>
        <v>0.53663304760122554</v>
      </c>
      <c r="AC11" s="2">
        <v>515.32299999999998</v>
      </c>
      <c r="AD11" s="2">
        <v>519.47</v>
      </c>
      <c r="AE11" s="2">
        <v>515.26400000000001</v>
      </c>
      <c r="AF11" s="2">
        <v>511.54300000000001</v>
      </c>
      <c r="AG11" s="2">
        <v>523.02499999999998</v>
      </c>
      <c r="AH11" s="2">
        <v>509.29599999999999</v>
      </c>
      <c r="AI11" s="46">
        <f t="shared" si="9"/>
        <v>515.65350000000001</v>
      </c>
      <c r="AJ11" s="46">
        <f t="shared" si="10"/>
        <v>5.0295057709480746</v>
      </c>
      <c r="AK11" s="46">
        <f t="shared" si="11"/>
        <v>2.0532871328676849</v>
      </c>
    </row>
    <row r="12" spans="1:37">
      <c r="A12" s="11">
        <v>135</v>
      </c>
      <c r="B12" s="2">
        <v>636.61400000000003</v>
      </c>
      <c r="C12" s="2">
        <v>632.572</v>
      </c>
      <c r="D12" s="2">
        <v>624.54</v>
      </c>
      <c r="E12" s="2">
        <v>631.38</v>
      </c>
      <c r="F12" s="2">
        <v>629.93399999999997</v>
      </c>
      <c r="G12" s="2">
        <v>631.19899999999996</v>
      </c>
      <c r="H12" s="46">
        <f t="shared" si="0"/>
        <v>631.03983333333338</v>
      </c>
      <c r="I12" s="46">
        <f t="shared" si="1"/>
        <v>3.925063485686167</v>
      </c>
      <c r="J12" s="46">
        <f t="shared" si="2"/>
        <v>1.6024004579935092</v>
      </c>
      <c r="K12" s="2">
        <v>634.67499999999995</v>
      </c>
      <c r="L12" s="2">
        <v>640.81600000000003</v>
      </c>
      <c r="M12" s="2">
        <v>645.00199999999995</v>
      </c>
      <c r="N12" s="2">
        <v>629.03300000000002</v>
      </c>
      <c r="O12" s="2">
        <v>627.80999999999995</v>
      </c>
      <c r="P12" s="2">
        <v>638.32000000000005</v>
      </c>
      <c r="Q12" s="46">
        <f t="shared" si="3"/>
        <v>635.9426666666667</v>
      </c>
      <c r="R12" s="46">
        <f t="shared" si="4"/>
        <v>6.7374082751950519</v>
      </c>
      <c r="S12" s="46">
        <f t="shared" si="5"/>
        <v>2.750535410505464</v>
      </c>
      <c r="T12" s="2">
        <v>626.91200000000003</v>
      </c>
      <c r="U12" s="2">
        <v>624.85299999999995</v>
      </c>
      <c r="V12" s="2">
        <v>621.42399999999998</v>
      </c>
      <c r="W12" s="2">
        <v>621.36699999999996</v>
      </c>
      <c r="X12" s="2">
        <v>623.65099999999995</v>
      </c>
      <c r="Y12" s="2">
        <v>621.32899999999995</v>
      </c>
      <c r="Z12" s="46">
        <f t="shared" si="6"/>
        <v>623.25599999999986</v>
      </c>
      <c r="AA12" s="46">
        <f t="shared" si="7"/>
        <v>2.3113045666895773</v>
      </c>
      <c r="AB12" s="46">
        <f t="shared" si="8"/>
        <v>0.94358613809233971</v>
      </c>
      <c r="AC12" s="2">
        <v>618.36699999999996</v>
      </c>
      <c r="AD12" s="2">
        <v>621.07600000000002</v>
      </c>
      <c r="AE12" s="2">
        <v>614.07899999999995</v>
      </c>
      <c r="AF12" s="2">
        <v>610.08500000000004</v>
      </c>
      <c r="AG12" s="2">
        <v>617.25400000000002</v>
      </c>
      <c r="AH12" s="2">
        <v>619.947</v>
      </c>
      <c r="AI12" s="46">
        <f t="shared" si="9"/>
        <v>616.80133333333333</v>
      </c>
      <c r="AJ12" s="46">
        <f t="shared" si="10"/>
        <v>4.0827550828658143</v>
      </c>
      <c r="AK12" s="46">
        <f t="shared" si="11"/>
        <v>1.6667777829626163</v>
      </c>
    </row>
    <row r="13" spans="1:37">
      <c r="A13" s="11">
        <v>150</v>
      </c>
      <c r="B13" s="2">
        <v>740.05100000000004</v>
      </c>
      <c r="C13" s="2">
        <v>740.28899999999999</v>
      </c>
      <c r="D13" s="2">
        <v>735.75400000000002</v>
      </c>
      <c r="E13" s="2">
        <v>734.59400000000005</v>
      </c>
      <c r="F13" s="2">
        <v>734.11599999999999</v>
      </c>
      <c r="G13" s="2">
        <v>744.45799999999997</v>
      </c>
      <c r="H13" s="46">
        <f t="shared" si="0"/>
        <v>738.21033333333332</v>
      </c>
      <c r="I13" s="46">
        <f t="shared" si="1"/>
        <v>4.0649047549317254</v>
      </c>
      <c r="J13" s="46">
        <f t="shared" si="2"/>
        <v>1.659490417099305</v>
      </c>
      <c r="K13" s="2">
        <v>743.43200000000002</v>
      </c>
      <c r="L13" s="2">
        <v>748.88800000000003</v>
      </c>
      <c r="M13" s="2">
        <v>765.08500000000004</v>
      </c>
      <c r="N13" s="2">
        <v>740.69500000000005</v>
      </c>
      <c r="O13" s="2">
        <v>744.58399999999995</v>
      </c>
      <c r="P13" s="2">
        <v>748.07799999999997</v>
      </c>
      <c r="Q13" s="46">
        <f t="shared" si="3"/>
        <v>748.46033333333344</v>
      </c>
      <c r="R13" s="46">
        <f t="shared" si="4"/>
        <v>8.6869916234946842</v>
      </c>
      <c r="S13" s="46">
        <f t="shared" si="5"/>
        <v>3.5464494795656032</v>
      </c>
      <c r="T13" s="2">
        <v>739.26</v>
      </c>
      <c r="U13" s="2">
        <v>733.45500000000004</v>
      </c>
      <c r="V13" s="2">
        <v>732.94</v>
      </c>
      <c r="W13" s="2">
        <v>731.13699999999994</v>
      </c>
      <c r="X13" s="2">
        <v>730.46400000000006</v>
      </c>
      <c r="Y13" s="2">
        <v>721.93600000000004</v>
      </c>
      <c r="Z13" s="46">
        <f t="shared" si="6"/>
        <v>731.53200000000004</v>
      </c>
      <c r="AA13" s="46">
        <f t="shared" si="7"/>
        <v>5.6352860087133001</v>
      </c>
      <c r="AB13" s="46">
        <f t="shared" si="8"/>
        <v>2.3005958793321311</v>
      </c>
      <c r="AC13" s="2">
        <v>726.61099999999999</v>
      </c>
      <c r="AD13" s="2">
        <v>728.78099999999995</v>
      </c>
      <c r="AE13" s="2">
        <v>719.798</v>
      </c>
      <c r="AF13" s="2">
        <v>721.34199999999998</v>
      </c>
      <c r="AG13" s="2">
        <v>738.47500000000002</v>
      </c>
      <c r="AH13" s="2">
        <v>725.67</v>
      </c>
      <c r="AI13" s="46">
        <f t="shared" si="9"/>
        <v>726.77949999999998</v>
      </c>
      <c r="AJ13" s="46">
        <f t="shared" si="10"/>
        <v>6.6386422331678725</v>
      </c>
      <c r="AK13" s="46">
        <f t="shared" si="11"/>
        <v>2.710214342691986</v>
      </c>
    </row>
    <row r="14" spans="1:37">
      <c r="A14" s="11">
        <v>165</v>
      </c>
      <c r="B14" s="2">
        <v>855.18299999999999</v>
      </c>
      <c r="C14" s="2">
        <v>850.89700000000005</v>
      </c>
      <c r="D14" s="2">
        <v>850.07100000000003</v>
      </c>
      <c r="E14" s="2">
        <v>854.28499999999997</v>
      </c>
      <c r="F14" s="2">
        <v>854.202</v>
      </c>
      <c r="G14" s="2">
        <v>850.69100000000003</v>
      </c>
      <c r="H14" s="46">
        <f t="shared" si="0"/>
        <v>852.55483333333325</v>
      </c>
      <c r="I14" s="46">
        <f t="shared" si="1"/>
        <v>2.2363187980846013</v>
      </c>
      <c r="J14" s="46">
        <f t="shared" si="2"/>
        <v>0.91297332625023941</v>
      </c>
      <c r="K14" s="2">
        <v>858.51199999999994</v>
      </c>
      <c r="L14" s="2">
        <v>867.59299999999996</v>
      </c>
      <c r="M14" s="2">
        <v>886.11400000000003</v>
      </c>
      <c r="N14" s="2">
        <v>857.28</v>
      </c>
      <c r="O14" s="2">
        <v>854.42100000000005</v>
      </c>
      <c r="P14" s="2">
        <v>867.39099999999996</v>
      </c>
      <c r="Q14" s="46">
        <f t="shared" si="3"/>
        <v>865.21849999999995</v>
      </c>
      <c r="R14" s="46">
        <f t="shared" si="4"/>
        <v>11.589330071233634</v>
      </c>
      <c r="S14" s="46">
        <f t="shared" si="5"/>
        <v>4.7313241892025717</v>
      </c>
      <c r="T14" s="2">
        <v>848.38499999999999</v>
      </c>
      <c r="U14" s="2">
        <v>849.11500000000001</v>
      </c>
      <c r="V14" s="2">
        <v>848.93299999999999</v>
      </c>
      <c r="W14" s="2">
        <v>847.899</v>
      </c>
      <c r="X14" s="2">
        <v>843.98</v>
      </c>
      <c r="Y14" s="2">
        <v>837.81600000000003</v>
      </c>
      <c r="Z14" s="46">
        <f t="shared" si="6"/>
        <v>846.02133333333325</v>
      </c>
      <c r="AA14" s="46">
        <f t="shared" si="7"/>
        <v>4.4419740056270642</v>
      </c>
      <c r="AB14" s="46">
        <f t="shared" si="8"/>
        <v>1.8134282940821669</v>
      </c>
      <c r="AC14" s="2">
        <v>833.52200000000005</v>
      </c>
      <c r="AD14" s="2">
        <v>844.82</v>
      </c>
      <c r="AE14" s="2">
        <v>829.88499999999999</v>
      </c>
      <c r="AF14" s="2">
        <v>823.68799999999999</v>
      </c>
      <c r="AG14" s="2">
        <v>843.23800000000006</v>
      </c>
      <c r="AH14" s="2">
        <v>835.06100000000004</v>
      </c>
      <c r="AI14" s="46">
        <f t="shared" si="9"/>
        <v>835.03566666666666</v>
      </c>
      <c r="AJ14" s="46">
        <f t="shared" si="10"/>
        <v>8.0075237787138107</v>
      </c>
      <c r="AK14" s="46">
        <f t="shared" si="11"/>
        <v>3.2690578935086458</v>
      </c>
    </row>
    <row r="15" spans="1:37">
      <c r="A15" s="11">
        <v>180</v>
      </c>
      <c r="B15" s="2">
        <v>982.14400000000001</v>
      </c>
      <c r="C15" s="2">
        <v>971.39099999999996</v>
      </c>
      <c r="D15" s="2">
        <v>962.99</v>
      </c>
      <c r="E15" s="2">
        <v>970.17899999999997</v>
      </c>
      <c r="F15" s="2">
        <v>975.85299999999995</v>
      </c>
      <c r="G15" s="2">
        <v>975.85900000000004</v>
      </c>
      <c r="H15" s="46">
        <f t="shared" si="0"/>
        <v>973.06933333333336</v>
      </c>
      <c r="I15" s="46">
        <f t="shared" si="1"/>
        <v>6.4906764721919927</v>
      </c>
      <c r="J15" s="46">
        <f t="shared" si="2"/>
        <v>2.6498075737263984</v>
      </c>
      <c r="K15" s="2">
        <v>980.67899999999997</v>
      </c>
      <c r="L15" s="2">
        <v>994.899</v>
      </c>
      <c r="M15" s="2">
        <v>1008.07</v>
      </c>
      <c r="N15" s="2">
        <v>970.87599999999998</v>
      </c>
      <c r="O15" s="2">
        <v>985.26900000000001</v>
      </c>
      <c r="P15" s="2">
        <v>996.14599999999996</v>
      </c>
      <c r="Q15" s="46">
        <f t="shared" si="3"/>
        <v>989.32316666666668</v>
      </c>
      <c r="R15" s="46">
        <f t="shared" si="4"/>
        <v>13.118998245547074</v>
      </c>
      <c r="S15" s="46">
        <f t="shared" si="5"/>
        <v>5.3558086063430119</v>
      </c>
      <c r="T15" s="2">
        <v>967.31500000000005</v>
      </c>
      <c r="U15" s="2">
        <v>978.65599999999995</v>
      </c>
      <c r="V15" s="2">
        <v>968.47799999999995</v>
      </c>
      <c r="W15" s="2">
        <v>968.24599999999998</v>
      </c>
      <c r="X15" s="2">
        <v>967.73199999999997</v>
      </c>
      <c r="Y15" s="2">
        <v>965.65700000000004</v>
      </c>
      <c r="Z15" s="46">
        <f t="shared" si="6"/>
        <v>969.34733333333327</v>
      </c>
      <c r="AA15" s="46">
        <f t="shared" si="7"/>
        <v>4.6685798982845332</v>
      </c>
      <c r="AB15" s="46">
        <f t="shared" si="8"/>
        <v>1.9059397623686163</v>
      </c>
      <c r="AC15" s="2">
        <v>950.91</v>
      </c>
      <c r="AD15" s="2">
        <v>970.37599999999998</v>
      </c>
      <c r="AE15" s="2">
        <v>950.20799999999997</v>
      </c>
      <c r="AF15" s="2">
        <v>945.26499999999999</v>
      </c>
      <c r="AG15" s="2">
        <v>967.50099999999998</v>
      </c>
      <c r="AH15" s="2">
        <v>955.06700000000001</v>
      </c>
      <c r="AI15" s="46">
        <f t="shared" si="9"/>
        <v>956.55450000000008</v>
      </c>
      <c r="AJ15" s="46">
        <f t="shared" si="10"/>
        <v>10.125844493176853</v>
      </c>
      <c r="AK15" s="46">
        <f t="shared" si="11"/>
        <v>4.133858703842372</v>
      </c>
    </row>
    <row r="16" spans="1:37">
      <c r="A16" s="11">
        <v>195</v>
      </c>
      <c r="B16" s="2">
        <v>1102.06</v>
      </c>
      <c r="C16" s="2">
        <v>1083.32</v>
      </c>
      <c r="D16" s="2">
        <v>1084.7</v>
      </c>
      <c r="E16" s="2">
        <v>1095.5999999999999</v>
      </c>
      <c r="F16" s="2">
        <v>1094.54</v>
      </c>
      <c r="G16" s="2">
        <v>1110.78</v>
      </c>
      <c r="H16" s="46">
        <f t="shared" si="0"/>
        <v>1095.1666666666667</v>
      </c>
      <c r="I16" s="46">
        <f t="shared" si="1"/>
        <v>10.409316340022837</v>
      </c>
      <c r="J16" s="46">
        <f t="shared" si="2"/>
        <v>4.2495856007118791</v>
      </c>
      <c r="K16" s="2">
        <v>1110.07</v>
      </c>
      <c r="L16" s="2">
        <v>1115.1099999999999</v>
      </c>
      <c r="M16" s="2">
        <v>1136.08</v>
      </c>
      <c r="N16" s="2">
        <v>1100.92</v>
      </c>
      <c r="O16" s="2">
        <v>1106.6300000000001</v>
      </c>
      <c r="P16" s="2">
        <v>1120.1199999999999</v>
      </c>
      <c r="Q16" s="46">
        <f t="shared" si="3"/>
        <v>1114.8216666666667</v>
      </c>
      <c r="R16" s="46">
        <f t="shared" si="4"/>
        <v>12.353220497775677</v>
      </c>
      <c r="S16" s="46">
        <f t="shared" si="5"/>
        <v>5.0431811499400716</v>
      </c>
      <c r="T16" s="2">
        <v>1095.46</v>
      </c>
      <c r="U16" s="2">
        <v>1097.23</v>
      </c>
      <c r="V16" s="2">
        <v>1095.22</v>
      </c>
      <c r="W16" s="2">
        <v>1097.73</v>
      </c>
      <c r="X16" s="2">
        <v>1090.77</v>
      </c>
      <c r="Y16" s="2">
        <v>1086.0999999999999</v>
      </c>
      <c r="Z16" s="46">
        <f t="shared" si="6"/>
        <v>1093.7516666666668</v>
      </c>
      <c r="AA16" s="46">
        <f t="shared" si="7"/>
        <v>4.4819344781764787</v>
      </c>
      <c r="AB16" s="46">
        <f t="shared" si="8"/>
        <v>1.8297420886865936</v>
      </c>
      <c r="AC16" s="2">
        <v>1077.18</v>
      </c>
      <c r="AD16" s="2">
        <v>1086.6400000000001</v>
      </c>
      <c r="AE16" s="2">
        <v>1078.76</v>
      </c>
      <c r="AF16" s="2">
        <v>1068.76</v>
      </c>
      <c r="AG16" s="2">
        <v>1090.92</v>
      </c>
      <c r="AH16" s="2">
        <v>1091.06</v>
      </c>
      <c r="AI16" s="46">
        <f t="shared" si="9"/>
        <v>1082.22</v>
      </c>
      <c r="AJ16" s="46">
        <f t="shared" si="10"/>
        <v>8.8534377503882737</v>
      </c>
      <c r="AK16" s="46">
        <f t="shared" si="11"/>
        <v>3.6144008263242422</v>
      </c>
    </row>
    <row r="17" spans="1:43">
      <c r="A17" s="11">
        <v>210</v>
      </c>
      <c r="B17" s="2">
        <v>1229.4100000000001</v>
      </c>
      <c r="C17" s="2">
        <v>1222.1500000000001</v>
      </c>
      <c r="D17" s="2">
        <v>1220.17</v>
      </c>
      <c r="E17" s="2">
        <v>1226.74</v>
      </c>
      <c r="F17" s="2">
        <v>1239.82</v>
      </c>
      <c r="G17" s="2">
        <v>1242.05</v>
      </c>
      <c r="H17" s="46">
        <f t="shared" si="0"/>
        <v>1230.0566666666666</v>
      </c>
      <c r="I17" s="46">
        <f t="shared" si="1"/>
        <v>9.0646867936330597</v>
      </c>
      <c r="J17" s="46">
        <f t="shared" si="2"/>
        <v>3.7006428870910528</v>
      </c>
      <c r="K17" s="2">
        <v>1247.76</v>
      </c>
      <c r="L17" s="2">
        <v>1251.67</v>
      </c>
      <c r="M17" s="2">
        <v>1285.57</v>
      </c>
      <c r="N17" s="2">
        <v>1228.8900000000001</v>
      </c>
      <c r="O17" s="2">
        <v>1237.05</v>
      </c>
      <c r="P17" s="2">
        <v>1252.6600000000001</v>
      </c>
      <c r="Q17" s="46">
        <f t="shared" si="3"/>
        <v>1250.6000000000001</v>
      </c>
      <c r="R17" s="46">
        <f t="shared" si="4"/>
        <v>19.448812817238963</v>
      </c>
      <c r="S17" s="46">
        <f t="shared" si="5"/>
        <v>7.9399445841894751</v>
      </c>
      <c r="T17" s="2">
        <v>1229.21</v>
      </c>
      <c r="U17" s="2">
        <v>1235.0999999999999</v>
      </c>
      <c r="V17" s="2">
        <v>1219.5899999999999</v>
      </c>
      <c r="W17" s="2">
        <v>1225.74</v>
      </c>
      <c r="X17" s="2">
        <v>1226.26</v>
      </c>
      <c r="Y17" s="2">
        <v>1219.83</v>
      </c>
      <c r="Z17" s="46">
        <f t="shared" si="6"/>
        <v>1225.9549999999999</v>
      </c>
      <c r="AA17" s="46">
        <f t="shared" si="7"/>
        <v>5.8718676756207735</v>
      </c>
      <c r="AB17" s="46">
        <f t="shared" si="8"/>
        <v>2.3971799404021978</v>
      </c>
      <c r="AC17" s="2">
        <v>1213.52</v>
      </c>
      <c r="AD17" s="2">
        <v>1221.55</v>
      </c>
      <c r="AE17" s="2">
        <v>1205.92</v>
      </c>
      <c r="AF17" s="2">
        <v>1196.8800000000001</v>
      </c>
      <c r="AG17" s="2">
        <v>1222.7</v>
      </c>
      <c r="AH17" s="2">
        <v>1216.18</v>
      </c>
      <c r="AI17" s="46">
        <f t="shared" si="9"/>
        <v>1212.7916666666667</v>
      </c>
      <c r="AJ17" s="46">
        <f t="shared" si="10"/>
        <v>9.8721394168977312</v>
      </c>
      <c r="AK17" s="46">
        <f t="shared" si="11"/>
        <v>4.0302840401694162</v>
      </c>
    </row>
    <row r="18" spans="1:43">
      <c r="A18" s="11">
        <v>225</v>
      </c>
      <c r="B18" s="2">
        <v>1371.13</v>
      </c>
      <c r="C18" s="2">
        <v>1358.94</v>
      </c>
      <c r="D18" s="2">
        <v>1354.16</v>
      </c>
      <c r="E18" s="2">
        <v>1360.31</v>
      </c>
      <c r="F18" s="2">
        <v>1367.76</v>
      </c>
      <c r="G18" s="2">
        <v>1377.34</v>
      </c>
      <c r="H18" s="46">
        <f t="shared" si="0"/>
        <v>1364.9400000000003</v>
      </c>
      <c r="I18" s="46">
        <f t="shared" si="1"/>
        <v>8.644926836011944</v>
      </c>
      <c r="J18" s="46">
        <f t="shared" si="2"/>
        <v>3.5292766019870485</v>
      </c>
      <c r="K18" s="2">
        <v>1379.85</v>
      </c>
      <c r="L18" s="2">
        <v>1391.3</v>
      </c>
      <c r="M18" s="2">
        <v>1424.27</v>
      </c>
      <c r="N18" s="2">
        <v>1373.31</v>
      </c>
      <c r="O18" s="2">
        <v>1397.4</v>
      </c>
      <c r="P18" s="2">
        <v>1394.51</v>
      </c>
      <c r="Q18" s="46">
        <f t="shared" si="3"/>
        <v>1393.4399999999998</v>
      </c>
      <c r="R18" s="46">
        <f t="shared" si="4"/>
        <v>17.673709288092326</v>
      </c>
      <c r="S18" s="46">
        <f t="shared" si="5"/>
        <v>7.2152616030189902</v>
      </c>
      <c r="T18" s="2">
        <v>1354.67</v>
      </c>
      <c r="U18" s="2">
        <v>1370.47</v>
      </c>
      <c r="V18" s="2">
        <v>1358.15</v>
      </c>
      <c r="W18" s="2">
        <v>1362.18</v>
      </c>
      <c r="X18" s="2">
        <v>1369.38</v>
      </c>
      <c r="Y18" s="2">
        <v>1355.57</v>
      </c>
      <c r="Z18" s="46">
        <f t="shared" si="6"/>
        <v>1361.7366666666667</v>
      </c>
      <c r="AA18" s="46">
        <f t="shared" si="7"/>
        <v>6.8661187483662802</v>
      </c>
      <c r="AB18" s="46">
        <f t="shared" si="8"/>
        <v>2.8030812411424129</v>
      </c>
      <c r="AC18" s="2">
        <v>1344.6</v>
      </c>
      <c r="AD18" s="2">
        <v>1351.41</v>
      </c>
      <c r="AE18" s="2">
        <v>1350.43</v>
      </c>
      <c r="AF18" s="2">
        <v>1336.98</v>
      </c>
      <c r="AG18" s="2">
        <v>1360.21</v>
      </c>
      <c r="AH18" s="2">
        <v>1354.09</v>
      </c>
      <c r="AI18" s="46">
        <f t="shared" si="9"/>
        <v>1349.6200000000001</v>
      </c>
      <c r="AJ18" s="46">
        <f t="shared" si="10"/>
        <v>8.0119810284348638</v>
      </c>
      <c r="AK18" s="46">
        <f t="shared" si="11"/>
        <v>3.2708775580874363</v>
      </c>
    </row>
    <row r="19" spans="1:43">
      <c r="A19" s="11">
        <v>240</v>
      </c>
      <c r="B19" s="2">
        <v>1510.54</v>
      </c>
      <c r="C19" s="2">
        <v>1503.59</v>
      </c>
      <c r="D19" s="2">
        <v>1492</v>
      </c>
      <c r="E19" s="2">
        <v>1498.04</v>
      </c>
      <c r="F19" s="2">
        <v>1516.87</v>
      </c>
      <c r="G19" s="2">
        <v>1518.05</v>
      </c>
      <c r="H19" s="46">
        <f t="shared" si="0"/>
        <v>1506.5150000000001</v>
      </c>
      <c r="I19" s="46">
        <f t="shared" si="1"/>
        <v>10.464696364443618</v>
      </c>
      <c r="J19" s="46">
        <f t="shared" si="2"/>
        <v>4.2721944010075097</v>
      </c>
      <c r="K19" s="2">
        <v>1514.66</v>
      </c>
      <c r="L19" s="2">
        <v>1530.63</v>
      </c>
      <c r="M19" s="2">
        <v>1560.65</v>
      </c>
      <c r="N19" s="2">
        <v>1517.61</v>
      </c>
      <c r="O19" s="2">
        <v>1512.45</v>
      </c>
      <c r="P19" s="2">
        <v>1536.06</v>
      </c>
      <c r="Q19" s="46">
        <f t="shared" si="3"/>
        <v>1528.6766666666665</v>
      </c>
      <c r="R19" s="46">
        <f t="shared" si="4"/>
        <v>18.236589227886544</v>
      </c>
      <c r="S19" s="46">
        <f t="shared" si="5"/>
        <v>7.4450563761763817</v>
      </c>
      <c r="T19" s="2">
        <v>1513.94</v>
      </c>
      <c r="U19" s="2">
        <v>1508.59</v>
      </c>
      <c r="V19" s="2">
        <v>1487.34</v>
      </c>
      <c r="W19" s="2">
        <v>1509.2</v>
      </c>
      <c r="X19" s="2">
        <v>1497.81</v>
      </c>
      <c r="Y19" s="2">
        <v>1490.16</v>
      </c>
      <c r="Z19" s="46">
        <f t="shared" si="6"/>
        <v>1501.1733333333332</v>
      </c>
      <c r="AA19" s="46">
        <f t="shared" si="7"/>
        <v>11.012617611933459</v>
      </c>
      <c r="AB19" s="46">
        <f t="shared" si="8"/>
        <v>4.4958823136040644</v>
      </c>
      <c r="AC19" s="2">
        <v>1485.65</v>
      </c>
      <c r="AD19" s="2">
        <v>1498</v>
      </c>
      <c r="AE19" s="2">
        <v>1479.62</v>
      </c>
      <c r="AF19" s="2">
        <v>1478.88</v>
      </c>
      <c r="AG19" s="2">
        <v>1493.82</v>
      </c>
      <c r="AH19" s="2">
        <v>1496.95</v>
      </c>
      <c r="AI19" s="46">
        <f t="shared" si="9"/>
        <v>1488.82</v>
      </c>
      <c r="AJ19" s="46">
        <f t="shared" si="10"/>
        <v>8.589083769529779</v>
      </c>
      <c r="AK19" s="46">
        <f t="shared" si="11"/>
        <v>3.5064787655614449</v>
      </c>
    </row>
    <row r="20" spans="1:43">
      <c r="A20" s="11">
        <v>255</v>
      </c>
      <c r="B20" s="2">
        <v>1651.47</v>
      </c>
      <c r="C20" s="2">
        <v>1632.09</v>
      </c>
      <c r="D20" s="2">
        <v>1633.71</v>
      </c>
      <c r="E20" s="2">
        <v>1643.43</v>
      </c>
      <c r="F20" s="2">
        <v>1648.44</v>
      </c>
      <c r="G20" s="2">
        <v>1657.54</v>
      </c>
      <c r="H20" s="46">
        <f t="shared" si="0"/>
        <v>1644.4466666666667</v>
      </c>
      <c r="I20" s="46">
        <f t="shared" si="1"/>
        <v>10.056899455929091</v>
      </c>
      <c r="J20" s="46">
        <f t="shared" si="2"/>
        <v>4.1057120102500058</v>
      </c>
      <c r="K20" s="2">
        <v>1678.26</v>
      </c>
      <c r="L20" s="2">
        <v>1679.14</v>
      </c>
      <c r="M20" s="2">
        <v>1705.03</v>
      </c>
      <c r="N20" s="2">
        <v>1660.11</v>
      </c>
      <c r="O20" s="2">
        <v>1665.24</v>
      </c>
      <c r="P20" s="2">
        <v>1686.66</v>
      </c>
      <c r="Q20" s="46">
        <f t="shared" si="3"/>
        <v>1679.0733333333335</v>
      </c>
      <c r="R20" s="46">
        <f t="shared" si="4"/>
        <v>16.018371536041588</v>
      </c>
      <c r="S20" s="46">
        <f t="shared" si="5"/>
        <v>6.5394727956039826</v>
      </c>
      <c r="T20" s="2">
        <v>1646.01</v>
      </c>
      <c r="U20" s="2">
        <v>1654.98</v>
      </c>
      <c r="V20" s="2">
        <v>1640.13</v>
      </c>
      <c r="W20" s="2">
        <v>1656.29</v>
      </c>
      <c r="X20" s="2">
        <v>1649.02</v>
      </c>
      <c r="Y20" s="2">
        <v>1636.41</v>
      </c>
      <c r="Z20" s="46">
        <f t="shared" si="6"/>
        <v>1647.14</v>
      </c>
      <c r="AA20" s="46">
        <f t="shared" si="7"/>
        <v>7.928081735199207</v>
      </c>
      <c r="AB20" s="46">
        <f t="shared" si="8"/>
        <v>3.2366258150528533</v>
      </c>
      <c r="AC20" s="2">
        <v>1639.22</v>
      </c>
      <c r="AD20" s="2">
        <v>1648.59</v>
      </c>
      <c r="AE20" s="2">
        <v>1630.77</v>
      </c>
      <c r="AF20" s="2">
        <v>1616.07</v>
      </c>
      <c r="AG20" s="2">
        <v>1648.3</v>
      </c>
      <c r="AH20" s="2">
        <v>1641.79</v>
      </c>
      <c r="AI20" s="46">
        <f t="shared" si="9"/>
        <v>1637.4566666666667</v>
      </c>
      <c r="AJ20" s="46">
        <f t="shared" si="10"/>
        <v>12.373496945757358</v>
      </c>
      <c r="AK20" s="46">
        <f t="shared" si="11"/>
        <v>5.0514589751652723</v>
      </c>
    </row>
    <row r="21" spans="1:43">
      <c r="A21" s="11">
        <v>270</v>
      </c>
      <c r="B21" s="2">
        <v>1802.96</v>
      </c>
      <c r="C21" s="2">
        <v>1790</v>
      </c>
      <c r="D21" s="2">
        <v>1798.98</v>
      </c>
      <c r="E21" s="2">
        <v>1799.96</v>
      </c>
      <c r="F21" s="2">
        <v>1821.95</v>
      </c>
      <c r="G21" s="2">
        <v>1814.53</v>
      </c>
      <c r="H21" s="46">
        <f t="shared" si="0"/>
        <v>1804.7300000000002</v>
      </c>
      <c r="I21" s="46">
        <f t="shared" si="1"/>
        <v>11.562781672244791</v>
      </c>
      <c r="J21" s="46">
        <f t="shared" si="2"/>
        <v>4.7204858507008236</v>
      </c>
      <c r="K21" s="2">
        <v>1840.57</v>
      </c>
      <c r="L21" s="2">
        <v>1843.66</v>
      </c>
      <c r="M21" s="2">
        <v>1850.91</v>
      </c>
      <c r="N21" s="2">
        <v>1829.02</v>
      </c>
      <c r="O21" s="2">
        <v>1832.24</v>
      </c>
      <c r="P21" s="2">
        <v>1843.68</v>
      </c>
      <c r="Q21" s="46">
        <f t="shared" si="3"/>
        <v>1840.0133333333333</v>
      </c>
      <c r="R21" s="46">
        <f t="shared" si="4"/>
        <v>8.0878666325964659</v>
      </c>
      <c r="S21" s="46">
        <f t="shared" si="5"/>
        <v>3.3018577262572282</v>
      </c>
      <c r="T21" s="2">
        <v>1807.31</v>
      </c>
      <c r="U21" s="2">
        <v>1819.15</v>
      </c>
      <c r="V21" s="2">
        <v>1784.97</v>
      </c>
      <c r="W21" s="2">
        <v>1795.56</v>
      </c>
      <c r="X21" s="2">
        <v>1796.95</v>
      </c>
      <c r="Y21" s="2">
        <v>1792.48</v>
      </c>
      <c r="Z21" s="46">
        <f t="shared" si="6"/>
        <v>1799.4033333333334</v>
      </c>
      <c r="AA21" s="46">
        <f t="shared" si="7"/>
        <v>12.078823894182207</v>
      </c>
      <c r="AB21" s="46">
        <f t="shared" si="8"/>
        <v>4.9311592056139473</v>
      </c>
      <c r="AC21" s="2">
        <v>1784.24</v>
      </c>
      <c r="AD21" s="2">
        <v>1800.97</v>
      </c>
      <c r="AE21" s="2">
        <v>1779.85</v>
      </c>
      <c r="AF21" s="2">
        <v>1780.94</v>
      </c>
      <c r="AG21" s="2">
        <v>1801.25</v>
      </c>
      <c r="AH21" s="2">
        <v>1802.38</v>
      </c>
      <c r="AI21" s="46">
        <f t="shared" si="9"/>
        <v>1791.6050000000002</v>
      </c>
      <c r="AJ21" s="46">
        <f t="shared" si="10"/>
        <v>10.981760787779013</v>
      </c>
      <c r="AK21" s="46">
        <f t="shared" si="11"/>
        <v>4.4832850678938678</v>
      </c>
    </row>
    <row r="22" spans="1:43">
      <c r="A22" s="11">
        <v>285</v>
      </c>
      <c r="B22" s="2">
        <v>1954.28</v>
      </c>
      <c r="C22" s="2">
        <v>1946.82</v>
      </c>
      <c r="D22" s="2">
        <v>1933.21</v>
      </c>
      <c r="E22" s="2">
        <v>1953.12</v>
      </c>
      <c r="F22" s="2">
        <v>1963.86</v>
      </c>
      <c r="G22" s="2">
        <v>1963.32</v>
      </c>
      <c r="H22" s="46">
        <f t="shared" si="0"/>
        <v>1952.4349999999997</v>
      </c>
      <c r="I22" s="46">
        <f t="shared" si="1"/>
        <v>11.436922225843764</v>
      </c>
      <c r="J22" s="46">
        <f t="shared" si="2"/>
        <v>4.6691039468688764</v>
      </c>
      <c r="K22" s="2">
        <v>2006.79</v>
      </c>
      <c r="L22" s="2">
        <v>2004.89</v>
      </c>
      <c r="M22" s="2">
        <v>2021.1</v>
      </c>
      <c r="N22" s="2">
        <v>1967.99</v>
      </c>
      <c r="O22" s="2">
        <v>1997.01</v>
      </c>
      <c r="P22" s="2">
        <v>1998.48</v>
      </c>
      <c r="Q22" s="46">
        <f t="shared" si="3"/>
        <v>1999.3766666666668</v>
      </c>
      <c r="R22" s="46">
        <f t="shared" si="4"/>
        <v>17.599917802838338</v>
      </c>
      <c r="S22" s="46">
        <f t="shared" si="5"/>
        <v>7.1851363553132597</v>
      </c>
      <c r="T22" s="2">
        <v>1957.47</v>
      </c>
      <c r="U22" s="2">
        <v>1973.2</v>
      </c>
      <c r="V22" s="2">
        <v>1949.34</v>
      </c>
      <c r="W22" s="2">
        <v>1966.65</v>
      </c>
      <c r="X22" s="2">
        <v>1945.67</v>
      </c>
      <c r="Y22" s="2">
        <v>1944.04</v>
      </c>
      <c r="Z22" s="46">
        <f t="shared" si="6"/>
        <v>1956.0616666666665</v>
      </c>
      <c r="AA22" s="46">
        <f t="shared" si="7"/>
        <v>11.87860836405795</v>
      </c>
      <c r="AB22" s="46">
        <f t="shared" si="8"/>
        <v>4.8494215577164033</v>
      </c>
      <c r="AC22" s="2">
        <v>1939.22</v>
      </c>
      <c r="AD22" s="2">
        <v>1959.75</v>
      </c>
      <c r="AE22" s="2">
        <v>1932</v>
      </c>
      <c r="AF22" s="2">
        <v>1915.33</v>
      </c>
      <c r="AG22" s="2">
        <v>1964.65</v>
      </c>
      <c r="AH22" s="2">
        <v>1962.78</v>
      </c>
      <c r="AI22" s="46">
        <f t="shared" si="9"/>
        <v>1945.6216666666669</v>
      </c>
      <c r="AJ22" s="46">
        <f t="shared" si="10"/>
        <v>20.001059388609097</v>
      </c>
      <c r="AK22" s="46">
        <f t="shared" si="11"/>
        <v>8.1653983028658619</v>
      </c>
    </row>
    <row r="23" spans="1:43">
      <c r="A23" s="11">
        <v>300</v>
      </c>
      <c r="B23" s="2">
        <v>2128.19</v>
      </c>
      <c r="C23" s="2">
        <v>2092.61</v>
      </c>
      <c r="D23" s="2">
        <v>2111.3000000000002</v>
      </c>
      <c r="E23" s="2">
        <v>2100.94</v>
      </c>
      <c r="F23" s="2">
        <v>2124.9</v>
      </c>
      <c r="G23" s="2">
        <v>2125.87</v>
      </c>
      <c r="H23" s="46">
        <f t="shared" si="0"/>
        <v>2113.9683333333337</v>
      </c>
      <c r="I23" s="46">
        <f t="shared" si="1"/>
        <v>14.808394128556456</v>
      </c>
      <c r="J23" s="46">
        <f t="shared" si="2"/>
        <v>6.04550158749828</v>
      </c>
      <c r="K23" s="2">
        <v>2183.86</v>
      </c>
      <c r="L23" s="2">
        <v>2169.06</v>
      </c>
      <c r="M23" s="2">
        <v>2186.9</v>
      </c>
      <c r="N23" s="2">
        <v>2130.44</v>
      </c>
      <c r="O23" s="2">
        <v>2175.1799999999998</v>
      </c>
      <c r="P23" s="2">
        <v>2173.64</v>
      </c>
      <c r="Q23" s="46">
        <f t="shared" si="3"/>
        <v>2169.8466666666668</v>
      </c>
      <c r="R23" s="46">
        <f t="shared" si="4"/>
        <v>20.413366862589488</v>
      </c>
      <c r="S23" s="46">
        <f t="shared" si="5"/>
        <v>8.3337221242638293</v>
      </c>
      <c r="T23" s="2">
        <v>2131.21</v>
      </c>
      <c r="U23" s="2">
        <v>2139.0700000000002</v>
      </c>
      <c r="V23" s="2">
        <v>2115.14</v>
      </c>
      <c r="W23" s="2">
        <v>2140.13</v>
      </c>
      <c r="X23" s="2">
        <v>2110.67</v>
      </c>
      <c r="Y23" s="2">
        <v>2103.37</v>
      </c>
      <c r="Z23" s="46">
        <f t="shared" si="6"/>
        <v>2123.2649999999999</v>
      </c>
      <c r="AA23" s="46">
        <f t="shared" si="7"/>
        <v>15.606472695647879</v>
      </c>
      <c r="AB23" s="46">
        <f t="shared" si="8"/>
        <v>6.3713157981692028</v>
      </c>
      <c r="AC23" s="2">
        <v>2112.25</v>
      </c>
      <c r="AD23" s="2">
        <v>2124.0700000000002</v>
      </c>
      <c r="AE23" s="2">
        <v>2081.54</v>
      </c>
      <c r="AF23" s="2">
        <v>2081.73</v>
      </c>
      <c r="AG23" s="2">
        <v>2117.5700000000002</v>
      </c>
      <c r="AH23" s="2">
        <v>2109.46</v>
      </c>
      <c r="AI23" s="46">
        <f t="shared" si="9"/>
        <v>2104.4366666666665</v>
      </c>
      <c r="AJ23" s="46">
        <f t="shared" si="10"/>
        <v>18.35257111869258</v>
      </c>
      <c r="AK23" s="46">
        <f t="shared" si="11"/>
        <v>7.4924057848227124</v>
      </c>
    </row>
    <row r="24" spans="1:43">
      <c r="A24" s="46"/>
      <c r="B24" s="2"/>
      <c r="C24" s="2"/>
      <c r="D24" s="2"/>
      <c r="E24" s="2"/>
      <c r="F24" s="2"/>
      <c r="G24" s="2"/>
      <c r="H24" s="46"/>
      <c r="I24" s="46"/>
      <c r="J24" s="46"/>
      <c r="K24" s="2"/>
      <c r="L24" s="2"/>
      <c r="M24" s="2"/>
      <c r="N24" s="2"/>
      <c r="O24" s="2"/>
      <c r="P24" s="2"/>
      <c r="Q24" s="46"/>
      <c r="R24" s="46"/>
      <c r="S24" s="46"/>
      <c r="T24" s="2"/>
      <c r="U24" s="2"/>
      <c r="V24" s="2"/>
      <c r="W24" s="2"/>
      <c r="X24" s="2"/>
      <c r="Y24" s="2"/>
      <c r="Z24" s="46"/>
      <c r="AA24" s="46"/>
      <c r="AB24" s="46"/>
      <c r="AC24" s="2"/>
      <c r="AD24" s="2"/>
      <c r="AE24" s="2"/>
      <c r="AF24" s="2"/>
      <c r="AG24" s="2"/>
      <c r="AH24" s="2"/>
      <c r="AI24" s="46"/>
      <c r="AJ24" s="14"/>
    </row>
    <row r="28" spans="1:43" s="2" customFormat="1">
      <c r="A28" s="110" t="s">
        <v>326</v>
      </c>
      <c r="D28" s="2" t="s">
        <v>157</v>
      </c>
      <c r="E28" s="2" t="s">
        <v>158</v>
      </c>
      <c r="F28" s="2" t="s">
        <v>159</v>
      </c>
      <c r="G28" s="2" t="s">
        <v>160</v>
      </c>
      <c r="H28" s="2" t="s">
        <v>161</v>
      </c>
      <c r="I28" s="2" t="s">
        <v>162</v>
      </c>
      <c r="J28" s="46" t="s">
        <v>320</v>
      </c>
      <c r="K28" s="46" t="s">
        <v>320</v>
      </c>
      <c r="L28" s="46" t="s">
        <v>320</v>
      </c>
      <c r="M28" s="46" t="s">
        <v>320</v>
      </c>
      <c r="N28" s="2" t="s">
        <v>163</v>
      </c>
      <c r="O28" s="2" t="s">
        <v>164</v>
      </c>
      <c r="P28" s="2" t="s">
        <v>165</v>
      </c>
      <c r="Q28" s="2" t="s">
        <v>166</v>
      </c>
      <c r="R28" s="2" t="s">
        <v>167</v>
      </c>
      <c r="S28" s="2" t="s">
        <v>168</v>
      </c>
      <c r="T28" s="46" t="s">
        <v>322</v>
      </c>
      <c r="U28" s="46" t="s">
        <v>322</v>
      </c>
      <c r="V28" s="46" t="s">
        <v>322</v>
      </c>
      <c r="W28" s="46" t="s">
        <v>322</v>
      </c>
      <c r="X28" s="2" t="s">
        <v>169</v>
      </c>
      <c r="Y28" s="2" t="s">
        <v>170</v>
      </c>
      <c r="Z28" s="2" t="s">
        <v>171</v>
      </c>
      <c r="AA28" s="2" t="s">
        <v>172</v>
      </c>
      <c r="AB28" s="2" t="s">
        <v>173</v>
      </c>
      <c r="AC28" s="2" t="s">
        <v>174</v>
      </c>
      <c r="AD28" s="46" t="s">
        <v>323</v>
      </c>
      <c r="AE28" s="46" t="s">
        <v>323</v>
      </c>
      <c r="AF28" s="46" t="s">
        <v>323</v>
      </c>
      <c r="AG28" s="46" t="s">
        <v>323</v>
      </c>
      <c r="AH28" s="2" t="s">
        <v>175</v>
      </c>
      <c r="AI28" s="2" t="s">
        <v>176</v>
      </c>
      <c r="AJ28" s="2" t="s">
        <v>177</v>
      </c>
      <c r="AK28" s="2" t="s">
        <v>178</v>
      </c>
      <c r="AL28" s="2" t="s">
        <v>179</v>
      </c>
      <c r="AM28" s="2" t="s">
        <v>180</v>
      </c>
      <c r="AN28" s="46" t="s">
        <v>324</v>
      </c>
      <c r="AO28" s="46" t="s">
        <v>324</v>
      </c>
      <c r="AP28" s="46" t="s">
        <v>324</v>
      </c>
      <c r="AQ28" s="46" t="s">
        <v>324</v>
      </c>
    </row>
    <row r="29" spans="1:43" s="2" customFormat="1" ht="23.25">
      <c r="A29" s="6" t="s">
        <v>2</v>
      </c>
      <c r="B29" s="2" t="s">
        <v>2</v>
      </c>
      <c r="C29" s="2" t="s">
        <v>228</v>
      </c>
      <c r="D29" s="2" t="s">
        <v>3</v>
      </c>
      <c r="E29" s="2" t="s">
        <v>3</v>
      </c>
      <c r="F29" s="2" t="s">
        <v>3</v>
      </c>
      <c r="G29" s="2" t="s">
        <v>3</v>
      </c>
      <c r="H29" s="2" t="s">
        <v>3</v>
      </c>
      <c r="I29" s="2" t="s">
        <v>3</v>
      </c>
      <c r="J29" s="46" t="s">
        <v>50</v>
      </c>
      <c r="K29" s="116" t="s">
        <v>329</v>
      </c>
      <c r="L29" s="116" t="s">
        <v>329</v>
      </c>
      <c r="M29" s="46" t="s">
        <v>311</v>
      </c>
      <c r="N29" s="2" t="s">
        <v>3</v>
      </c>
      <c r="O29" s="2" t="s">
        <v>3</v>
      </c>
      <c r="P29" s="2" t="s">
        <v>3</v>
      </c>
      <c r="Q29" s="2" t="s">
        <v>3</v>
      </c>
      <c r="R29" s="2" t="s">
        <v>3</v>
      </c>
      <c r="S29" s="2" t="s">
        <v>3</v>
      </c>
      <c r="T29" s="46" t="s">
        <v>50</v>
      </c>
      <c r="U29" s="116" t="s">
        <v>329</v>
      </c>
      <c r="V29" s="116" t="s">
        <v>329</v>
      </c>
      <c r="W29" s="46" t="s">
        <v>311</v>
      </c>
      <c r="X29" s="2" t="s">
        <v>3</v>
      </c>
      <c r="Y29" s="2" t="s">
        <v>3</v>
      </c>
      <c r="Z29" s="2" t="s">
        <v>3</v>
      </c>
      <c r="AA29" s="2" t="s">
        <v>3</v>
      </c>
      <c r="AB29" s="2" t="s">
        <v>3</v>
      </c>
      <c r="AC29" s="2" t="s">
        <v>3</v>
      </c>
      <c r="AD29" s="46" t="s">
        <v>50</v>
      </c>
      <c r="AE29" s="116" t="s">
        <v>329</v>
      </c>
      <c r="AF29" s="116" t="s">
        <v>329</v>
      </c>
      <c r="AG29" s="46" t="s">
        <v>311</v>
      </c>
      <c r="AH29" s="2" t="s">
        <v>3</v>
      </c>
      <c r="AI29" s="2" t="s">
        <v>3</v>
      </c>
      <c r="AJ29" s="2" t="s">
        <v>3</v>
      </c>
      <c r="AK29" s="2" t="s">
        <v>3</v>
      </c>
      <c r="AL29" s="2" t="s">
        <v>3</v>
      </c>
      <c r="AM29" s="2" t="s">
        <v>3</v>
      </c>
      <c r="AN29" s="46" t="s">
        <v>50</v>
      </c>
      <c r="AO29" s="116" t="s">
        <v>329</v>
      </c>
      <c r="AP29" s="116" t="s">
        <v>329</v>
      </c>
      <c r="AQ29" s="46" t="s">
        <v>311</v>
      </c>
    </row>
    <row r="30" spans="1:43" s="2" customFormat="1">
      <c r="A30" s="6" t="s">
        <v>4</v>
      </c>
      <c r="B30" s="2" t="s">
        <v>227</v>
      </c>
      <c r="C30" s="78" t="s">
        <v>5</v>
      </c>
      <c r="D30" s="3" t="s">
        <v>231</v>
      </c>
      <c r="E30" s="3" t="s">
        <v>231</v>
      </c>
      <c r="F30" s="3" t="s">
        <v>231</v>
      </c>
      <c r="G30" s="3" t="s">
        <v>231</v>
      </c>
      <c r="H30" s="3" t="s">
        <v>231</v>
      </c>
      <c r="I30" s="3" t="s">
        <v>231</v>
      </c>
      <c r="J30" s="100" t="s">
        <v>231</v>
      </c>
      <c r="K30" s="100" t="s">
        <v>231</v>
      </c>
      <c r="L30" s="46" t="s">
        <v>321</v>
      </c>
      <c r="M30" s="100" t="s">
        <v>231</v>
      </c>
      <c r="N30" s="3" t="s">
        <v>231</v>
      </c>
      <c r="O30" s="3" t="s">
        <v>231</v>
      </c>
      <c r="P30" s="3" t="s">
        <v>231</v>
      </c>
      <c r="Q30" s="3" t="s">
        <v>231</v>
      </c>
      <c r="R30" s="3" t="s">
        <v>231</v>
      </c>
      <c r="S30" s="3" t="s">
        <v>231</v>
      </c>
      <c r="T30" s="100" t="s">
        <v>231</v>
      </c>
      <c r="U30" s="100" t="s">
        <v>231</v>
      </c>
      <c r="V30" s="46" t="s">
        <v>321</v>
      </c>
      <c r="W30" s="100" t="s">
        <v>231</v>
      </c>
      <c r="X30" s="3" t="s">
        <v>231</v>
      </c>
      <c r="Y30" s="3" t="s">
        <v>231</v>
      </c>
      <c r="Z30" s="3" t="s">
        <v>231</v>
      </c>
      <c r="AA30" s="3" t="s">
        <v>231</v>
      </c>
      <c r="AB30" s="3" t="s">
        <v>231</v>
      </c>
      <c r="AC30" s="3" t="s">
        <v>231</v>
      </c>
      <c r="AD30" s="100" t="s">
        <v>231</v>
      </c>
      <c r="AE30" s="100" t="s">
        <v>231</v>
      </c>
      <c r="AF30" s="46" t="s">
        <v>321</v>
      </c>
      <c r="AG30" s="100" t="s">
        <v>231</v>
      </c>
      <c r="AH30" s="3" t="s">
        <v>231</v>
      </c>
      <c r="AI30" s="3" t="s">
        <v>231</v>
      </c>
      <c r="AJ30" s="3" t="s">
        <v>231</v>
      </c>
      <c r="AK30" s="3" t="s">
        <v>231</v>
      </c>
      <c r="AL30" s="3" t="s">
        <v>231</v>
      </c>
      <c r="AM30" s="3" t="s">
        <v>231</v>
      </c>
      <c r="AN30" s="100" t="s">
        <v>231</v>
      </c>
      <c r="AO30" s="100" t="s">
        <v>231</v>
      </c>
      <c r="AP30" s="46" t="s">
        <v>321</v>
      </c>
      <c r="AQ30" s="100" t="s">
        <v>231</v>
      </c>
    </row>
    <row r="31" spans="1:43" s="2" customFormat="1">
      <c r="A31" s="46" t="s">
        <v>0</v>
      </c>
      <c r="B31" s="46" t="s">
        <v>0</v>
      </c>
      <c r="C31" s="46" t="s">
        <v>0</v>
      </c>
      <c r="D31" s="2" t="s">
        <v>36</v>
      </c>
      <c r="E31" s="2" t="s">
        <v>37</v>
      </c>
      <c r="F31" s="2" t="s">
        <v>38</v>
      </c>
      <c r="G31" s="2" t="s">
        <v>39</v>
      </c>
      <c r="H31" s="2" t="s">
        <v>40</v>
      </c>
      <c r="I31" s="2" t="s">
        <v>41</v>
      </c>
      <c r="J31" s="46" t="s">
        <v>42</v>
      </c>
      <c r="K31" s="46" t="s">
        <v>42</v>
      </c>
      <c r="L31" s="46" t="s">
        <v>42</v>
      </c>
      <c r="M31" s="46" t="s">
        <v>42</v>
      </c>
      <c r="N31" s="2" t="s">
        <v>43</v>
      </c>
      <c r="O31" s="2" t="s">
        <v>44</v>
      </c>
      <c r="P31" s="2" t="s">
        <v>45</v>
      </c>
      <c r="Q31" s="2" t="s">
        <v>46</v>
      </c>
      <c r="R31" s="2" t="s">
        <v>47</v>
      </c>
      <c r="S31" s="2" t="s">
        <v>48</v>
      </c>
      <c r="T31" s="46" t="s">
        <v>49</v>
      </c>
      <c r="U31" s="46" t="s">
        <v>49</v>
      </c>
      <c r="V31" s="46" t="s">
        <v>42</v>
      </c>
      <c r="W31" s="46" t="s">
        <v>49</v>
      </c>
      <c r="X31" s="2" t="s">
        <v>51</v>
      </c>
      <c r="Y31" s="2" t="s">
        <v>52</v>
      </c>
      <c r="Z31" s="2" t="s">
        <v>53</v>
      </c>
      <c r="AA31" s="2" t="s">
        <v>54</v>
      </c>
      <c r="AB31" s="2" t="s">
        <v>55</v>
      </c>
      <c r="AC31" s="2" t="s">
        <v>56</v>
      </c>
      <c r="AD31" s="46" t="s">
        <v>57</v>
      </c>
      <c r="AE31" s="46" t="s">
        <v>57</v>
      </c>
      <c r="AF31" s="46" t="s">
        <v>42</v>
      </c>
      <c r="AG31" s="46" t="s">
        <v>57</v>
      </c>
      <c r="AH31" s="2" t="s">
        <v>58</v>
      </c>
      <c r="AI31" s="2" t="s">
        <v>59</v>
      </c>
      <c r="AJ31" s="2" t="s">
        <v>60</v>
      </c>
      <c r="AK31" s="2" t="s">
        <v>61</v>
      </c>
      <c r="AL31" s="2" t="s">
        <v>62</v>
      </c>
      <c r="AM31" s="2" t="s">
        <v>63</v>
      </c>
      <c r="AN31" s="46" t="s">
        <v>64</v>
      </c>
      <c r="AO31" s="46" t="s">
        <v>64</v>
      </c>
      <c r="AP31" s="46" t="s">
        <v>42</v>
      </c>
      <c r="AQ31" s="46" t="s">
        <v>64</v>
      </c>
    </row>
    <row r="32" spans="1:43" s="2" customFormat="1">
      <c r="A32" s="11">
        <v>30</v>
      </c>
      <c r="B32" s="113">
        <f>A32^2</f>
        <v>900</v>
      </c>
      <c r="C32" s="52">
        <v>39.267667000000003</v>
      </c>
      <c r="D32" s="20">
        <f t="shared" ref="D32:D50" si="12">(B5-$C32)/1000000</f>
        <v>2.4663832999999996E-5</v>
      </c>
      <c r="E32" s="20">
        <f t="shared" ref="E32:E50" si="13">(C5-$C32)/1000000</f>
        <v>2.4042032999999998E-5</v>
      </c>
      <c r="F32" s="20">
        <f t="shared" ref="F32:F50" si="14">(D5-$C32)/1000000</f>
        <v>2.3351632999999999E-5</v>
      </c>
      <c r="G32" s="20">
        <f t="shared" ref="G32:G50" si="15">(E5-$C32)/1000000</f>
        <v>2.3950032999999996E-5</v>
      </c>
      <c r="H32" s="20">
        <f t="shared" ref="H32:H50" si="16">(F5-$C32)/1000000</f>
        <v>2.5320132999999999E-5</v>
      </c>
      <c r="I32" s="20">
        <f t="shared" ref="I32:I50" si="17">(G5-$C32)/1000000</f>
        <v>2.3882932999999995E-5</v>
      </c>
      <c r="J32" s="18">
        <f>AVERAGE(D32:I32)</f>
        <v>2.4201766333333329E-5</v>
      </c>
      <c r="K32" s="18">
        <f>_xlfn.STDEV.S(D32:I32)</f>
        <v>6.8956731264370919E-7</v>
      </c>
      <c r="L32" s="2">
        <f>K32/J32%</f>
        <v>2.849243741742773</v>
      </c>
      <c r="M32" s="18">
        <f t="shared" ref="M32:M50" si="18">K32/SQRT(6)</f>
        <v>2.8151467654655447E-7</v>
      </c>
      <c r="N32" s="20">
        <f t="shared" ref="N32:N50" si="19">(K5-$C32)/1000000</f>
        <v>2.5063532999999992E-5</v>
      </c>
      <c r="O32" s="20">
        <f t="shared" ref="O32:O50" si="20">(L5-$C32)/1000000</f>
        <v>2.5673932999999992E-5</v>
      </c>
      <c r="P32" s="20">
        <f t="shared" ref="P32:P50" si="21">(M5-$C32)/1000000</f>
        <v>2.6181732999999994E-5</v>
      </c>
      <c r="Q32" s="20">
        <f t="shared" ref="Q32:Q50" si="22">(N5-$C32)/1000000</f>
        <v>2.4311732999999997E-5</v>
      </c>
      <c r="R32" s="20">
        <f t="shared" ref="R32:R50" si="23">(O5-$C32)/1000000</f>
        <v>2.5064032999999996E-5</v>
      </c>
      <c r="S32" s="20">
        <f t="shared" ref="S32:S50" si="24">(P5-$C32)/1000000</f>
        <v>2.4017332999999995E-5</v>
      </c>
      <c r="T32" s="18">
        <f>AVERAGE(N32:S32)</f>
        <v>2.5052049666666657E-5</v>
      </c>
      <c r="U32" s="18">
        <f>_xlfn.STDEV.S(N32:S32)</f>
        <v>8.1017357749229583E-7</v>
      </c>
      <c r="V32" s="2">
        <f>U32/T32%</f>
        <v>3.2339612457749642</v>
      </c>
      <c r="W32" s="18">
        <f t="shared" ref="W32:W50" si="25">U32/SQRT(6)</f>
        <v>3.3075197799022185E-7</v>
      </c>
      <c r="X32" s="20">
        <f t="shared" ref="X32:X50" si="26">(T5-$C32)/1000000</f>
        <v>2.3783432999999994E-5</v>
      </c>
      <c r="Y32" s="20">
        <f t="shared" ref="Y32:Y50" si="27">(U5-$C32)/1000000</f>
        <v>2.3873632999999998E-5</v>
      </c>
      <c r="Z32" s="20">
        <f t="shared" ref="Z32:Z50" si="28">(V5-$C32)/1000000</f>
        <v>2.3973633000000001E-5</v>
      </c>
      <c r="AA32" s="20">
        <f t="shared" ref="AA32:AA50" si="29">(W5-$C32)/1000000</f>
        <v>2.3461033000000001E-5</v>
      </c>
      <c r="AB32" s="20">
        <f t="shared" ref="AB32:AB50" si="30">(X5-$C32)/1000000</f>
        <v>2.3692532999999997E-5</v>
      </c>
      <c r="AC32" s="20">
        <f t="shared" ref="AC32:AC50" si="31">(Y5-$C32)/1000000</f>
        <v>2.3686232999999994E-5</v>
      </c>
      <c r="AD32" s="18">
        <f>AVERAGE(X32:AC32)</f>
        <v>2.3745082999999994E-5</v>
      </c>
      <c r="AE32" s="18">
        <f>_xlfn.STDEV.S(X32:AC32)</f>
        <v>1.7727952786489445E-7</v>
      </c>
      <c r="AF32" s="2">
        <f>AE32/AD32%</f>
        <v>0.74659468600254841</v>
      </c>
      <c r="AG32" s="18">
        <f t="shared" ref="AG32:AG50" si="32">AE32/SQRT(6)</f>
        <v>7.2374064185083929E-8</v>
      </c>
      <c r="AH32" s="20">
        <f t="shared" ref="AH32:AH50" si="33">(AC5-$C32)/1000000</f>
        <v>2.3572432999999995E-5</v>
      </c>
      <c r="AI32" s="20">
        <f t="shared" ref="AI32:AI50" si="34">(AD5-$C32)/1000000</f>
        <v>2.3785532999999995E-5</v>
      </c>
      <c r="AJ32" s="20">
        <f t="shared" ref="AJ32:AJ50" si="35">(AE5-$C32)/1000000</f>
        <v>2.3217633E-5</v>
      </c>
      <c r="AK32" s="20">
        <f t="shared" ref="AK32:AK50" si="36">(AF5-$C32)/1000000</f>
        <v>2.3263532999999995E-5</v>
      </c>
      <c r="AL32" s="20">
        <f t="shared" ref="AL32:AL50" si="37">(AG5-$C32)/1000000</f>
        <v>2.4011632999999996E-5</v>
      </c>
      <c r="AM32" s="20">
        <f t="shared" ref="AM32:AM50" si="38">(AH5-$C32)/1000000</f>
        <v>2.4289632999999996E-5</v>
      </c>
      <c r="AN32" s="18">
        <f>AVERAGE(AH32:AM32)</f>
        <v>2.3690066333333329E-5</v>
      </c>
      <c r="AO32" s="18">
        <f>_xlfn.STDEV.S(AH32:AM32)</f>
        <v>4.2212811641333009E-7</v>
      </c>
      <c r="AP32" s="2">
        <f>AO32/AN32%</f>
        <v>1.7818781529512679</v>
      </c>
      <c r="AQ32" s="18">
        <f t="shared" ref="AQ32:AQ50" si="39">AO32/SQRT(6)</f>
        <v>1.7233308188247258E-7</v>
      </c>
    </row>
    <row r="33" spans="1:43" s="2" customFormat="1">
      <c r="A33" s="11">
        <v>45</v>
      </c>
      <c r="B33" s="113">
        <f t="shared" ref="B33:B50" si="40">A33^2</f>
        <v>2025</v>
      </c>
      <c r="C33" s="52">
        <v>73.273809</v>
      </c>
      <c r="D33" s="20">
        <f t="shared" si="12"/>
        <v>4.4787191000000006E-5</v>
      </c>
      <c r="E33" s="20">
        <f t="shared" si="13"/>
        <v>4.4848190999999997E-5</v>
      </c>
      <c r="F33" s="20">
        <f t="shared" si="14"/>
        <v>4.4227191000000004E-5</v>
      </c>
      <c r="G33" s="20">
        <f t="shared" si="15"/>
        <v>4.2940191000000001E-5</v>
      </c>
      <c r="H33" s="20">
        <f t="shared" si="16"/>
        <v>4.5320190999999996E-5</v>
      </c>
      <c r="I33" s="20">
        <f t="shared" si="17"/>
        <v>4.2891191000000009E-5</v>
      </c>
      <c r="J33" s="18">
        <f t="shared" ref="J33:J50" si="41">AVERAGE(D33:I33)</f>
        <v>4.4169024333333346E-5</v>
      </c>
      <c r="K33" s="18">
        <f t="shared" ref="K33:K50" si="42">_xlfn.STDEV.S(D33:I33)</f>
        <v>1.0310048334836554E-6</v>
      </c>
      <c r="L33" s="2">
        <f t="shared" ref="L33:L52" si="43">K33/J33%</f>
        <v>2.3342259627536754</v>
      </c>
      <c r="M33" s="18">
        <f t="shared" si="18"/>
        <v>4.2090596072968213E-7</v>
      </c>
      <c r="N33" s="20">
        <f t="shared" si="19"/>
        <v>4.6778191000000008E-5</v>
      </c>
      <c r="O33" s="20">
        <f t="shared" si="20"/>
        <v>4.5844190999999993E-5</v>
      </c>
      <c r="P33" s="20">
        <f t="shared" si="21"/>
        <v>4.7131191000000002E-5</v>
      </c>
      <c r="Q33" s="20">
        <f t="shared" si="22"/>
        <v>4.5018191000000004E-5</v>
      </c>
      <c r="R33" s="20">
        <f t="shared" si="23"/>
        <v>4.5600190999999993E-5</v>
      </c>
      <c r="S33" s="20">
        <f t="shared" si="24"/>
        <v>4.5094190999999995E-5</v>
      </c>
      <c r="T33" s="18">
        <f t="shared" ref="T33:T50" si="44">AVERAGE(N33:S33)</f>
        <v>4.591102433333333E-5</v>
      </c>
      <c r="U33" s="18">
        <f t="shared" ref="U33:U50" si="45">_xlfn.STDEV.S(N33:S33)</f>
        <v>8.7249490924971693E-7</v>
      </c>
      <c r="V33" s="2">
        <f t="shared" ref="V33:V50" si="46">U33/T33%</f>
        <v>1.9004039267672121</v>
      </c>
      <c r="W33" s="18">
        <f t="shared" si="25"/>
        <v>3.5619455513962027E-7</v>
      </c>
      <c r="X33" s="20">
        <f t="shared" si="26"/>
        <v>4.4722190999999992E-5</v>
      </c>
      <c r="Y33" s="20">
        <f t="shared" si="27"/>
        <v>4.5783191000000001E-5</v>
      </c>
      <c r="Z33" s="20">
        <f t="shared" si="28"/>
        <v>4.4000191000000001E-5</v>
      </c>
      <c r="AA33" s="20">
        <f t="shared" si="29"/>
        <v>4.4571191E-5</v>
      </c>
      <c r="AB33" s="20">
        <f t="shared" si="30"/>
        <v>4.4468191000000004E-5</v>
      </c>
      <c r="AC33" s="20">
        <f t="shared" si="31"/>
        <v>4.4584191000000001E-5</v>
      </c>
      <c r="AD33" s="18">
        <f t="shared" ref="AD33:AD50" si="47">AVERAGE(X33:AC33)</f>
        <v>4.4688190999999999E-5</v>
      </c>
      <c r="AE33" s="18">
        <f t="shared" ref="AE33:AE50" si="48">_xlfn.STDEV.S(X33:AC33)</f>
        <v>5.9100423010330438E-7</v>
      </c>
      <c r="AF33" s="2">
        <f t="shared" ref="AF33:AF50" si="49">AE33/AD33%</f>
        <v>1.3225064986481649</v>
      </c>
      <c r="AG33" s="18">
        <f t="shared" si="32"/>
        <v>2.4127646659658557E-7</v>
      </c>
      <c r="AH33" s="20">
        <f t="shared" si="33"/>
        <v>4.3681191E-5</v>
      </c>
      <c r="AI33" s="20">
        <f t="shared" si="34"/>
        <v>4.3443191E-5</v>
      </c>
      <c r="AJ33" s="20">
        <f t="shared" si="35"/>
        <v>4.3721191000000006E-5</v>
      </c>
      <c r="AK33" s="20">
        <f t="shared" si="36"/>
        <v>4.2109190999999995E-5</v>
      </c>
      <c r="AL33" s="20">
        <f t="shared" si="37"/>
        <v>4.3517190999999999E-5</v>
      </c>
      <c r="AM33" s="20">
        <f t="shared" si="38"/>
        <v>4.2542191000000003E-5</v>
      </c>
      <c r="AN33" s="18">
        <f t="shared" ref="AN33:AN50" si="50">AVERAGE(AH33:AM33)</f>
        <v>4.3169024333333328E-5</v>
      </c>
      <c r="AO33" s="18">
        <f t="shared" ref="AO33:AO50" si="51">_xlfn.STDEV.S(AH33:AM33)</f>
        <v>6.752417098096571E-7</v>
      </c>
      <c r="AP33" s="2">
        <f t="shared" ref="AP33:AP50" si="52">AO33/AN33%</f>
        <v>1.5641810771439266</v>
      </c>
      <c r="AQ33" s="18">
        <f t="shared" si="39"/>
        <v>2.7566627367968842E-7</v>
      </c>
    </row>
    <row r="34" spans="1:43" s="2" customFormat="1">
      <c r="A34" s="11">
        <v>60</v>
      </c>
      <c r="B34" s="113">
        <f t="shared" si="40"/>
        <v>3600</v>
      </c>
      <c r="C34" s="52">
        <v>114.48632499999999</v>
      </c>
      <c r="D34" s="20">
        <f t="shared" si="12"/>
        <v>6.8346674999999999E-5</v>
      </c>
      <c r="E34" s="20">
        <f t="shared" si="13"/>
        <v>6.6590675000000011E-5</v>
      </c>
      <c r="F34" s="20">
        <f t="shared" si="14"/>
        <v>6.6702674999999999E-5</v>
      </c>
      <c r="G34" s="20">
        <f t="shared" si="15"/>
        <v>6.580867499999999E-5</v>
      </c>
      <c r="H34" s="20">
        <f t="shared" si="16"/>
        <v>6.6534674999999997E-5</v>
      </c>
      <c r="I34" s="20">
        <f t="shared" si="17"/>
        <v>6.7513675000000002E-5</v>
      </c>
      <c r="J34" s="18">
        <f t="shared" si="41"/>
        <v>6.6916175E-5</v>
      </c>
      <c r="K34" s="18">
        <f t="shared" si="42"/>
        <v>8.8622429440859008E-7</v>
      </c>
      <c r="L34" s="2">
        <f t="shared" si="43"/>
        <v>1.3243797847210932</v>
      </c>
      <c r="M34" s="18">
        <f t="shared" si="18"/>
        <v>3.6179955315985014E-7</v>
      </c>
      <c r="N34" s="20">
        <f t="shared" si="19"/>
        <v>6.9533675000000013E-5</v>
      </c>
      <c r="O34" s="20">
        <f t="shared" si="20"/>
        <v>7.0033675000000012E-5</v>
      </c>
      <c r="P34" s="20">
        <f t="shared" si="21"/>
        <v>7.4601674999999999E-5</v>
      </c>
      <c r="Q34" s="20">
        <f t="shared" si="22"/>
        <v>7.0278674999999993E-5</v>
      </c>
      <c r="R34" s="20">
        <f t="shared" si="23"/>
        <v>7.1521675000000022E-5</v>
      </c>
      <c r="S34" s="20">
        <f t="shared" si="24"/>
        <v>7.2833674999999999E-5</v>
      </c>
      <c r="T34" s="18">
        <f t="shared" si="44"/>
        <v>7.1467174999999991E-5</v>
      </c>
      <c r="U34" s="18">
        <f t="shared" si="45"/>
        <v>1.9442869901328827E-6</v>
      </c>
      <c r="V34" s="2">
        <f t="shared" si="46"/>
        <v>2.7205314749503993</v>
      </c>
      <c r="W34" s="18">
        <f t="shared" si="25"/>
        <v>7.9375183989287916E-7</v>
      </c>
      <c r="X34" s="20">
        <f t="shared" si="26"/>
        <v>6.9886675000000001E-5</v>
      </c>
      <c r="Y34" s="20">
        <f t="shared" si="27"/>
        <v>6.9868675000000002E-5</v>
      </c>
      <c r="Z34" s="20">
        <f t="shared" si="28"/>
        <v>6.8426675000000012E-5</v>
      </c>
      <c r="AA34" s="20">
        <f t="shared" si="29"/>
        <v>6.8080675000000012E-5</v>
      </c>
      <c r="AB34" s="20">
        <f t="shared" si="30"/>
        <v>6.7519675000000002E-5</v>
      </c>
      <c r="AC34" s="20">
        <f t="shared" si="31"/>
        <v>6.6598675000000015E-5</v>
      </c>
      <c r="AD34" s="18">
        <f t="shared" si="47"/>
        <v>6.8396841666666674E-5</v>
      </c>
      <c r="AE34" s="18">
        <f t="shared" si="48"/>
        <v>1.3030405084519268E-6</v>
      </c>
      <c r="AF34" s="2">
        <f t="shared" si="49"/>
        <v>1.9051179509169736</v>
      </c>
      <c r="AG34" s="18">
        <f t="shared" si="32"/>
        <v>5.3196405998066204E-7</v>
      </c>
      <c r="AH34" s="20">
        <f t="shared" si="33"/>
        <v>6.598767499999999E-5</v>
      </c>
      <c r="AI34" s="20">
        <f t="shared" si="34"/>
        <v>6.6012675000000004E-5</v>
      </c>
      <c r="AJ34" s="20">
        <f t="shared" si="35"/>
        <v>6.5401675000000006E-5</v>
      </c>
      <c r="AK34" s="20">
        <f t="shared" si="36"/>
        <v>6.5624674999999994E-5</v>
      </c>
      <c r="AL34" s="20">
        <f t="shared" si="37"/>
        <v>6.7132675000000007E-5</v>
      </c>
      <c r="AM34" s="20">
        <f t="shared" si="38"/>
        <v>6.5828675000000007E-5</v>
      </c>
      <c r="AN34" s="18">
        <f t="shared" si="50"/>
        <v>6.5998008333333332E-5</v>
      </c>
      <c r="AO34" s="18">
        <f t="shared" si="51"/>
        <v>6.0190619424181777E-7</v>
      </c>
      <c r="AP34" s="2">
        <f t="shared" si="52"/>
        <v>0.91200660359596886</v>
      </c>
      <c r="AQ34" s="18">
        <f t="shared" si="39"/>
        <v>2.4572717481883197E-7</v>
      </c>
    </row>
    <row r="35" spans="1:43" s="2" customFormat="1">
      <c r="A35" s="11">
        <v>75</v>
      </c>
      <c r="B35" s="113">
        <f t="shared" si="40"/>
        <v>5625</v>
      </c>
      <c r="C35" s="52">
        <v>161.23335250000002</v>
      </c>
      <c r="D35" s="20">
        <f t="shared" si="12"/>
        <v>9.3866647499999973E-5</v>
      </c>
      <c r="E35" s="20">
        <f t="shared" si="13"/>
        <v>9.7333647499999986E-5</v>
      </c>
      <c r="F35" s="20">
        <f t="shared" si="14"/>
        <v>9.4649647499999982E-5</v>
      </c>
      <c r="G35" s="20">
        <f t="shared" si="15"/>
        <v>9.4290647499999981E-5</v>
      </c>
      <c r="H35" s="20">
        <f t="shared" si="16"/>
        <v>9.4111647499999982E-5</v>
      </c>
      <c r="I35" s="20">
        <f t="shared" si="17"/>
        <v>9.3834647499999984E-5</v>
      </c>
      <c r="J35" s="18">
        <f t="shared" si="41"/>
        <v>9.468114749999999E-5</v>
      </c>
      <c r="K35" s="18">
        <f t="shared" si="42"/>
        <v>1.3336822335174171E-6</v>
      </c>
      <c r="L35" s="2">
        <f t="shared" si="43"/>
        <v>1.408603791496525</v>
      </c>
      <c r="M35" s="18">
        <f t="shared" si="18"/>
        <v>5.4447349185551219E-7</v>
      </c>
      <c r="N35" s="20">
        <f t="shared" si="19"/>
        <v>9.9569647499999969E-5</v>
      </c>
      <c r="O35" s="20">
        <f t="shared" si="20"/>
        <v>1.0039464749999996E-4</v>
      </c>
      <c r="P35" s="20">
        <f t="shared" si="21"/>
        <v>1.0386964749999998E-4</v>
      </c>
      <c r="Q35" s="20">
        <f t="shared" si="22"/>
        <v>9.7278647499999973E-5</v>
      </c>
      <c r="R35" s="20">
        <f t="shared" si="23"/>
        <v>9.6731647499999953E-5</v>
      </c>
      <c r="S35" s="20">
        <f t="shared" si="24"/>
        <v>9.7021647499999966E-5</v>
      </c>
      <c r="T35" s="18">
        <f t="shared" si="44"/>
        <v>9.9144314166666638E-5</v>
      </c>
      <c r="U35" s="18">
        <f t="shared" si="45"/>
        <v>2.752468104568461E-6</v>
      </c>
      <c r="V35" s="2">
        <f t="shared" si="46"/>
        <v>2.7762238588300909</v>
      </c>
      <c r="W35" s="18">
        <f t="shared" si="25"/>
        <v>1.1236903982463837E-6</v>
      </c>
      <c r="X35" s="20">
        <f t="shared" si="26"/>
        <v>9.4310647499999984E-5</v>
      </c>
      <c r="Y35" s="20">
        <f t="shared" si="27"/>
        <v>9.6480647499999972E-5</v>
      </c>
      <c r="Z35" s="20">
        <f t="shared" si="28"/>
        <v>9.439364749999999E-5</v>
      </c>
      <c r="AA35" s="20">
        <f t="shared" si="29"/>
        <v>9.2896647499999974E-5</v>
      </c>
      <c r="AB35" s="20">
        <f t="shared" si="30"/>
        <v>9.5974647500000001E-5</v>
      </c>
      <c r="AC35" s="20">
        <f t="shared" si="31"/>
        <v>9.3727647499999993E-5</v>
      </c>
      <c r="AD35" s="18">
        <f t="shared" si="47"/>
        <v>9.4630647499999981E-5</v>
      </c>
      <c r="AE35" s="18">
        <f t="shared" si="48"/>
        <v>1.3571713230097383E-6</v>
      </c>
      <c r="AF35" s="2">
        <f t="shared" si="49"/>
        <v>1.4341773609968573</v>
      </c>
      <c r="AG35" s="18">
        <f t="shared" si="32"/>
        <v>5.540628724853049E-7</v>
      </c>
      <c r="AH35" s="20">
        <f t="shared" si="33"/>
        <v>9.096664749999997E-5</v>
      </c>
      <c r="AI35" s="20">
        <f t="shared" si="34"/>
        <v>9.1340647499999991E-5</v>
      </c>
      <c r="AJ35" s="20">
        <f t="shared" si="35"/>
        <v>9.2817647499999963E-5</v>
      </c>
      <c r="AK35" s="20">
        <f t="shared" si="36"/>
        <v>8.944464749999998E-5</v>
      </c>
      <c r="AL35" s="20">
        <f t="shared" si="37"/>
        <v>9.1526647499999965E-5</v>
      </c>
      <c r="AM35" s="20">
        <f t="shared" si="38"/>
        <v>9.1334647499999991E-5</v>
      </c>
      <c r="AN35" s="18">
        <f t="shared" si="50"/>
        <v>9.123848083333331E-5</v>
      </c>
      <c r="AO35" s="18">
        <f t="shared" si="51"/>
        <v>1.0851935157688034E-6</v>
      </c>
      <c r="AP35" s="2">
        <f t="shared" si="52"/>
        <v>1.1894033151989263</v>
      </c>
      <c r="AQ35" s="18">
        <f t="shared" si="39"/>
        <v>4.430283976350832E-7</v>
      </c>
    </row>
    <row r="36" spans="1:43" s="2" customFormat="1">
      <c r="A36" s="11">
        <v>90</v>
      </c>
      <c r="B36" s="113">
        <f t="shared" si="40"/>
        <v>8100</v>
      </c>
      <c r="C36" s="52">
        <v>213.45731500000005</v>
      </c>
      <c r="D36" s="20">
        <f t="shared" si="12"/>
        <v>1.2574868499999996E-4</v>
      </c>
      <c r="E36" s="20">
        <f t="shared" si="13"/>
        <v>1.2721768499999997E-4</v>
      </c>
      <c r="F36" s="20">
        <f t="shared" si="14"/>
        <v>1.2511468499999995E-4</v>
      </c>
      <c r="G36" s="20">
        <f t="shared" si="15"/>
        <v>1.2350268499999992E-4</v>
      </c>
      <c r="H36" s="20">
        <f t="shared" si="16"/>
        <v>1.2475968499999992E-4</v>
      </c>
      <c r="I36" s="20">
        <f t="shared" si="17"/>
        <v>1.2203868499999993E-4</v>
      </c>
      <c r="J36" s="18">
        <f t="shared" si="41"/>
        <v>1.2473035166666661E-4</v>
      </c>
      <c r="K36" s="18">
        <f t="shared" si="42"/>
        <v>1.7958083045433135E-6</v>
      </c>
      <c r="L36" s="2">
        <f t="shared" si="43"/>
        <v>1.4397524584413015</v>
      </c>
      <c r="M36" s="18">
        <f t="shared" si="18"/>
        <v>7.3313567033061605E-7</v>
      </c>
      <c r="N36" s="20">
        <f t="shared" si="19"/>
        <v>1.2801768499999996E-4</v>
      </c>
      <c r="O36" s="20">
        <f t="shared" si="20"/>
        <v>1.3260068499999994E-4</v>
      </c>
      <c r="P36" s="20">
        <f t="shared" si="21"/>
        <v>1.3306568499999997E-4</v>
      </c>
      <c r="Q36" s="20">
        <f t="shared" si="22"/>
        <v>1.2868668499999995E-4</v>
      </c>
      <c r="R36" s="20">
        <f t="shared" si="23"/>
        <v>1.2872568499999994E-4</v>
      </c>
      <c r="S36" s="20">
        <f t="shared" si="24"/>
        <v>1.3130468499999995E-4</v>
      </c>
      <c r="T36" s="18">
        <f t="shared" si="44"/>
        <v>1.3040018499999996E-4</v>
      </c>
      <c r="U36" s="18">
        <f t="shared" si="45"/>
        <v>2.1991611809960653E-6</v>
      </c>
      <c r="V36" s="2">
        <f t="shared" si="46"/>
        <v>1.6864709056939342</v>
      </c>
      <c r="W36" s="18">
        <f t="shared" si="25"/>
        <v>8.9780379259613374E-7</v>
      </c>
      <c r="X36" s="20">
        <f t="shared" si="26"/>
        <v>1.2638168499999995E-4</v>
      </c>
      <c r="Y36" s="20">
        <f t="shared" si="27"/>
        <v>1.2239968499999998E-4</v>
      </c>
      <c r="Z36" s="20">
        <f t="shared" si="28"/>
        <v>1.2578268499999996E-4</v>
      </c>
      <c r="AA36" s="20">
        <f t="shared" si="29"/>
        <v>1.2555868499999998E-4</v>
      </c>
      <c r="AB36" s="20">
        <f t="shared" si="30"/>
        <v>1.2104668499999997E-4</v>
      </c>
      <c r="AC36" s="20">
        <f t="shared" si="31"/>
        <v>1.2122168499999992E-4</v>
      </c>
      <c r="AD36" s="18">
        <f t="shared" si="47"/>
        <v>1.237318516666666E-4</v>
      </c>
      <c r="AE36" s="18">
        <f t="shared" si="48"/>
        <v>2.4433820345305603E-6</v>
      </c>
      <c r="AF36" s="2">
        <f t="shared" si="49"/>
        <v>1.9747397308116161</v>
      </c>
      <c r="AG36" s="18">
        <f t="shared" si="32"/>
        <v>9.9750653854721693E-7</v>
      </c>
      <c r="AH36" s="20">
        <f t="shared" si="33"/>
        <v>1.1932768499999998E-4</v>
      </c>
      <c r="AI36" s="20">
        <f t="shared" si="34"/>
        <v>1.2238768499999998E-4</v>
      </c>
      <c r="AJ36" s="20">
        <f t="shared" si="35"/>
        <v>1.2098268499999995E-4</v>
      </c>
      <c r="AK36" s="20">
        <f t="shared" si="36"/>
        <v>1.2002268499999997E-4</v>
      </c>
      <c r="AL36" s="20">
        <f t="shared" si="37"/>
        <v>1.2229468499999995E-4</v>
      </c>
      <c r="AM36" s="20">
        <f t="shared" si="38"/>
        <v>1.1989168499999994E-4</v>
      </c>
      <c r="AN36" s="18">
        <f t="shared" si="50"/>
        <v>1.2081785166666665E-4</v>
      </c>
      <c r="AO36" s="18">
        <f t="shared" si="51"/>
        <v>1.2948555775323617E-6</v>
      </c>
      <c r="AP36" s="2">
        <f t="shared" si="52"/>
        <v>1.0717419318999604</v>
      </c>
      <c r="AQ36" s="18">
        <f t="shared" si="39"/>
        <v>5.2862257592518471E-7</v>
      </c>
    </row>
    <row r="37" spans="1:43" s="2" customFormat="1">
      <c r="A37" s="11">
        <v>105</v>
      </c>
      <c r="B37" s="113">
        <f t="shared" si="40"/>
        <v>11025</v>
      </c>
      <c r="C37" s="52">
        <v>270.13640500000002</v>
      </c>
      <c r="D37" s="20">
        <f t="shared" si="12"/>
        <v>1.58713595E-4</v>
      </c>
      <c r="E37" s="20">
        <f t="shared" si="13"/>
        <v>1.6079259499999994E-4</v>
      </c>
      <c r="F37" s="20">
        <f t="shared" si="14"/>
        <v>1.5532759499999998E-4</v>
      </c>
      <c r="G37" s="20">
        <f t="shared" si="15"/>
        <v>1.57170595E-4</v>
      </c>
      <c r="H37" s="20">
        <f t="shared" si="16"/>
        <v>1.5773659499999996E-4</v>
      </c>
      <c r="I37" s="20">
        <f t="shared" si="17"/>
        <v>1.5922059499999999E-4</v>
      </c>
      <c r="J37" s="18">
        <f t="shared" si="41"/>
        <v>1.5816026166666665E-4</v>
      </c>
      <c r="K37" s="18">
        <f t="shared" si="42"/>
        <v>1.8731042327288232E-6</v>
      </c>
      <c r="L37" s="2">
        <f t="shared" si="43"/>
        <v>1.1843077477176382</v>
      </c>
      <c r="M37" s="18">
        <f t="shared" si="18"/>
        <v>7.6469160087216789E-7</v>
      </c>
      <c r="N37" s="20">
        <f t="shared" si="19"/>
        <v>1.6300359499999995E-4</v>
      </c>
      <c r="O37" s="20">
        <f t="shared" si="20"/>
        <v>1.6344859499999996E-4</v>
      </c>
      <c r="P37" s="20">
        <f t="shared" si="21"/>
        <v>1.7121459499999997E-4</v>
      </c>
      <c r="Q37" s="20">
        <f t="shared" si="22"/>
        <v>1.6210959499999997E-4</v>
      </c>
      <c r="R37" s="20">
        <f t="shared" si="23"/>
        <v>1.5670359499999996E-4</v>
      </c>
      <c r="S37" s="20">
        <f t="shared" si="24"/>
        <v>1.6254659499999997E-4</v>
      </c>
      <c r="T37" s="18">
        <f t="shared" si="44"/>
        <v>1.6317109499999999E-4</v>
      </c>
      <c r="U37" s="18">
        <f t="shared" si="45"/>
        <v>4.6507696889869778E-6</v>
      </c>
      <c r="V37" s="2">
        <f t="shared" si="46"/>
        <v>2.8502411465627402</v>
      </c>
      <c r="W37" s="18">
        <f t="shared" si="25"/>
        <v>1.8986687748700857E-6</v>
      </c>
      <c r="X37" s="20">
        <f t="shared" si="26"/>
        <v>1.5553259499999995E-4</v>
      </c>
      <c r="Y37" s="20">
        <f t="shared" si="27"/>
        <v>1.5992459499999996E-4</v>
      </c>
      <c r="Z37" s="20">
        <f t="shared" si="28"/>
        <v>1.5785459499999995E-4</v>
      </c>
      <c r="AA37" s="20">
        <f t="shared" si="29"/>
        <v>1.55903595E-4</v>
      </c>
      <c r="AB37" s="20">
        <f t="shared" si="30"/>
        <v>1.5470959499999998E-4</v>
      </c>
      <c r="AC37" s="20">
        <f t="shared" si="31"/>
        <v>1.5086759499999998E-4</v>
      </c>
      <c r="AD37" s="18">
        <f t="shared" si="47"/>
        <v>1.5579876166666663E-4</v>
      </c>
      <c r="AE37" s="18">
        <f t="shared" si="48"/>
        <v>3.0605056717259336E-6</v>
      </c>
      <c r="AF37" s="2">
        <f t="shared" si="49"/>
        <v>1.9643966607859973</v>
      </c>
      <c r="AG37" s="18">
        <f t="shared" si="32"/>
        <v>1.2494462084370692E-6</v>
      </c>
      <c r="AH37" s="20">
        <f t="shared" si="33"/>
        <v>1.4965359500000001E-4</v>
      </c>
      <c r="AI37" s="20">
        <f t="shared" si="34"/>
        <v>1.4918959499999999E-4</v>
      </c>
      <c r="AJ37" s="20">
        <f t="shared" si="35"/>
        <v>1.5078059499999994E-4</v>
      </c>
      <c r="AK37" s="20">
        <f t="shared" si="36"/>
        <v>1.4695759499999998E-4</v>
      </c>
      <c r="AL37" s="20">
        <f t="shared" si="37"/>
        <v>1.5365459499999998E-4</v>
      </c>
      <c r="AM37" s="20">
        <f t="shared" si="38"/>
        <v>1.5101059499999996E-4</v>
      </c>
      <c r="AN37" s="18">
        <f t="shared" si="50"/>
        <v>1.5020776166666663E-4</v>
      </c>
      <c r="AO37" s="18">
        <f t="shared" si="51"/>
        <v>2.2253398317260782E-6</v>
      </c>
      <c r="AP37" s="2">
        <f t="shared" si="52"/>
        <v>1.4815078841694203</v>
      </c>
      <c r="AQ37" s="18">
        <f t="shared" si="39"/>
        <v>9.0849118200331206E-7</v>
      </c>
    </row>
    <row r="38" spans="1:43" s="2" customFormat="1">
      <c r="A38" s="11">
        <v>120</v>
      </c>
      <c r="B38" s="113">
        <f t="shared" si="40"/>
        <v>14400</v>
      </c>
      <c r="C38" s="52">
        <v>331.25566249999997</v>
      </c>
      <c r="D38" s="20">
        <f t="shared" si="12"/>
        <v>2.0072133750000001E-4</v>
      </c>
      <c r="E38" s="20">
        <f t="shared" si="13"/>
        <v>1.9826333750000004E-4</v>
      </c>
      <c r="F38" s="20">
        <f t="shared" si="14"/>
        <v>1.9148533750000001E-4</v>
      </c>
      <c r="G38" s="20">
        <f t="shared" si="15"/>
        <v>1.9608833750000008E-4</v>
      </c>
      <c r="H38" s="20">
        <f t="shared" si="16"/>
        <v>1.9219933750000008E-4</v>
      </c>
      <c r="I38" s="20">
        <f t="shared" si="17"/>
        <v>1.9724933750000001E-4</v>
      </c>
      <c r="J38" s="18">
        <f t="shared" si="41"/>
        <v>1.9600117083333336E-4</v>
      </c>
      <c r="K38" s="18">
        <f t="shared" si="42"/>
        <v>3.5723823097012725E-6</v>
      </c>
      <c r="L38" s="2">
        <f t="shared" si="43"/>
        <v>1.8226331478085882</v>
      </c>
      <c r="M38" s="18">
        <f t="shared" si="18"/>
        <v>1.458418970818891E-6</v>
      </c>
      <c r="N38" s="20">
        <f t="shared" si="19"/>
        <v>2.0156033750000005E-4</v>
      </c>
      <c r="O38" s="20">
        <f t="shared" si="20"/>
        <v>2.0004733750000002E-4</v>
      </c>
      <c r="P38" s="20">
        <f t="shared" si="21"/>
        <v>2.0569633750000004E-4</v>
      </c>
      <c r="Q38" s="20">
        <f t="shared" si="22"/>
        <v>1.9652733750000003E-4</v>
      </c>
      <c r="R38" s="20">
        <f t="shared" si="23"/>
        <v>1.9986333750000005E-4</v>
      </c>
      <c r="S38" s="20">
        <f t="shared" si="24"/>
        <v>2.0268133750000005E-4</v>
      </c>
      <c r="T38" s="18">
        <f t="shared" si="44"/>
        <v>2.0106267083333336E-4</v>
      </c>
      <c r="U38" s="18">
        <f t="shared" si="45"/>
        <v>3.0782193337490894E-6</v>
      </c>
      <c r="V38" s="2">
        <f t="shared" si="46"/>
        <v>1.5309750541912945</v>
      </c>
      <c r="W38" s="18">
        <f t="shared" si="25"/>
        <v>1.2566777806758773E-6</v>
      </c>
      <c r="X38" s="20">
        <f t="shared" si="26"/>
        <v>1.888613375E-4</v>
      </c>
      <c r="Y38" s="20">
        <f t="shared" si="27"/>
        <v>1.8756433750000007E-4</v>
      </c>
      <c r="Z38" s="20">
        <f t="shared" si="28"/>
        <v>1.8716333750000002E-4</v>
      </c>
      <c r="AA38" s="20">
        <f t="shared" si="29"/>
        <v>1.895353375000001E-4</v>
      </c>
      <c r="AB38" s="20">
        <f t="shared" si="30"/>
        <v>1.8705033750000008E-4</v>
      </c>
      <c r="AC38" s="20">
        <f t="shared" si="31"/>
        <v>1.8591233750000003E-4</v>
      </c>
      <c r="AD38" s="18">
        <f t="shared" si="47"/>
        <v>1.8768117083333338E-4</v>
      </c>
      <c r="AE38" s="18">
        <f t="shared" si="48"/>
        <v>1.3144771457376853E-6</v>
      </c>
      <c r="AF38" s="2">
        <f t="shared" si="49"/>
        <v>0.70037774162490773</v>
      </c>
      <c r="AG38" s="18">
        <f t="shared" si="32"/>
        <v>5.3663304760122822E-7</v>
      </c>
      <c r="AH38" s="20">
        <f t="shared" si="33"/>
        <v>1.840673375E-4</v>
      </c>
      <c r="AI38" s="20">
        <f t="shared" si="34"/>
        <v>1.8821433750000006E-4</v>
      </c>
      <c r="AJ38" s="20">
        <f t="shared" si="35"/>
        <v>1.8400833750000005E-4</v>
      </c>
      <c r="AK38" s="20">
        <f t="shared" si="36"/>
        <v>1.8028733750000004E-4</v>
      </c>
      <c r="AL38" s="20">
        <f t="shared" si="37"/>
        <v>1.9176933750000001E-4</v>
      </c>
      <c r="AM38" s="20">
        <f t="shared" si="38"/>
        <v>1.7804033750000003E-4</v>
      </c>
      <c r="AN38" s="18">
        <f t="shared" si="50"/>
        <v>1.8439783750000003E-4</v>
      </c>
      <c r="AO38" s="18">
        <f t="shared" si="51"/>
        <v>5.0295057709480724E-6</v>
      </c>
      <c r="AP38" s="2">
        <f t="shared" si="52"/>
        <v>2.7275296929380053</v>
      </c>
      <c r="AQ38" s="18">
        <f t="shared" si="39"/>
        <v>2.0532871328676843E-6</v>
      </c>
    </row>
    <row r="39" spans="1:43" s="2" customFormat="1">
      <c r="A39" s="11">
        <v>135</v>
      </c>
      <c r="B39" s="113">
        <f t="shared" si="40"/>
        <v>18225</v>
      </c>
      <c r="C39" s="52">
        <v>396.30752749999999</v>
      </c>
      <c r="D39" s="20">
        <f t="shared" si="12"/>
        <v>2.4030647250000004E-4</v>
      </c>
      <c r="E39" s="20">
        <f t="shared" si="13"/>
        <v>2.3626447250000001E-4</v>
      </c>
      <c r="F39" s="20">
        <f t="shared" si="14"/>
        <v>2.2823247249999996E-4</v>
      </c>
      <c r="G39" s="20">
        <f t="shared" si="15"/>
        <v>2.350724725E-4</v>
      </c>
      <c r="H39" s="20">
        <f t="shared" si="16"/>
        <v>2.3362647249999997E-4</v>
      </c>
      <c r="I39" s="20">
        <f t="shared" si="17"/>
        <v>2.3489147249999997E-4</v>
      </c>
      <c r="J39" s="18">
        <f t="shared" si="41"/>
        <v>2.3473230583333332E-4</v>
      </c>
      <c r="K39" s="18">
        <f t="shared" si="42"/>
        <v>3.9250634856861699E-6</v>
      </c>
      <c r="L39" s="2">
        <f t="shared" si="43"/>
        <v>1.6721445613340831</v>
      </c>
      <c r="M39" s="18">
        <f t="shared" si="18"/>
        <v>1.6024004579935103E-6</v>
      </c>
      <c r="N39" s="20">
        <f t="shared" si="19"/>
        <v>2.3836747249999997E-4</v>
      </c>
      <c r="O39" s="20">
        <f t="shared" si="20"/>
        <v>2.4450847250000006E-4</v>
      </c>
      <c r="P39" s="20">
        <f t="shared" si="21"/>
        <v>2.4869447249999994E-4</v>
      </c>
      <c r="Q39" s="20">
        <f t="shared" si="22"/>
        <v>2.3272547250000001E-4</v>
      </c>
      <c r="R39" s="20">
        <f t="shared" si="23"/>
        <v>2.3150247249999995E-4</v>
      </c>
      <c r="S39" s="20">
        <f t="shared" si="24"/>
        <v>2.4201247250000006E-4</v>
      </c>
      <c r="T39" s="18">
        <f t="shared" si="44"/>
        <v>2.3963513916666667E-4</v>
      </c>
      <c r="U39" s="18">
        <f t="shared" si="45"/>
        <v>6.7374082751950528E-6</v>
      </c>
      <c r="V39" s="2">
        <f t="shared" si="46"/>
        <v>2.8115276827198423</v>
      </c>
      <c r="W39" s="18">
        <f t="shared" si="25"/>
        <v>2.7505354105054645E-6</v>
      </c>
      <c r="X39" s="20">
        <f t="shared" si="26"/>
        <v>2.3060447250000004E-4</v>
      </c>
      <c r="Y39" s="20">
        <f t="shared" si="27"/>
        <v>2.2854547249999996E-4</v>
      </c>
      <c r="Z39" s="20">
        <f t="shared" si="28"/>
        <v>2.2511647249999999E-4</v>
      </c>
      <c r="AA39" s="20">
        <f t="shared" si="29"/>
        <v>2.2505947249999996E-4</v>
      </c>
      <c r="AB39" s="20">
        <f t="shared" si="30"/>
        <v>2.2734347249999995E-4</v>
      </c>
      <c r="AC39" s="20">
        <f t="shared" si="31"/>
        <v>2.2502147249999995E-4</v>
      </c>
      <c r="AD39" s="18">
        <f t="shared" si="47"/>
        <v>2.2694847249999999E-4</v>
      </c>
      <c r="AE39" s="18">
        <f t="shared" si="48"/>
        <v>2.3113045666895785E-6</v>
      </c>
      <c r="AF39" s="2">
        <f t="shared" si="49"/>
        <v>1.0184270205606158</v>
      </c>
      <c r="AG39" s="18">
        <f t="shared" si="32"/>
        <v>9.4358613809234021E-7</v>
      </c>
      <c r="AH39" s="20">
        <f t="shared" si="33"/>
        <v>2.2205947249999996E-4</v>
      </c>
      <c r="AI39" s="20">
        <f t="shared" si="34"/>
        <v>2.2476847250000004E-4</v>
      </c>
      <c r="AJ39" s="20">
        <f t="shared" si="35"/>
        <v>2.1777147249999997E-4</v>
      </c>
      <c r="AK39" s="20">
        <f t="shared" si="36"/>
        <v>2.1377747250000005E-4</v>
      </c>
      <c r="AL39" s="20">
        <f t="shared" si="37"/>
        <v>2.2094647250000003E-4</v>
      </c>
      <c r="AM39" s="20">
        <f t="shared" si="38"/>
        <v>2.2363947250000001E-4</v>
      </c>
      <c r="AN39" s="18">
        <f t="shared" si="50"/>
        <v>2.2049380583333332E-4</v>
      </c>
      <c r="AO39" s="18">
        <f t="shared" si="51"/>
        <v>4.0827550828658138E-6</v>
      </c>
      <c r="AP39" s="2">
        <f t="shared" si="52"/>
        <v>1.8516416220562146</v>
      </c>
      <c r="AQ39" s="18">
        <f t="shared" si="39"/>
        <v>1.666777782962616E-6</v>
      </c>
    </row>
    <row r="40" spans="1:43" s="2" customFormat="1">
      <c r="A40" s="11">
        <v>150</v>
      </c>
      <c r="B40" s="113">
        <f t="shared" si="40"/>
        <v>22500</v>
      </c>
      <c r="C40" s="52">
        <v>466.59554750000007</v>
      </c>
      <c r="D40" s="20">
        <f t="shared" si="12"/>
        <v>2.7345545249999996E-4</v>
      </c>
      <c r="E40" s="20">
        <f t="shared" si="13"/>
        <v>2.7369345249999991E-4</v>
      </c>
      <c r="F40" s="20">
        <f t="shared" si="14"/>
        <v>2.6915845249999995E-4</v>
      </c>
      <c r="G40" s="20">
        <f t="shared" si="15"/>
        <v>2.6799845249999996E-4</v>
      </c>
      <c r="H40" s="20">
        <f t="shared" si="16"/>
        <v>2.6752045249999991E-4</v>
      </c>
      <c r="I40" s="20">
        <f t="shared" si="17"/>
        <v>2.778624524999999E-4</v>
      </c>
      <c r="J40" s="18">
        <f t="shared" si="41"/>
        <v>2.7161478583333329E-4</v>
      </c>
      <c r="K40" s="18">
        <f t="shared" si="42"/>
        <v>4.0649047549317277E-6</v>
      </c>
      <c r="L40" s="2">
        <f t="shared" si="43"/>
        <v>1.4965697623788461</v>
      </c>
      <c r="M40" s="18">
        <f t="shared" si="18"/>
        <v>1.659490417099306E-6</v>
      </c>
      <c r="N40" s="20">
        <f t="shared" si="19"/>
        <v>2.7683645249999996E-4</v>
      </c>
      <c r="O40" s="20">
        <f t="shared" si="20"/>
        <v>2.8229245249999999E-4</v>
      </c>
      <c r="P40" s="20">
        <f t="shared" si="21"/>
        <v>2.9848945249999996E-4</v>
      </c>
      <c r="Q40" s="20">
        <f t="shared" si="22"/>
        <v>2.7409945249999996E-4</v>
      </c>
      <c r="R40" s="20">
        <f t="shared" si="23"/>
        <v>2.7798845249999988E-4</v>
      </c>
      <c r="S40" s="20">
        <f t="shared" si="24"/>
        <v>2.8148245249999993E-4</v>
      </c>
      <c r="T40" s="18">
        <f t="shared" si="44"/>
        <v>2.818647858333333E-4</v>
      </c>
      <c r="U40" s="18">
        <f t="shared" si="45"/>
        <v>8.6869916234946848E-6</v>
      </c>
      <c r="V40" s="2">
        <f t="shared" si="46"/>
        <v>3.0819712358929805</v>
      </c>
      <c r="W40" s="18">
        <f t="shared" si="25"/>
        <v>3.5464494795656034E-6</v>
      </c>
      <c r="X40" s="20">
        <f t="shared" si="26"/>
        <v>2.7266445249999992E-4</v>
      </c>
      <c r="Y40" s="20">
        <f t="shared" si="27"/>
        <v>2.6685945249999997E-4</v>
      </c>
      <c r="Z40" s="20">
        <f t="shared" si="28"/>
        <v>2.6634445249999999E-4</v>
      </c>
      <c r="AA40" s="20">
        <f t="shared" si="29"/>
        <v>2.645414524999999E-4</v>
      </c>
      <c r="AB40" s="20">
        <f t="shared" si="30"/>
        <v>2.6386845249999998E-4</v>
      </c>
      <c r="AC40" s="20">
        <f t="shared" si="31"/>
        <v>2.5534045249999999E-4</v>
      </c>
      <c r="AD40" s="18">
        <f t="shared" si="47"/>
        <v>2.6493645249999999E-4</v>
      </c>
      <c r="AE40" s="18">
        <f t="shared" si="48"/>
        <v>5.6352860087132925E-6</v>
      </c>
      <c r="AF40" s="2">
        <f t="shared" si="49"/>
        <v>2.1270330887039006</v>
      </c>
      <c r="AG40" s="18">
        <f t="shared" si="32"/>
        <v>2.3005958793321276E-6</v>
      </c>
      <c r="AH40" s="20">
        <f t="shared" si="33"/>
        <v>2.6001545249999992E-4</v>
      </c>
      <c r="AI40" s="20">
        <f t="shared" si="34"/>
        <v>2.6218545249999988E-4</v>
      </c>
      <c r="AJ40" s="20">
        <f t="shared" si="35"/>
        <v>2.5320245249999993E-4</v>
      </c>
      <c r="AK40" s="20">
        <f t="shared" si="36"/>
        <v>2.547464524999999E-4</v>
      </c>
      <c r="AL40" s="20">
        <f t="shared" si="37"/>
        <v>2.7187945249999997E-4</v>
      </c>
      <c r="AM40" s="20">
        <f t="shared" si="38"/>
        <v>2.5907445249999991E-4</v>
      </c>
      <c r="AN40" s="18">
        <f t="shared" si="50"/>
        <v>2.6018395249999992E-4</v>
      </c>
      <c r="AO40" s="18">
        <f t="shared" si="51"/>
        <v>6.6386422331678807E-6</v>
      </c>
      <c r="AP40" s="2">
        <f t="shared" si="52"/>
        <v>2.5515187118113607</v>
      </c>
      <c r="AQ40" s="18">
        <f t="shared" si="39"/>
        <v>2.7102143426919895E-6</v>
      </c>
    </row>
    <row r="41" spans="1:43" s="2" customFormat="1">
      <c r="A41" s="11">
        <v>165</v>
      </c>
      <c r="B41" s="113">
        <f t="shared" si="40"/>
        <v>27225</v>
      </c>
      <c r="C41" s="52">
        <v>540.39986999999996</v>
      </c>
      <c r="D41" s="20">
        <f t="shared" si="12"/>
        <v>3.1478313000000003E-4</v>
      </c>
      <c r="E41" s="20">
        <f t="shared" si="13"/>
        <v>3.104971300000001E-4</v>
      </c>
      <c r="F41" s="20">
        <f t="shared" si="14"/>
        <v>3.0967113000000005E-4</v>
      </c>
      <c r="G41" s="20">
        <f t="shared" si="15"/>
        <v>3.1388512999999999E-4</v>
      </c>
      <c r="H41" s="20">
        <f t="shared" si="16"/>
        <v>3.1380213000000004E-4</v>
      </c>
      <c r="I41" s="20">
        <f t="shared" si="17"/>
        <v>3.1029113000000005E-4</v>
      </c>
      <c r="J41" s="18">
        <f t="shared" si="41"/>
        <v>3.1215496333333338E-4</v>
      </c>
      <c r="K41" s="18">
        <f t="shared" si="42"/>
        <v>2.2363187980846049E-6</v>
      </c>
      <c r="L41" s="2">
        <f t="shared" si="43"/>
        <v>0.71641301941964042</v>
      </c>
      <c r="M41" s="18">
        <f t="shared" si="18"/>
        <v>9.1297332625024085E-7</v>
      </c>
      <c r="N41" s="20">
        <f t="shared" si="19"/>
        <v>3.1811212999999997E-4</v>
      </c>
      <c r="O41" s="20">
        <f t="shared" si="20"/>
        <v>3.2719313000000001E-4</v>
      </c>
      <c r="P41" s="20">
        <f t="shared" si="21"/>
        <v>3.4571413000000008E-4</v>
      </c>
      <c r="Q41" s="20">
        <f t="shared" si="22"/>
        <v>3.1688012999999998E-4</v>
      </c>
      <c r="R41" s="20">
        <f t="shared" si="23"/>
        <v>3.1402113000000007E-4</v>
      </c>
      <c r="S41" s="20">
        <f t="shared" si="24"/>
        <v>3.2699113000000002E-4</v>
      </c>
      <c r="T41" s="18">
        <f t="shared" si="44"/>
        <v>3.2481863000000002E-4</v>
      </c>
      <c r="U41" s="18">
        <f t="shared" si="45"/>
        <v>1.1589330071233648E-5</v>
      </c>
      <c r="V41" s="2">
        <f t="shared" si="46"/>
        <v>3.5679388436659702</v>
      </c>
      <c r="W41" s="18">
        <f t="shared" si="25"/>
        <v>4.7313241892025767E-6</v>
      </c>
      <c r="X41" s="20">
        <f t="shared" si="26"/>
        <v>3.0798513000000001E-4</v>
      </c>
      <c r="Y41" s="20">
        <f t="shared" si="27"/>
        <v>3.0871513000000006E-4</v>
      </c>
      <c r="Z41" s="20">
        <f t="shared" si="28"/>
        <v>3.0853313000000002E-4</v>
      </c>
      <c r="AA41" s="20">
        <f t="shared" si="29"/>
        <v>3.0749913000000005E-4</v>
      </c>
      <c r="AB41" s="20">
        <f t="shared" si="30"/>
        <v>3.0358013000000004E-4</v>
      </c>
      <c r="AC41" s="20">
        <f t="shared" si="31"/>
        <v>2.9741613000000008E-4</v>
      </c>
      <c r="AD41" s="18">
        <f t="shared" si="47"/>
        <v>3.056214633333334E-4</v>
      </c>
      <c r="AE41" s="18">
        <f t="shared" si="48"/>
        <v>4.4419740056270623E-6</v>
      </c>
      <c r="AF41" s="2">
        <f t="shared" si="49"/>
        <v>1.4534234465013067</v>
      </c>
      <c r="AG41" s="18">
        <f t="shared" si="32"/>
        <v>1.8134282940821662E-6</v>
      </c>
      <c r="AH41" s="20">
        <f t="shared" si="33"/>
        <v>2.9312213000000007E-4</v>
      </c>
      <c r="AI41" s="20">
        <f t="shared" si="34"/>
        <v>3.0442013000000009E-4</v>
      </c>
      <c r="AJ41" s="20">
        <f t="shared" si="35"/>
        <v>2.8948513000000005E-4</v>
      </c>
      <c r="AK41" s="20">
        <f t="shared" si="36"/>
        <v>2.8328813E-4</v>
      </c>
      <c r="AL41" s="20">
        <f t="shared" si="37"/>
        <v>3.0283813000000007E-4</v>
      </c>
      <c r="AM41" s="20">
        <f t="shared" si="38"/>
        <v>2.9466113000000007E-4</v>
      </c>
      <c r="AN41" s="18">
        <f t="shared" si="50"/>
        <v>2.9463579666666673E-4</v>
      </c>
      <c r="AO41" s="18">
        <f t="shared" si="51"/>
        <v>8.0075237787138112E-6</v>
      </c>
      <c r="AP41" s="2">
        <f t="shared" si="52"/>
        <v>2.7177701655081115</v>
      </c>
      <c r="AQ41" s="18">
        <f t="shared" si="39"/>
        <v>3.2690578935086465E-6</v>
      </c>
    </row>
    <row r="42" spans="1:43" s="2" customFormat="1">
      <c r="A42" s="11">
        <v>180</v>
      </c>
      <c r="B42" s="113">
        <f t="shared" si="40"/>
        <v>32400</v>
      </c>
      <c r="C42" s="52">
        <v>617.01883500000008</v>
      </c>
      <c r="D42" s="20">
        <f t="shared" si="12"/>
        <v>3.6512516499999994E-4</v>
      </c>
      <c r="E42" s="20">
        <f t="shared" si="13"/>
        <v>3.5437216499999987E-4</v>
      </c>
      <c r="F42" s="20">
        <f t="shared" si="14"/>
        <v>3.4597116499999992E-4</v>
      </c>
      <c r="G42" s="20">
        <f t="shared" si="15"/>
        <v>3.5316016499999987E-4</v>
      </c>
      <c r="H42" s="20">
        <f t="shared" si="16"/>
        <v>3.5883416499999987E-4</v>
      </c>
      <c r="I42" s="20">
        <f t="shared" si="17"/>
        <v>3.5884016499999996E-4</v>
      </c>
      <c r="J42" s="18">
        <f t="shared" si="41"/>
        <v>3.5605049833333327E-4</v>
      </c>
      <c r="K42" s="18">
        <f t="shared" si="42"/>
        <v>6.4906764721920009E-6</v>
      </c>
      <c r="L42" s="2">
        <f t="shared" si="43"/>
        <v>1.8229651419039588</v>
      </c>
      <c r="M42" s="18">
        <f t="shared" si="18"/>
        <v>2.6498075737264018E-6</v>
      </c>
      <c r="N42" s="20">
        <f t="shared" si="19"/>
        <v>3.6366016499999991E-4</v>
      </c>
      <c r="O42" s="20">
        <f t="shared" si="20"/>
        <v>3.7788016499999992E-4</v>
      </c>
      <c r="P42" s="20">
        <f t="shared" si="21"/>
        <v>3.9105116499999994E-4</v>
      </c>
      <c r="Q42" s="20">
        <f t="shared" si="22"/>
        <v>3.5385716499999989E-4</v>
      </c>
      <c r="R42" s="20">
        <f t="shared" si="23"/>
        <v>3.6825016499999992E-4</v>
      </c>
      <c r="S42" s="20">
        <f t="shared" si="24"/>
        <v>3.7912716499999987E-4</v>
      </c>
      <c r="T42" s="18">
        <f t="shared" si="44"/>
        <v>3.7230433166666658E-4</v>
      </c>
      <c r="U42" s="18">
        <f t="shared" si="45"/>
        <v>1.3118998245547064E-5</v>
      </c>
      <c r="V42" s="2">
        <f t="shared" si="46"/>
        <v>3.523729682869452</v>
      </c>
      <c r="W42" s="18">
        <f t="shared" si="25"/>
        <v>5.3558086063430074E-6</v>
      </c>
      <c r="X42" s="20">
        <f t="shared" si="26"/>
        <v>3.5029616499999999E-4</v>
      </c>
      <c r="Y42" s="20">
        <f t="shared" si="27"/>
        <v>3.6163716499999988E-4</v>
      </c>
      <c r="Z42" s="20">
        <f t="shared" si="28"/>
        <v>3.5145916499999987E-4</v>
      </c>
      <c r="AA42" s="20">
        <f t="shared" si="29"/>
        <v>3.512271649999999E-4</v>
      </c>
      <c r="AB42" s="20">
        <f t="shared" si="30"/>
        <v>3.5071316499999988E-4</v>
      </c>
      <c r="AC42" s="20">
        <f t="shared" si="31"/>
        <v>3.4863816499999996E-4</v>
      </c>
      <c r="AD42" s="18">
        <f t="shared" si="47"/>
        <v>3.5232849833333326E-4</v>
      </c>
      <c r="AE42" s="18">
        <f t="shared" si="48"/>
        <v>4.6685798982845355E-6</v>
      </c>
      <c r="AF42" s="2">
        <f t="shared" si="49"/>
        <v>1.3250645123425853</v>
      </c>
      <c r="AG42" s="18">
        <f t="shared" si="32"/>
        <v>1.9059397623686174E-6</v>
      </c>
      <c r="AH42" s="20">
        <f t="shared" si="33"/>
        <v>3.3389116499999989E-4</v>
      </c>
      <c r="AI42" s="20">
        <f t="shared" si="34"/>
        <v>3.5335716499999988E-4</v>
      </c>
      <c r="AJ42" s="20">
        <f t="shared" si="35"/>
        <v>3.3318916499999989E-4</v>
      </c>
      <c r="AK42" s="20">
        <f t="shared" si="36"/>
        <v>3.2824616499999991E-4</v>
      </c>
      <c r="AL42" s="20">
        <f t="shared" si="37"/>
        <v>3.5048216499999988E-4</v>
      </c>
      <c r="AM42" s="20">
        <f t="shared" si="38"/>
        <v>3.3804816499999991E-4</v>
      </c>
      <c r="AN42" s="18">
        <f t="shared" si="50"/>
        <v>3.3953566499999991E-4</v>
      </c>
      <c r="AO42" s="18">
        <f t="shared" si="51"/>
        <v>1.0125844493176844E-5</v>
      </c>
      <c r="AP42" s="2">
        <f t="shared" si="52"/>
        <v>2.9822624062708836</v>
      </c>
      <c r="AQ42" s="18">
        <f t="shared" si="39"/>
        <v>4.1338587038423685E-6</v>
      </c>
    </row>
    <row r="43" spans="1:43" s="2" customFormat="1">
      <c r="A43" s="11">
        <v>195</v>
      </c>
      <c r="B43" s="113">
        <f t="shared" si="40"/>
        <v>38025</v>
      </c>
      <c r="C43" s="52">
        <v>698.21055000000001</v>
      </c>
      <c r="D43" s="20">
        <f t="shared" si="12"/>
        <v>4.0384944999999995E-4</v>
      </c>
      <c r="E43" s="20">
        <f t="shared" si="13"/>
        <v>3.851094499999999E-4</v>
      </c>
      <c r="F43" s="20">
        <f t="shared" si="14"/>
        <v>3.8648945000000005E-4</v>
      </c>
      <c r="G43" s="20">
        <f t="shared" si="15"/>
        <v>3.9738944999999988E-4</v>
      </c>
      <c r="H43" s="20">
        <f t="shared" si="16"/>
        <v>3.9632944999999994E-4</v>
      </c>
      <c r="I43" s="20">
        <f t="shared" si="17"/>
        <v>4.1256944999999994E-4</v>
      </c>
      <c r="J43" s="18">
        <f t="shared" si="41"/>
        <v>3.9695611666666657E-4</v>
      </c>
      <c r="K43" s="18">
        <f t="shared" si="42"/>
        <v>1.0409316340022834E-5</v>
      </c>
      <c r="L43" s="2">
        <f t="shared" si="43"/>
        <v>2.6222839006569036</v>
      </c>
      <c r="M43" s="18">
        <f t="shared" si="18"/>
        <v>4.249585600711878E-6</v>
      </c>
      <c r="N43" s="20">
        <f t="shared" si="19"/>
        <v>4.1185944999999992E-4</v>
      </c>
      <c r="O43" s="20">
        <f t="shared" si="20"/>
        <v>4.1689944999999986E-4</v>
      </c>
      <c r="P43" s="20">
        <f t="shared" si="21"/>
        <v>4.378694499999999E-4</v>
      </c>
      <c r="Q43" s="20">
        <f t="shared" si="22"/>
        <v>4.0270945000000005E-4</v>
      </c>
      <c r="R43" s="20">
        <f t="shared" si="23"/>
        <v>4.0841945000000008E-4</v>
      </c>
      <c r="S43" s="20">
        <f t="shared" si="24"/>
        <v>4.2190944999999987E-4</v>
      </c>
      <c r="T43" s="18">
        <f t="shared" si="44"/>
        <v>4.1661111666666662E-4</v>
      </c>
      <c r="U43" s="18">
        <f t="shared" si="45"/>
        <v>1.2353220497775676E-5</v>
      </c>
      <c r="V43" s="2">
        <f t="shared" si="46"/>
        <v>2.9651682356953453</v>
      </c>
      <c r="W43" s="18">
        <f t="shared" si="25"/>
        <v>5.0431811499400714E-6</v>
      </c>
      <c r="X43" s="20">
        <f t="shared" si="26"/>
        <v>3.9724945000000001E-4</v>
      </c>
      <c r="Y43" s="20">
        <f t="shared" si="27"/>
        <v>3.9901945000000001E-4</v>
      </c>
      <c r="Z43" s="20">
        <f t="shared" si="28"/>
        <v>3.9700945000000002E-4</v>
      </c>
      <c r="AA43" s="20">
        <f t="shared" si="29"/>
        <v>3.9951945000000003E-4</v>
      </c>
      <c r="AB43" s="20">
        <f t="shared" si="30"/>
        <v>3.9255944999999994E-4</v>
      </c>
      <c r="AC43" s="20">
        <f t="shared" si="31"/>
        <v>3.8788944999999992E-4</v>
      </c>
      <c r="AD43" s="18">
        <f t="shared" si="47"/>
        <v>3.9554111666666663E-4</v>
      </c>
      <c r="AE43" s="18">
        <f t="shared" si="48"/>
        <v>4.4819344781764769E-6</v>
      </c>
      <c r="AF43" s="2">
        <f t="shared" si="49"/>
        <v>1.1331146850034117</v>
      </c>
      <c r="AG43" s="18">
        <f t="shared" si="32"/>
        <v>1.8297420886865929E-6</v>
      </c>
      <c r="AH43" s="20">
        <f t="shared" si="33"/>
        <v>3.7896945000000004E-4</v>
      </c>
      <c r="AI43" s="20">
        <f t="shared" si="34"/>
        <v>3.8842945000000008E-4</v>
      </c>
      <c r="AJ43" s="20">
        <f t="shared" si="35"/>
        <v>3.8054944999999998E-4</v>
      </c>
      <c r="AK43" s="20">
        <f t="shared" si="36"/>
        <v>3.7054944999999996E-4</v>
      </c>
      <c r="AL43" s="20">
        <f t="shared" si="37"/>
        <v>3.9270945000000008E-4</v>
      </c>
      <c r="AM43" s="20">
        <f t="shared" si="38"/>
        <v>3.9284944999999996E-4</v>
      </c>
      <c r="AN43" s="18">
        <f t="shared" si="50"/>
        <v>3.8400945000000003E-4</v>
      </c>
      <c r="AO43" s="18">
        <f t="shared" si="51"/>
        <v>8.853437750388289E-6</v>
      </c>
      <c r="AP43" s="2">
        <f t="shared" si="52"/>
        <v>2.305526009942799</v>
      </c>
      <c r="AQ43" s="18">
        <f t="shared" si="39"/>
        <v>3.6144008263242483E-6</v>
      </c>
    </row>
    <row r="44" spans="1:43" s="2" customFormat="1">
      <c r="A44" s="11">
        <v>210</v>
      </c>
      <c r="B44" s="113">
        <f t="shared" si="40"/>
        <v>44100</v>
      </c>
      <c r="C44" s="52">
        <v>783.31197500000007</v>
      </c>
      <c r="D44" s="20">
        <f t="shared" si="12"/>
        <v>4.4609802500000003E-4</v>
      </c>
      <c r="E44" s="20">
        <f t="shared" si="13"/>
        <v>4.38838025E-4</v>
      </c>
      <c r="F44" s="20">
        <f t="shared" si="14"/>
        <v>4.3685802499999999E-4</v>
      </c>
      <c r="G44" s="20">
        <f t="shared" si="15"/>
        <v>4.4342802499999995E-4</v>
      </c>
      <c r="H44" s="20">
        <f t="shared" si="16"/>
        <v>4.5650802499999985E-4</v>
      </c>
      <c r="I44" s="20">
        <f t="shared" si="17"/>
        <v>4.5873802499999988E-4</v>
      </c>
      <c r="J44" s="18">
        <f t="shared" si="41"/>
        <v>4.467446916666666E-4</v>
      </c>
      <c r="K44" s="18">
        <f t="shared" si="42"/>
        <v>9.0646867936330594E-6</v>
      </c>
      <c r="L44" s="2">
        <f t="shared" si="43"/>
        <v>2.0290530503710094</v>
      </c>
      <c r="M44" s="18">
        <f t="shared" si="18"/>
        <v>3.7006428870910527E-6</v>
      </c>
      <c r="N44" s="20">
        <f t="shared" si="19"/>
        <v>4.6444802499999991E-4</v>
      </c>
      <c r="O44" s="20">
        <f t="shared" si="20"/>
        <v>4.68358025E-4</v>
      </c>
      <c r="P44" s="20">
        <f t="shared" si="21"/>
        <v>5.022580249999999E-4</v>
      </c>
      <c r="Q44" s="20">
        <f t="shared" si="22"/>
        <v>4.4557802500000003E-4</v>
      </c>
      <c r="R44" s="20">
        <f t="shared" si="23"/>
        <v>4.5373802499999987E-4</v>
      </c>
      <c r="S44" s="20">
        <f t="shared" si="24"/>
        <v>4.6934802500000003E-4</v>
      </c>
      <c r="T44" s="18">
        <f t="shared" si="44"/>
        <v>4.672880249999999E-4</v>
      </c>
      <c r="U44" s="18">
        <f t="shared" si="45"/>
        <v>1.9448812817238979E-5</v>
      </c>
      <c r="V44" s="2">
        <f t="shared" si="46"/>
        <v>4.1620610366034914</v>
      </c>
      <c r="W44" s="18">
        <f t="shared" si="25"/>
        <v>7.9399445841894812E-6</v>
      </c>
      <c r="X44" s="20">
        <f t="shared" si="26"/>
        <v>4.4589802499999997E-4</v>
      </c>
      <c r="Y44" s="20">
        <f t="shared" si="27"/>
        <v>4.5178802499999985E-4</v>
      </c>
      <c r="Z44" s="20">
        <f t="shared" si="28"/>
        <v>4.3627802499999986E-4</v>
      </c>
      <c r="AA44" s="20">
        <f t="shared" si="29"/>
        <v>4.4242802499999993E-4</v>
      </c>
      <c r="AB44" s="20">
        <f t="shared" si="30"/>
        <v>4.4294802499999993E-4</v>
      </c>
      <c r="AC44" s="20">
        <f t="shared" si="31"/>
        <v>4.3651802499999984E-4</v>
      </c>
      <c r="AD44" s="18">
        <f t="shared" si="47"/>
        <v>4.4264302499999984E-4</v>
      </c>
      <c r="AE44" s="18">
        <f t="shared" si="48"/>
        <v>5.8718676756207788E-6</v>
      </c>
      <c r="AF44" s="2">
        <f t="shared" si="49"/>
        <v>1.3265469789387918</v>
      </c>
      <c r="AG44" s="18">
        <f t="shared" si="32"/>
        <v>2.3971799404022002E-6</v>
      </c>
      <c r="AH44" s="20">
        <f t="shared" si="33"/>
        <v>4.3020802499999991E-4</v>
      </c>
      <c r="AI44" s="20">
        <f t="shared" si="34"/>
        <v>4.3823802499999987E-4</v>
      </c>
      <c r="AJ44" s="20">
        <f t="shared" si="35"/>
        <v>4.22608025E-4</v>
      </c>
      <c r="AK44" s="20">
        <f t="shared" si="36"/>
        <v>4.1356802500000002E-4</v>
      </c>
      <c r="AL44" s="20">
        <f t="shared" si="37"/>
        <v>4.3938802499999998E-4</v>
      </c>
      <c r="AM44" s="20">
        <f t="shared" si="38"/>
        <v>4.32868025E-4</v>
      </c>
      <c r="AN44" s="18">
        <f t="shared" si="50"/>
        <v>4.2947969166666662E-4</v>
      </c>
      <c r="AO44" s="18">
        <f t="shared" si="51"/>
        <v>9.8721394168977378E-6</v>
      </c>
      <c r="AP44" s="2">
        <f t="shared" si="52"/>
        <v>2.2986277601595728</v>
      </c>
      <c r="AQ44" s="18">
        <f t="shared" si="39"/>
        <v>4.0302840401694192E-6</v>
      </c>
    </row>
    <row r="45" spans="1:43" s="2" customFormat="1">
      <c r="A45" s="11">
        <v>225</v>
      </c>
      <c r="B45" s="113">
        <f t="shared" si="40"/>
        <v>50625</v>
      </c>
      <c r="C45" s="52">
        <v>870.77610000000004</v>
      </c>
      <c r="D45" s="20">
        <f t="shared" si="12"/>
        <v>5.0035390000000002E-4</v>
      </c>
      <c r="E45" s="20">
        <f t="shared" si="13"/>
        <v>4.8816389999999999E-4</v>
      </c>
      <c r="F45" s="20">
        <f t="shared" si="14"/>
        <v>4.8338390000000003E-4</v>
      </c>
      <c r="G45" s="20">
        <f t="shared" si="15"/>
        <v>4.8953389999999988E-4</v>
      </c>
      <c r="H45" s="20">
        <f t="shared" si="16"/>
        <v>4.9698389999999998E-4</v>
      </c>
      <c r="I45" s="20">
        <f t="shared" si="17"/>
        <v>5.065638999999999E-4</v>
      </c>
      <c r="J45" s="18">
        <f t="shared" si="41"/>
        <v>4.9416389999999992E-4</v>
      </c>
      <c r="K45" s="18">
        <f t="shared" si="42"/>
        <v>8.6449268360119529E-6</v>
      </c>
      <c r="L45" s="2">
        <f t="shared" si="43"/>
        <v>1.7494047695535739</v>
      </c>
      <c r="M45" s="18">
        <f t="shared" si="18"/>
        <v>3.5292766019870525E-6</v>
      </c>
      <c r="N45" s="20">
        <f t="shared" si="19"/>
        <v>5.0907389999999984E-4</v>
      </c>
      <c r="O45" s="20">
        <f t="shared" si="20"/>
        <v>5.2052389999999993E-4</v>
      </c>
      <c r="P45" s="20">
        <f t="shared" si="21"/>
        <v>5.5349389999999994E-4</v>
      </c>
      <c r="Q45" s="20">
        <f t="shared" si="22"/>
        <v>5.0253389999999987E-4</v>
      </c>
      <c r="R45" s="20">
        <f t="shared" si="23"/>
        <v>5.2662390000000002E-4</v>
      </c>
      <c r="S45" s="20">
        <f t="shared" si="24"/>
        <v>5.2373389999999995E-4</v>
      </c>
      <c r="T45" s="18">
        <f t="shared" si="44"/>
        <v>5.2266389999999991E-4</v>
      </c>
      <c r="U45" s="18">
        <f t="shared" si="45"/>
        <v>1.7673709288092336E-5</v>
      </c>
      <c r="V45" s="2">
        <f t="shared" si="46"/>
        <v>3.3814673804891324</v>
      </c>
      <c r="W45" s="18">
        <f t="shared" si="25"/>
        <v>7.2152616030189938E-6</v>
      </c>
      <c r="X45" s="20">
        <f t="shared" si="26"/>
        <v>4.8389390000000003E-4</v>
      </c>
      <c r="Y45" s="20">
        <f t="shared" si="27"/>
        <v>4.9969390000000004E-4</v>
      </c>
      <c r="Z45" s="20">
        <f t="shared" si="28"/>
        <v>4.8737390000000007E-4</v>
      </c>
      <c r="AA45" s="20">
        <f t="shared" si="29"/>
        <v>4.9140390000000005E-4</v>
      </c>
      <c r="AB45" s="20">
        <f t="shared" si="30"/>
        <v>4.9860390000000011E-4</v>
      </c>
      <c r="AC45" s="20">
        <f t="shared" si="31"/>
        <v>4.8479389999999989E-4</v>
      </c>
      <c r="AD45" s="18">
        <f t="shared" si="47"/>
        <v>4.9096056666666664E-4</v>
      </c>
      <c r="AE45" s="18">
        <f t="shared" si="48"/>
        <v>6.8661187483663011E-6</v>
      </c>
      <c r="AF45" s="2">
        <f t="shared" si="49"/>
        <v>1.3985071744118285</v>
      </c>
      <c r="AG45" s="18">
        <f t="shared" si="32"/>
        <v>2.8030812411424217E-6</v>
      </c>
      <c r="AH45" s="20">
        <f t="shared" si="33"/>
        <v>4.7382389999999988E-4</v>
      </c>
      <c r="AI45" s="20">
        <f t="shared" si="34"/>
        <v>4.8063390000000004E-4</v>
      </c>
      <c r="AJ45" s="20">
        <f t="shared" si="35"/>
        <v>4.7965390000000001E-4</v>
      </c>
      <c r="AK45" s="20">
        <f t="shared" si="36"/>
        <v>4.6620389999999998E-4</v>
      </c>
      <c r="AL45" s="20">
        <f t="shared" si="37"/>
        <v>4.8943390000000004E-4</v>
      </c>
      <c r="AM45" s="20">
        <f t="shared" si="38"/>
        <v>4.833138999999999E-4</v>
      </c>
      <c r="AN45" s="18">
        <f t="shared" si="50"/>
        <v>4.7884389999999994E-4</v>
      </c>
      <c r="AO45" s="18">
        <f t="shared" si="51"/>
        <v>8.0119810284348759E-6</v>
      </c>
      <c r="AP45" s="2">
        <f t="shared" si="52"/>
        <v>1.6731926685157472</v>
      </c>
      <c r="AQ45" s="18">
        <f t="shared" si="39"/>
        <v>3.2708775580874413E-6</v>
      </c>
    </row>
    <row r="46" spans="1:43" s="2" customFormat="1">
      <c r="A46" s="11">
        <v>240</v>
      </c>
      <c r="B46" s="113">
        <f t="shared" si="40"/>
        <v>57600</v>
      </c>
      <c r="C46" s="52">
        <v>962.13742499999989</v>
      </c>
      <c r="D46" s="114">
        <f t="shared" si="12"/>
        <v>5.4840257500000011E-4</v>
      </c>
      <c r="E46" s="114">
        <f t="shared" si="13"/>
        <v>5.4145257499999997E-4</v>
      </c>
      <c r="F46" s="114">
        <f t="shared" si="14"/>
        <v>5.2986257500000006E-4</v>
      </c>
      <c r="G46" s="114">
        <f t="shared" si="15"/>
        <v>5.3590257500000008E-4</v>
      </c>
      <c r="H46" s="114">
        <f t="shared" si="16"/>
        <v>5.5473257500000003E-4</v>
      </c>
      <c r="I46" s="114">
        <f t="shared" si="17"/>
        <v>5.5591257500000007E-4</v>
      </c>
      <c r="J46" s="18">
        <f t="shared" si="41"/>
        <v>5.4437757499999995E-4</v>
      </c>
      <c r="K46" s="18">
        <f t="shared" si="42"/>
        <v>1.0464696364443646E-5</v>
      </c>
      <c r="L46" s="111">
        <f t="shared" si="43"/>
        <v>1.9223231898271427</v>
      </c>
      <c r="M46" s="18">
        <f t="shared" si="18"/>
        <v>4.2721944010075215E-6</v>
      </c>
      <c r="N46" s="114">
        <f t="shared" si="19"/>
        <v>5.5252257500000015E-4</v>
      </c>
      <c r="O46" s="114">
        <f t="shared" si="20"/>
        <v>5.6849257500000017E-4</v>
      </c>
      <c r="P46" s="114">
        <f t="shared" si="21"/>
        <v>5.9851257500000024E-4</v>
      </c>
      <c r="Q46" s="114">
        <f t="shared" si="22"/>
        <v>5.5547257499999998E-4</v>
      </c>
      <c r="R46" s="114">
        <f t="shared" si="23"/>
        <v>5.5031257500000015E-4</v>
      </c>
      <c r="S46" s="114">
        <f t="shared" si="24"/>
        <v>5.7392257500000002E-4</v>
      </c>
      <c r="T46" s="18">
        <f t="shared" si="44"/>
        <v>5.6653924166666673E-4</v>
      </c>
      <c r="U46" s="18">
        <f t="shared" si="45"/>
        <v>1.8236589227886561E-5</v>
      </c>
      <c r="V46" s="111">
        <f t="shared" si="46"/>
        <v>3.2189454651433267</v>
      </c>
      <c r="W46" s="18">
        <f t="shared" si="25"/>
        <v>7.4450563761763889E-6</v>
      </c>
      <c r="X46" s="114">
        <f t="shared" si="26"/>
        <v>5.518025750000002E-4</v>
      </c>
      <c r="Y46" s="114">
        <f t="shared" si="27"/>
        <v>5.4645257499999998E-4</v>
      </c>
      <c r="Z46" s="114">
        <f t="shared" si="28"/>
        <v>5.2520257499999998E-4</v>
      </c>
      <c r="AA46" s="114">
        <f t="shared" si="29"/>
        <v>5.4706257500000016E-4</v>
      </c>
      <c r="AB46" s="114">
        <f t="shared" si="30"/>
        <v>5.3567257500000004E-4</v>
      </c>
      <c r="AC46" s="114">
        <f t="shared" si="31"/>
        <v>5.2802257500000015E-4</v>
      </c>
      <c r="AD46" s="18">
        <f t="shared" si="47"/>
        <v>5.3903590833333335E-4</v>
      </c>
      <c r="AE46" s="18">
        <f t="shared" si="48"/>
        <v>1.1012617611933483E-5</v>
      </c>
      <c r="AF46" s="111">
        <f t="shared" si="49"/>
        <v>2.043021149738212</v>
      </c>
      <c r="AG46" s="18">
        <f t="shared" si="32"/>
        <v>4.4958823136040744E-6</v>
      </c>
      <c r="AH46" s="114">
        <f t="shared" si="33"/>
        <v>5.2351257500000015E-4</v>
      </c>
      <c r="AI46" s="114">
        <f t="shared" si="34"/>
        <v>5.358625750000001E-4</v>
      </c>
      <c r="AJ46" s="114">
        <f t="shared" si="35"/>
        <v>5.1748257499999997E-4</v>
      </c>
      <c r="AK46" s="114">
        <f t="shared" si="36"/>
        <v>5.1674257500000024E-4</v>
      </c>
      <c r="AL46" s="114">
        <f t="shared" si="37"/>
        <v>5.3168257499999999E-4</v>
      </c>
      <c r="AM46" s="114">
        <f t="shared" si="38"/>
        <v>5.3481257500000016E-4</v>
      </c>
      <c r="AN46" s="18">
        <f t="shared" si="50"/>
        <v>5.2668257500000019E-4</v>
      </c>
      <c r="AO46" s="18">
        <f t="shared" si="51"/>
        <v>8.5890837695297754E-6</v>
      </c>
      <c r="AP46" s="111">
        <f t="shared" si="52"/>
        <v>1.6307894312869136</v>
      </c>
      <c r="AQ46" s="18">
        <f t="shared" si="39"/>
        <v>3.5064787655614437E-6</v>
      </c>
    </row>
    <row r="47" spans="1:43" s="2" customFormat="1">
      <c r="A47" s="11">
        <v>255</v>
      </c>
      <c r="B47" s="113">
        <f t="shared" si="40"/>
        <v>65025</v>
      </c>
      <c r="C47" s="52">
        <v>1054.6514499999998</v>
      </c>
      <c r="D47" s="114">
        <f t="shared" si="12"/>
        <v>5.9681855000000023E-4</v>
      </c>
      <c r="E47" s="114">
        <f t="shared" si="13"/>
        <v>5.7743855000000008E-4</v>
      </c>
      <c r="F47" s="114">
        <f t="shared" si="14"/>
        <v>5.7905855000000021E-4</v>
      </c>
      <c r="G47" s="114">
        <f t="shared" si="15"/>
        <v>5.8877855000000028E-4</v>
      </c>
      <c r="H47" s="114">
        <f t="shared" si="16"/>
        <v>5.9378855000000023E-4</v>
      </c>
      <c r="I47" s="114">
        <f t="shared" si="17"/>
        <v>6.0288855000000007E-4</v>
      </c>
      <c r="J47" s="18">
        <f t="shared" si="41"/>
        <v>5.8979521666666687E-4</v>
      </c>
      <c r="K47" s="18">
        <f t="shared" si="42"/>
        <v>1.0056899455929081E-5</v>
      </c>
      <c r="L47" s="111">
        <f t="shared" si="43"/>
        <v>1.7051510713782059</v>
      </c>
      <c r="M47" s="18">
        <f t="shared" si="18"/>
        <v>4.1057120102500023E-6</v>
      </c>
      <c r="N47" s="114">
        <f t="shared" si="19"/>
        <v>6.2360855000000018E-4</v>
      </c>
      <c r="O47" s="114">
        <f t="shared" si="20"/>
        <v>6.2448855000000027E-4</v>
      </c>
      <c r="P47" s="114">
        <f t="shared" si="21"/>
        <v>6.5037855000000015E-4</v>
      </c>
      <c r="Q47" s="114">
        <f t="shared" si="22"/>
        <v>6.054585500000001E-4</v>
      </c>
      <c r="R47" s="114">
        <f t="shared" si="23"/>
        <v>6.105885500000002E-4</v>
      </c>
      <c r="S47" s="114">
        <f t="shared" si="24"/>
        <v>6.3200855000000028E-4</v>
      </c>
      <c r="T47" s="18">
        <f t="shared" si="44"/>
        <v>6.2442188333333357E-4</v>
      </c>
      <c r="U47" s="18">
        <f t="shared" si="45"/>
        <v>1.6018371536041582E-5</v>
      </c>
      <c r="V47" s="111">
        <f t="shared" si="46"/>
        <v>2.5653123254635415</v>
      </c>
      <c r="W47" s="18">
        <f t="shared" si="25"/>
        <v>6.5394727956039797E-6</v>
      </c>
      <c r="X47" s="114">
        <f t="shared" si="26"/>
        <v>5.9135855000000013E-4</v>
      </c>
      <c r="Y47" s="114">
        <f t="shared" si="27"/>
        <v>6.003285500000002E-4</v>
      </c>
      <c r="Z47" s="114">
        <f t="shared" si="28"/>
        <v>5.8547855000000025E-4</v>
      </c>
      <c r="AA47" s="114">
        <f t="shared" si="29"/>
        <v>6.0163855000000012E-4</v>
      </c>
      <c r="AB47" s="114">
        <f t="shared" si="30"/>
        <v>5.9436855000000015E-4</v>
      </c>
      <c r="AC47" s="114">
        <f t="shared" si="31"/>
        <v>5.8175855000000022E-4</v>
      </c>
      <c r="AD47" s="18">
        <f t="shared" si="47"/>
        <v>5.9248855000000025E-4</v>
      </c>
      <c r="AE47" s="18">
        <f t="shared" si="48"/>
        <v>7.9280817351992203E-6</v>
      </c>
      <c r="AF47" s="111">
        <f t="shared" si="49"/>
        <v>1.3380987253170069</v>
      </c>
      <c r="AG47" s="18">
        <f t="shared" si="32"/>
        <v>3.2366258150528589E-6</v>
      </c>
      <c r="AH47" s="114">
        <f t="shared" si="33"/>
        <v>5.8456855000000023E-4</v>
      </c>
      <c r="AI47" s="114">
        <f t="shared" si="34"/>
        <v>5.939385500000001E-4</v>
      </c>
      <c r="AJ47" s="114">
        <f t="shared" si="35"/>
        <v>5.7611855000000011E-4</v>
      </c>
      <c r="AK47" s="114">
        <f t="shared" si="36"/>
        <v>5.6141855000000013E-4</v>
      </c>
      <c r="AL47" s="114">
        <f t="shared" si="37"/>
        <v>5.9364855000000008E-4</v>
      </c>
      <c r="AM47" s="114">
        <f t="shared" si="38"/>
        <v>5.8713855000000015E-4</v>
      </c>
      <c r="AN47" s="18">
        <f t="shared" si="50"/>
        <v>5.8280521666666675E-4</v>
      </c>
      <c r="AO47" s="18">
        <f t="shared" si="51"/>
        <v>1.2373496945757351E-5</v>
      </c>
      <c r="AP47" s="111">
        <f t="shared" si="52"/>
        <v>2.1230930320986348</v>
      </c>
      <c r="AQ47" s="18">
        <f t="shared" si="39"/>
        <v>5.0514589751652695E-6</v>
      </c>
    </row>
    <row r="48" spans="1:43" s="2" customFormat="1">
      <c r="A48" s="11">
        <v>270</v>
      </c>
      <c r="B48" s="113">
        <f t="shared" si="40"/>
        <v>72900</v>
      </c>
      <c r="C48" s="52">
        <v>1153.5079249999999</v>
      </c>
      <c r="D48" s="114">
        <f t="shared" si="12"/>
        <v>6.4945207500000015E-4</v>
      </c>
      <c r="E48" s="114">
        <f t="shared" si="13"/>
        <v>6.3649207500000014E-4</v>
      </c>
      <c r="F48" s="114">
        <f t="shared" si="14"/>
        <v>6.4547207500000015E-4</v>
      </c>
      <c r="G48" s="114">
        <f t="shared" si="15"/>
        <v>6.4645207500000018E-4</v>
      </c>
      <c r="H48" s="114">
        <f t="shared" si="16"/>
        <v>6.6844207500000013E-4</v>
      </c>
      <c r="I48" s="114">
        <f t="shared" si="17"/>
        <v>6.6102207500000007E-4</v>
      </c>
      <c r="J48" s="18">
        <f t="shared" si="41"/>
        <v>6.5122207500000015E-4</v>
      </c>
      <c r="K48" s="18">
        <f t="shared" si="42"/>
        <v>1.156278167224477E-5</v>
      </c>
      <c r="L48" s="111">
        <f t="shared" si="43"/>
        <v>1.7755512468223327</v>
      </c>
      <c r="M48" s="18">
        <f t="shared" si="18"/>
        <v>4.7204858507008148E-6</v>
      </c>
      <c r="N48" s="114">
        <f t="shared" si="19"/>
        <v>6.8706207500000003E-4</v>
      </c>
      <c r="O48" s="114">
        <f t="shared" si="20"/>
        <v>6.9015207500000022E-4</v>
      </c>
      <c r="P48" s="114">
        <f t="shared" si="21"/>
        <v>6.974020750000002E-4</v>
      </c>
      <c r="Q48" s="114">
        <f t="shared" si="22"/>
        <v>6.755120750000001E-4</v>
      </c>
      <c r="R48" s="114">
        <f t="shared" si="23"/>
        <v>6.7873207500000017E-4</v>
      </c>
      <c r="S48" s="114">
        <f t="shared" si="24"/>
        <v>6.9017207500000021E-4</v>
      </c>
      <c r="T48" s="18">
        <f t="shared" si="44"/>
        <v>6.8650540833333341E-4</v>
      </c>
      <c r="U48" s="18">
        <f t="shared" si="45"/>
        <v>8.0878666325964613E-6</v>
      </c>
      <c r="V48" s="111">
        <f t="shared" si="46"/>
        <v>1.1781213278758891</v>
      </c>
      <c r="W48" s="18">
        <f t="shared" si="25"/>
        <v>3.301857726257226E-6</v>
      </c>
      <c r="X48" s="114">
        <f t="shared" si="26"/>
        <v>6.5380207500000001E-4</v>
      </c>
      <c r="Y48" s="114">
        <f t="shared" si="27"/>
        <v>6.6564207500000017E-4</v>
      </c>
      <c r="Z48" s="114">
        <f t="shared" si="28"/>
        <v>6.3146207500000019E-4</v>
      </c>
      <c r="AA48" s="114">
        <f t="shared" si="29"/>
        <v>6.4205207500000008E-4</v>
      </c>
      <c r="AB48" s="114">
        <f t="shared" si="30"/>
        <v>6.4344207500000017E-4</v>
      </c>
      <c r="AC48" s="114">
        <f t="shared" si="31"/>
        <v>6.3897207500000015E-4</v>
      </c>
      <c r="AD48" s="18">
        <f t="shared" si="47"/>
        <v>6.4589540833333346E-4</v>
      </c>
      <c r="AE48" s="18">
        <f t="shared" si="48"/>
        <v>1.2078823894182174E-5</v>
      </c>
      <c r="AF48" s="111">
        <f t="shared" si="49"/>
        <v>1.870089760407236</v>
      </c>
      <c r="AG48" s="18">
        <f t="shared" si="32"/>
        <v>4.9311592056139333E-6</v>
      </c>
      <c r="AH48" s="114">
        <f t="shared" si="33"/>
        <v>6.3073207500000008E-4</v>
      </c>
      <c r="AI48" s="114">
        <f t="shared" si="34"/>
        <v>6.4746207500000015E-4</v>
      </c>
      <c r="AJ48" s="114">
        <f t="shared" si="35"/>
        <v>6.2634207500000003E-4</v>
      </c>
      <c r="AK48" s="114">
        <f t="shared" si="36"/>
        <v>6.2743207500000017E-4</v>
      </c>
      <c r="AL48" s="114">
        <f t="shared" si="37"/>
        <v>6.4774207500000011E-4</v>
      </c>
      <c r="AM48" s="114">
        <f t="shared" si="38"/>
        <v>6.4887207500000023E-4</v>
      </c>
      <c r="AN48" s="18">
        <f t="shared" si="50"/>
        <v>6.3809707500000004E-4</v>
      </c>
      <c r="AO48" s="18">
        <f t="shared" si="51"/>
        <v>1.0981760787779023E-5</v>
      </c>
      <c r="AP48" s="111">
        <f t="shared" si="52"/>
        <v>1.7210172586638204</v>
      </c>
      <c r="AQ48" s="18">
        <f t="shared" si="39"/>
        <v>4.4832850678938722E-6</v>
      </c>
    </row>
    <row r="49" spans="1:43" s="2" customFormat="1">
      <c r="A49" s="11">
        <v>285</v>
      </c>
      <c r="B49" s="113">
        <f t="shared" si="40"/>
        <v>81225</v>
      </c>
      <c r="C49" s="52">
        <v>1255.4047750000004</v>
      </c>
      <c r="D49" s="114">
        <f t="shared" si="12"/>
        <v>6.988752249999996E-4</v>
      </c>
      <c r="E49" s="114">
        <f t="shared" si="13"/>
        <v>6.9141522499999955E-4</v>
      </c>
      <c r="F49" s="114">
        <f t="shared" si="14"/>
        <v>6.7780522499999961E-4</v>
      </c>
      <c r="G49" s="114">
        <f t="shared" si="15"/>
        <v>6.9771522499999944E-4</v>
      </c>
      <c r="H49" s="114">
        <f t="shared" si="16"/>
        <v>7.0845522499999951E-4</v>
      </c>
      <c r="I49" s="114">
        <f t="shared" si="17"/>
        <v>7.0791522499999947E-4</v>
      </c>
      <c r="J49" s="18">
        <f t="shared" si="41"/>
        <v>6.9703022499999949E-4</v>
      </c>
      <c r="K49" s="18">
        <f t="shared" si="42"/>
        <v>1.1436922225843762E-5</v>
      </c>
      <c r="L49" s="111">
        <f t="shared" si="43"/>
        <v>1.6408072154753073</v>
      </c>
      <c r="M49" s="18">
        <f t="shared" si="18"/>
        <v>4.669103946868875E-6</v>
      </c>
      <c r="N49" s="114">
        <f t="shared" si="19"/>
        <v>7.5138522499999956E-4</v>
      </c>
      <c r="O49" s="114">
        <f t="shared" si="20"/>
        <v>7.4948522499999968E-4</v>
      </c>
      <c r="P49" s="114">
        <f t="shared" si="21"/>
        <v>7.6569522499999947E-4</v>
      </c>
      <c r="Q49" s="114">
        <f t="shared" si="22"/>
        <v>7.125852249999996E-4</v>
      </c>
      <c r="R49" s="114">
        <f t="shared" si="23"/>
        <v>7.4160522499999953E-4</v>
      </c>
      <c r="S49" s="114">
        <f t="shared" si="24"/>
        <v>7.4307522499999959E-4</v>
      </c>
      <c r="T49" s="18">
        <f t="shared" si="44"/>
        <v>7.4397189166666624E-4</v>
      </c>
      <c r="U49" s="18">
        <f t="shared" si="45"/>
        <v>1.7599917802838333E-5</v>
      </c>
      <c r="V49" s="111">
        <f t="shared" si="46"/>
        <v>2.3656697248884653</v>
      </c>
      <c r="W49" s="18">
        <f t="shared" si="25"/>
        <v>7.1851363553132581E-6</v>
      </c>
      <c r="X49" s="114">
        <f t="shared" si="26"/>
        <v>7.0206522499999962E-4</v>
      </c>
      <c r="Y49" s="114">
        <f t="shared" si="27"/>
        <v>7.1779522499999966E-4</v>
      </c>
      <c r="Z49" s="114">
        <f t="shared" si="28"/>
        <v>6.9393522499999944E-4</v>
      </c>
      <c r="AA49" s="114">
        <f t="shared" si="29"/>
        <v>7.1124522499999964E-4</v>
      </c>
      <c r="AB49" s="114">
        <f t="shared" si="30"/>
        <v>6.9026522499999966E-4</v>
      </c>
      <c r="AC49" s="114">
        <f t="shared" si="31"/>
        <v>6.8863522499999958E-4</v>
      </c>
      <c r="AD49" s="18">
        <f t="shared" si="47"/>
        <v>7.0065689166666631E-4</v>
      </c>
      <c r="AE49" s="18">
        <f t="shared" si="48"/>
        <v>1.1878608364057953E-5</v>
      </c>
      <c r="AF49" s="111">
        <f t="shared" si="49"/>
        <v>1.6953531043992267</v>
      </c>
      <c r="AG49" s="18">
        <f t="shared" si="32"/>
        <v>4.8494215577164042E-6</v>
      </c>
      <c r="AH49" s="114">
        <f t="shared" si="33"/>
        <v>6.8381522499999959E-4</v>
      </c>
      <c r="AI49" s="114">
        <f t="shared" si="34"/>
        <v>7.0434522499999953E-4</v>
      </c>
      <c r="AJ49" s="114">
        <f t="shared" si="35"/>
        <v>6.7659522499999953E-4</v>
      </c>
      <c r="AK49" s="114">
        <f t="shared" si="36"/>
        <v>6.5992522499999954E-4</v>
      </c>
      <c r="AL49" s="114">
        <f t="shared" si="37"/>
        <v>7.092452249999997E-4</v>
      </c>
      <c r="AM49" s="114">
        <f t="shared" si="38"/>
        <v>7.0737522499999953E-4</v>
      </c>
      <c r="AN49" s="18">
        <f t="shared" si="50"/>
        <v>6.9021689166666629E-4</v>
      </c>
      <c r="AO49" s="18">
        <f t="shared" si="51"/>
        <v>2.0001059388609086E-5</v>
      </c>
      <c r="AP49" s="111">
        <f t="shared" si="52"/>
        <v>2.8977933791670236</v>
      </c>
      <c r="AQ49" s="18">
        <f t="shared" si="39"/>
        <v>8.1653983028658572E-6</v>
      </c>
    </row>
    <row r="50" spans="1:43" s="2" customFormat="1">
      <c r="A50" s="11">
        <v>300</v>
      </c>
      <c r="B50" s="113">
        <f t="shared" si="40"/>
        <v>90000</v>
      </c>
      <c r="C50" s="52">
        <v>1359.2816499999999</v>
      </c>
      <c r="D50" s="114">
        <f t="shared" si="12"/>
        <v>7.6890835000000012E-4</v>
      </c>
      <c r="E50" s="114">
        <f t="shared" si="13"/>
        <v>7.3332835000000022E-4</v>
      </c>
      <c r="F50" s="114">
        <f t="shared" si="14"/>
        <v>7.5201835000000025E-4</v>
      </c>
      <c r="G50" s="114">
        <f t="shared" si="15"/>
        <v>7.4165835000000019E-4</v>
      </c>
      <c r="H50" s="114">
        <f t="shared" si="16"/>
        <v>7.6561835000000015E-4</v>
      </c>
      <c r="I50" s="114">
        <f t="shared" si="17"/>
        <v>7.6658835000000002E-4</v>
      </c>
      <c r="J50" s="18">
        <f t="shared" si="41"/>
        <v>7.5468668333333357E-4</v>
      </c>
      <c r="K50" s="18">
        <f t="shared" si="42"/>
        <v>1.4808394128556444E-5</v>
      </c>
      <c r="L50" s="111">
        <f t="shared" si="43"/>
        <v>1.9621909933735777</v>
      </c>
      <c r="M50" s="18">
        <f t="shared" si="18"/>
        <v>6.0455015874982755E-6</v>
      </c>
      <c r="N50" s="114">
        <f t="shared" si="19"/>
        <v>8.2457835000000019E-4</v>
      </c>
      <c r="O50" s="114">
        <f t="shared" si="20"/>
        <v>8.0977835000000005E-4</v>
      </c>
      <c r="P50" s="114">
        <f t="shared" si="21"/>
        <v>8.2761835000000024E-4</v>
      </c>
      <c r="Q50" s="114">
        <f t="shared" si="22"/>
        <v>7.7115835000000021E-4</v>
      </c>
      <c r="R50" s="114">
        <f t="shared" si="23"/>
        <v>8.1589834999999992E-4</v>
      </c>
      <c r="S50" s="114">
        <f t="shared" si="24"/>
        <v>8.1435834999999995E-4</v>
      </c>
      <c r="T50" s="18">
        <f t="shared" si="44"/>
        <v>8.1056501666666681E-4</v>
      </c>
      <c r="U50" s="18">
        <f t="shared" si="45"/>
        <v>2.0413366862589473E-5</v>
      </c>
      <c r="V50" s="111">
        <f t="shared" si="46"/>
        <v>2.5184120265313865</v>
      </c>
      <c r="W50" s="18">
        <f t="shared" si="25"/>
        <v>8.3337221242638242E-6</v>
      </c>
      <c r="X50" s="114">
        <f t="shared" si="26"/>
        <v>7.7192835000000019E-4</v>
      </c>
      <c r="Y50" s="114">
        <f t="shared" si="27"/>
        <v>7.7978835000000024E-4</v>
      </c>
      <c r="Z50" s="114">
        <f t="shared" si="28"/>
        <v>7.5585835E-4</v>
      </c>
      <c r="AA50" s="114">
        <f t="shared" si="29"/>
        <v>7.8084835000000023E-4</v>
      </c>
      <c r="AB50" s="114">
        <f t="shared" si="30"/>
        <v>7.513883500000002E-4</v>
      </c>
      <c r="AC50" s="114">
        <f t="shared" si="31"/>
        <v>7.4408834999999997E-4</v>
      </c>
      <c r="AD50" s="18">
        <f t="shared" si="47"/>
        <v>7.6398335000000021E-4</v>
      </c>
      <c r="AE50" s="18">
        <f t="shared" si="48"/>
        <v>1.5606472695647882E-5</v>
      </c>
      <c r="AF50" s="111">
        <f t="shared" si="49"/>
        <v>2.0427765468511687</v>
      </c>
      <c r="AG50" s="18">
        <f t="shared" si="32"/>
        <v>6.3713157981692044E-6</v>
      </c>
      <c r="AH50" s="114">
        <f t="shared" si="33"/>
        <v>7.5296835000000014E-4</v>
      </c>
      <c r="AI50" s="114">
        <f t="shared" si="34"/>
        <v>7.6478835000000031E-4</v>
      </c>
      <c r="AJ50" s="114">
        <f t="shared" si="35"/>
        <v>7.2225835000000005E-4</v>
      </c>
      <c r="AK50" s="114">
        <f t="shared" si="36"/>
        <v>7.2244835000000011E-4</v>
      </c>
      <c r="AL50" s="114">
        <f t="shared" si="37"/>
        <v>7.5828835000000031E-4</v>
      </c>
      <c r="AM50" s="114">
        <f t="shared" si="38"/>
        <v>7.5017835000000012E-4</v>
      </c>
      <c r="AN50" s="18">
        <f t="shared" si="50"/>
        <v>7.451550166666668E-4</v>
      </c>
      <c r="AO50" s="18">
        <f t="shared" si="51"/>
        <v>1.8352571118692604E-5</v>
      </c>
      <c r="AP50" s="111">
        <f t="shared" si="52"/>
        <v>2.4629198902518206</v>
      </c>
      <c r="AQ50" s="18">
        <f t="shared" si="39"/>
        <v>7.4924057848227225E-6</v>
      </c>
    </row>
    <row r="51" spans="1:43" s="2" customFormat="1" ht="23.25">
      <c r="B51" s="104"/>
      <c r="C51" s="2" t="s">
        <v>327</v>
      </c>
      <c r="D51" s="115">
        <f>SLOPE(D46:D50,$B46:$B50)</f>
        <v>6.7110220526523051E-9</v>
      </c>
      <c r="E51" s="115">
        <f t="shared" ref="E51:I51" si="53">SLOPE(E46:E50,$B46:$B50)</f>
        <v>6.1408081205145335E-9</v>
      </c>
      <c r="F51" s="115">
        <f t="shared" si="53"/>
        <v>6.7026531781511714E-9</v>
      </c>
      <c r="G51" s="115">
        <f t="shared" si="53"/>
        <v>6.4100371769179306E-9</v>
      </c>
      <c r="H51" s="115">
        <f t="shared" si="53"/>
        <v>6.6160868831680399E-9</v>
      </c>
      <c r="I51" s="115">
        <f t="shared" si="53"/>
        <v>6.4956477142318741E-9</v>
      </c>
      <c r="J51" s="46" t="s">
        <v>331</v>
      </c>
      <c r="K51" s="116" t="s">
        <v>330</v>
      </c>
      <c r="L51" s="122">
        <f>AVERAGE(L46:L50)</f>
        <v>1.8012047433753131</v>
      </c>
      <c r="M51" s="46"/>
      <c r="N51" s="115">
        <f>SLOPE(N46:N50,$B46:$B50)</f>
        <v>8.287707046571771E-9</v>
      </c>
      <c r="O51" s="115">
        <f t="shared" ref="O51:S51" si="54">SLOPE(O46:O50,$B46:$B50)</f>
        <v>7.49352380830035E-9</v>
      </c>
      <c r="P51" s="115">
        <f t="shared" si="54"/>
        <v>7.0871315365774202E-9</v>
      </c>
      <c r="Q51" s="115">
        <f t="shared" si="54"/>
        <v>6.6355377507151048E-9</v>
      </c>
      <c r="R51" s="115">
        <f t="shared" si="54"/>
        <v>8.1741397410204879E-9</v>
      </c>
      <c r="S51" s="115">
        <f t="shared" si="54"/>
        <v>7.3072332785228481E-9</v>
      </c>
      <c r="T51" s="46" t="s">
        <v>331</v>
      </c>
      <c r="U51" s="116" t="s">
        <v>330</v>
      </c>
      <c r="V51" s="108">
        <f>AVERAGE(V46:V50)</f>
        <v>2.3692921739805217</v>
      </c>
      <c r="W51" s="46"/>
      <c r="X51" s="115">
        <f>SLOPE(X46:X50,$B46:$B50)</f>
        <v>6.8105201942346163E-9</v>
      </c>
      <c r="Y51" s="115">
        <f t="shared" ref="Y51:AC51" si="55">SLOPE(Y46:Y50,$B46:$B50)</f>
        <v>7.204854161314081E-9</v>
      </c>
      <c r="Z51" s="115">
        <f t="shared" si="55"/>
        <v>7.0333624599626507E-9</v>
      </c>
      <c r="AA51" s="115">
        <f t="shared" si="55"/>
        <v>7.1381224072075722E-9</v>
      </c>
      <c r="AB51" s="115">
        <f t="shared" si="55"/>
        <v>6.5040919531370422E-9</v>
      </c>
      <c r="AC51" s="115">
        <f t="shared" si="55"/>
        <v>6.6458318431735131E-9</v>
      </c>
      <c r="AD51" s="46" t="s">
        <v>331</v>
      </c>
      <c r="AE51" s="116" t="s">
        <v>330</v>
      </c>
      <c r="AF51" s="108">
        <f>AVERAGE(AF46:AF50)</f>
        <v>1.7978678573425704</v>
      </c>
      <c r="AG51" s="46"/>
      <c r="AH51" s="115">
        <f>SLOPE(AH46:AH50,$B46:$B50)</f>
        <v>6.8913245379648095E-9</v>
      </c>
      <c r="AI51" s="115">
        <f t="shared" ref="AI51:AM51" si="56">SLOPE(AI46:AI50,$B46:$B50)</f>
        <v>7.010736010482501E-9</v>
      </c>
      <c r="AJ51" s="115">
        <f t="shared" si="56"/>
        <v>6.2809722093760115E-9</v>
      </c>
      <c r="AK51" s="115">
        <f t="shared" si="56"/>
        <v>6.2892383142352985E-9</v>
      </c>
      <c r="AL51" s="115">
        <f t="shared" si="56"/>
        <v>7.0084305448503876E-9</v>
      </c>
      <c r="AM51" s="115">
        <f t="shared" si="56"/>
        <v>6.7871058441669569E-9</v>
      </c>
      <c r="AN51" s="46" t="s">
        <v>331</v>
      </c>
      <c r="AO51" s="116" t="s">
        <v>330</v>
      </c>
      <c r="AP51" s="108">
        <f>AVERAGE(AP46:AP50)</f>
        <v>2.1671225982936422</v>
      </c>
      <c r="AQ51" s="46"/>
    </row>
    <row r="52" spans="1:43" s="2" customFormat="1">
      <c r="A52" s="13" t="s">
        <v>245</v>
      </c>
      <c r="B52" s="2" t="s">
        <v>332</v>
      </c>
      <c r="C52" s="2" t="s">
        <v>245</v>
      </c>
      <c r="D52" s="98">
        <f>D51/$B$60</f>
        <v>2.2733814541505099E-2</v>
      </c>
      <c r="E52" s="98">
        <f t="shared" ref="E52:I52" si="57">E51/$B$60</f>
        <v>2.0802195530198284E-2</v>
      </c>
      <c r="F52" s="98">
        <f t="shared" si="57"/>
        <v>2.2705464695634048E-2</v>
      </c>
      <c r="G52" s="98">
        <f t="shared" si="57"/>
        <v>2.171421807899028E-2</v>
      </c>
      <c r="H52" s="98">
        <f t="shared" si="57"/>
        <v>2.2412218438916123E-2</v>
      </c>
      <c r="I52" s="98">
        <f t="shared" si="57"/>
        <v>2.2004226674227217E-2</v>
      </c>
      <c r="J52" s="99">
        <f t="shared" ref="J52" si="58">AVERAGE(D52:I52)</f>
        <v>2.2062022993245178E-2</v>
      </c>
      <c r="K52" s="99">
        <f t="shared" ref="K52" si="59">_xlfn.STDEV.S(D52:I52)</f>
        <v>7.3476960584584314E-4</v>
      </c>
      <c r="L52" s="85">
        <f t="shared" si="43"/>
        <v>3.3304724869102467</v>
      </c>
      <c r="M52" s="46"/>
      <c r="N52" s="98">
        <f>N51/$B$60</f>
        <v>2.8074888369145568E-2</v>
      </c>
      <c r="O52" s="98">
        <f t="shared" ref="O52" si="60">O51/$B$60</f>
        <v>2.5384565746274897E-2</v>
      </c>
      <c r="P52" s="98">
        <f t="shared" ref="P52" si="61">P51/$B$60</f>
        <v>2.4007898159137602E-2</v>
      </c>
      <c r="Q52" s="98">
        <f t="shared" ref="Q52" si="62">Q51/$B$60</f>
        <v>2.2478108911636534E-2</v>
      </c>
      <c r="R52" s="98">
        <f t="shared" ref="R52" si="63">R51/$B$60</f>
        <v>2.7690175274459647E-2</v>
      </c>
      <c r="S52" s="98">
        <f t="shared" ref="S52" si="64">S51/$B$60</f>
        <v>2.4753500265998808E-2</v>
      </c>
      <c r="T52" s="99">
        <f t="shared" ref="T52" si="65">AVERAGE(N52:S52)</f>
        <v>2.5398189454442176E-2</v>
      </c>
      <c r="U52" s="99">
        <f t="shared" ref="U52" si="66">_xlfn.STDEV.S(N52:S52)</f>
        <v>2.1584024692594861E-3</v>
      </c>
      <c r="V52" s="123">
        <f t="shared" ref="V52" si="67">U52/T52%</f>
        <v>8.4982532834913513</v>
      </c>
      <c r="W52" s="46"/>
      <c r="X52" s="98">
        <f>X51/$B$60</f>
        <v>2.3070867866648428E-2</v>
      </c>
      <c r="Y52" s="98">
        <f t="shared" ref="Y52" si="68">Y51/$B$60</f>
        <v>2.4406687538326834E-2</v>
      </c>
      <c r="Z52" s="98">
        <f t="shared" ref="Z52" si="69">Z51/$B$60</f>
        <v>2.3825753590659388E-2</v>
      </c>
      <c r="AA52" s="98">
        <f t="shared" ref="AA52" si="70">AA51/$B$60</f>
        <v>2.4180631460730257E-2</v>
      </c>
      <c r="AB52" s="98">
        <f t="shared" ref="AB52" si="71">AB51/$B$60</f>
        <v>2.2032831819569925E-2</v>
      </c>
      <c r="AC52" s="98">
        <f t="shared" ref="AC52" si="72">AC51/$B$60</f>
        <v>2.2512980498555261E-2</v>
      </c>
      <c r="AD52" s="99">
        <f t="shared" ref="AD52" si="73">AVERAGE(X52:AC52)</f>
        <v>2.3338292129081683E-2</v>
      </c>
      <c r="AE52" s="99">
        <f t="shared" ref="AE52" si="74">_xlfn.STDEV.S(X52:AC52)</f>
        <v>9.534678410929693E-4</v>
      </c>
      <c r="AF52" s="123">
        <f t="shared" ref="AF52" si="75">AE52/AD52%</f>
        <v>4.0854225142929792</v>
      </c>
      <c r="AG52" s="46"/>
      <c r="AH52" s="98">
        <f>AH51/$B$60</f>
        <v>2.3344595318308976E-2</v>
      </c>
      <c r="AI52" s="98">
        <f t="shared" ref="AI52" si="76">AI51/$B$60</f>
        <v>2.3749105726566737E-2</v>
      </c>
      <c r="AJ52" s="98">
        <f t="shared" ref="AJ52" si="77">AJ51/$B$60</f>
        <v>2.1277006129322533E-2</v>
      </c>
      <c r="AK52" s="98">
        <f t="shared" ref="AK52" si="78">AK51/$B$60</f>
        <v>2.1305007839550468E-2</v>
      </c>
      <c r="AL52" s="98">
        <f t="shared" ref="AL52" si="79">AL51/$B$60</f>
        <v>2.3741295883639525E-2</v>
      </c>
      <c r="AM52" s="98">
        <f t="shared" ref="AM52" si="80">AM51/$B$60</f>
        <v>2.2991550962625194E-2</v>
      </c>
      <c r="AN52" s="99">
        <f t="shared" ref="AN52" si="81">AVERAGE(AH52:AM52)</f>
        <v>2.2734760310002239E-2</v>
      </c>
      <c r="AO52" s="99">
        <f t="shared" ref="AO52" si="82">_xlfn.STDEV.S(AH52:AM52)</f>
        <v>1.1531773532103247E-3</v>
      </c>
      <c r="AP52" s="123">
        <f t="shared" ref="AP52" si="83">AO52/AN52%</f>
        <v>5.0723092633749038</v>
      </c>
      <c r="AQ52" s="46"/>
    </row>
    <row r="55" spans="1:43">
      <c r="A55" s="118" t="s">
        <v>336</v>
      </c>
      <c r="B55" s="119">
        <v>1025</v>
      </c>
      <c r="C55" t="s">
        <v>333</v>
      </c>
    </row>
    <row r="56" spans="1:43">
      <c r="A56" s="118" t="s">
        <v>337</v>
      </c>
      <c r="B56" s="119">
        <v>1.0580000000000001E-6</v>
      </c>
      <c r="C56" t="s">
        <v>334</v>
      </c>
    </row>
    <row r="57" spans="1:43">
      <c r="A57" s="26" t="s">
        <v>335</v>
      </c>
      <c r="B57" s="117">
        <v>0.02</v>
      </c>
      <c r="C57" t="s">
        <v>230</v>
      </c>
    </row>
    <row r="59" spans="1:43">
      <c r="A59" t="s">
        <v>338</v>
      </c>
      <c r="B59" s="120">
        <v>0.6</v>
      </c>
    </row>
    <row r="60" spans="1:43">
      <c r="A60" s="100" t="s">
        <v>328</v>
      </c>
      <c r="B60" s="121">
        <f>($B$55*$B$57^5*$B$59^2)/4</f>
        <v>2.952E-7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05"/>
  <sheetViews>
    <sheetView zoomScale="80" zoomScaleNormal="80" workbookViewId="0">
      <selection activeCell="AP70" sqref="AP70"/>
    </sheetView>
  </sheetViews>
  <sheetFormatPr defaultColWidth="9.140625" defaultRowHeight="15"/>
  <cols>
    <col min="1" max="1" width="9.140625" style="13"/>
    <col min="2" max="16384" width="9.140625" style="2"/>
  </cols>
  <sheetData>
    <row r="1" spans="1:37">
      <c r="A1" s="48" t="s">
        <v>305</v>
      </c>
      <c r="B1" s="2" t="s">
        <v>36</v>
      </c>
      <c r="C1" s="2" t="s">
        <v>37</v>
      </c>
      <c r="D1" s="2" t="s">
        <v>38</v>
      </c>
      <c r="E1" s="2" t="s">
        <v>39</v>
      </c>
      <c r="F1" s="2" t="s">
        <v>40</v>
      </c>
      <c r="G1" s="2" t="s">
        <v>41</v>
      </c>
      <c r="H1" s="1" t="s">
        <v>42</v>
      </c>
      <c r="I1" s="46" t="s">
        <v>42</v>
      </c>
      <c r="J1" s="46" t="s">
        <v>42</v>
      </c>
      <c r="K1" s="2" t="s">
        <v>43</v>
      </c>
      <c r="L1" s="2" t="s">
        <v>44</v>
      </c>
      <c r="M1" s="2" t="s">
        <v>45</v>
      </c>
      <c r="N1" s="2" t="s">
        <v>46</v>
      </c>
      <c r="O1" s="2" t="s">
        <v>47</v>
      </c>
      <c r="P1" s="2" t="s">
        <v>48</v>
      </c>
      <c r="Q1" s="1" t="s">
        <v>49</v>
      </c>
      <c r="R1" s="46" t="s">
        <v>49</v>
      </c>
      <c r="S1" s="46" t="s">
        <v>49</v>
      </c>
      <c r="T1" s="2" t="s">
        <v>51</v>
      </c>
      <c r="U1" s="2" t="s">
        <v>52</v>
      </c>
      <c r="V1" s="2" t="s">
        <v>53</v>
      </c>
      <c r="W1" s="2" t="s">
        <v>54</v>
      </c>
      <c r="X1" s="2" t="s">
        <v>55</v>
      </c>
      <c r="Y1" s="2" t="s">
        <v>56</v>
      </c>
      <c r="Z1" s="1" t="s">
        <v>57</v>
      </c>
      <c r="AA1" s="46" t="s">
        <v>57</v>
      </c>
      <c r="AB1" s="46" t="s">
        <v>57</v>
      </c>
      <c r="AC1" s="2" t="s">
        <v>58</v>
      </c>
      <c r="AD1" s="2" t="s">
        <v>59</v>
      </c>
      <c r="AE1" s="2" t="s">
        <v>60</v>
      </c>
      <c r="AF1" s="2" t="s">
        <v>61</v>
      </c>
      <c r="AG1" s="2" t="s">
        <v>62</v>
      </c>
      <c r="AH1" s="2" t="s">
        <v>63</v>
      </c>
      <c r="AI1" s="1" t="s">
        <v>64</v>
      </c>
      <c r="AJ1" s="46" t="s">
        <v>64</v>
      </c>
      <c r="AK1" s="46" t="s">
        <v>64</v>
      </c>
    </row>
    <row r="2" spans="1:37" ht="23.25">
      <c r="A2" s="6" t="s">
        <v>2</v>
      </c>
      <c r="B2" s="2" t="s">
        <v>3</v>
      </c>
      <c r="C2" s="2" t="s">
        <v>3</v>
      </c>
      <c r="D2" s="2" t="s">
        <v>3</v>
      </c>
      <c r="E2" s="2" t="s">
        <v>3</v>
      </c>
      <c r="F2" s="2" t="s">
        <v>3</v>
      </c>
      <c r="G2" s="2" t="s">
        <v>3</v>
      </c>
      <c r="H2" s="1" t="s">
        <v>50</v>
      </c>
      <c r="I2" s="116" t="s">
        <v>329</v>
      </c>
      <c r="J2" s="46" t="s">
        <v>311</v>
      </c>
      <c r="K2" s="2" t="s">
        <v>3</v>
      </c>
      <c r="L2" s="2" t="s">
        <v>3</v>
      </c>
      <c r="M2" s="2" t="s">
        <v>3</v>
      </c>
      <c r="N2" s="2" t="s">
        <v>3</v>
      </c>
      <c r="O2" s="2" t="s">
        <v>3</v>
      </c>
      <c r="P2" s="2" t="s">
        <v>3</v>
      </c>
      <c r="Q2" s="1" t="s">
        <v>50</v>
      </c>
      <c r="R2" s="116" t="s">
        <v>329</v>
      </c>
      <c r="S2" s="46" t="s">
        <v>311</v>
      </c>
      <c r="T2" s="2" t="s">
        <v>3</v>
      </c>
      <c r="U2" s="2" t="s">
        <v>3</v>
      </c>
      <c r="V2" s="2" t="s">
        <v>3</v>
      </c>
      <c r="W2" s="2" t="s">
        <v>3</v>
      </c>
      <c r="X2" s="2" t="s">
        <v>3</v>
      </c>
      <c r="Y2" s="2" t="s">
        <v>3</v>
      </c>
      <c r="Z2" s="1" t="s">
        <v>50</v>
      </c>
      <c r="AA2" s="116" t="s">
        <v>329</v>
      </c>
      <c r="AB2" s="46" t="s">
        <v>311</v>
      </c>
      <c r="AC2" s="2" t="s">
        <v>3</v>
      </c>
      <c r="AD2" s="2" t="s">
        <v>3</v>
      </c>
      <c r="AE2" s="2" t="s">
        <v>3</v>
      </c>
      <c r="AF2" s="2" t="s">
        <v>3</v>
      </c>
      <c r="AG2" s="2" t="s">
        <v>3</v>
      </c>
      <c r="AH2" s="2" t="s">
        <v>3</v>
      </c>
      <c r="AI2" s="1" t="s">
        <v>50</v>
      </c>
      <c r="AJ2" s="116" t="s">
        <v>329</v>
      </c>
      <c r="AK2" s="46" t="s">
        <v>311</v>
      </c>
    </row>
    <row r="3" spans="1:37">
      <c r="A3" s="6" t="s">
        <v>4</v>
      </c>
      <c r="B3" s="3" t="s">
        <v>5</v>
      </c>
      <c r="C3" s="3" t="s">
        <v>5</v>
      </c>
      <c r="D3" s="3" t="s">
        <v>5</v>
      </c>
      <c r="E3" s="3" t="s">
        <v>5</v>
      </c>
      <c r="F3" s="3" t="s">
        <v>5</v>
      </c>
      <c r="G3" s="3" t="s">
        <v>5</v>
      </c>
      <c r="H3" s="4" t="s">
        <v>5</v>
      </c>
      <c r="I3" s="4" t="s">
        <v>5</v>
      </c>
      <c r="J3" s="4" t="s">
        <v>5</v>
      </c>
      <c r="K3" s="3" t="s">
        <v>5</v>
      </c>
      <c r="L3" s="3" t="s">
        <v>5</v>
      </c>
      <c r="M3" s="3" t="s">
        <v>5</v>
      </c>
      <c r="N3" s="3" t="s">
        <v>5</v>
      </c>
      <c r="O3" s="3" t="s">
        <v>5</v>
      </c>
      <c r="P3" s="3" t="s">
        <v>5</v>
      </c>
      <c r="Q3" s="4" t="s">
        <v>5</v>
      </c>
      <c r="R3" s="4" t="s">
        <v>5</v>
      </c>
      <c r="S3" s="4" t="s">
        <v>5</v>
      </c>
      <c r="T3" s="2" t="s">
        <v>5</v>
      </c>
      <c r="U3" s="2" t="s">
        <v>5</v>
      </c>
      <c r="V3" s="2" t="s">
        <v>5</v>
      </c>
      <c r="W3" s="2" t="s">
        <v>5</v>
      </c>
      <c r="X3" s="2" t="s">
        <v>5</v>
      </c>
      <c r="Y3" s="2" t="s">
        <v>5</v>
      </c>
      <c r="Z3" s="1" t="s">
        <v>5</v>
      </c>
      <c r="AA3" s="46" t="s">
        <v>5</v>
      </c>
      <c r="AB3" s="46" t="s">
        <v>5</v>
      </c>
      <c r="AC3" s="3" t="s">
        <v>5</v>
      </c>
      <c r="AD3" s="3" t="s">
        <v>5</v>
      </c>
      <c r="AE3" s="3" t="s">
        <v>5</v>
      </c>
      <c r="AF3" s="3" t="s">
        <v>5</v>
      </c>
      <c r="AG3" s="3" t="s">
        <v>5</v>
      </c>
      <c r="AH3" s="3" t="s">
        <v>5</v>
      </c>
      <c r="AI3" s="4" t="s">
        <v>5</v>
      </c>
      <c r="AJ3" s="4" t="s">
        <v>5</v>
      </c>
      <c r="AK3" s="4" t="s">
        <v>5</v>
      </c>
    </row>
    <row r="4" spans="1:37">
      <c r="A4" s="1" t="s">
        <v>0</v>
      </c>
      <c r="B4" s="2" t="s">
        <v>36</v>
      </c>
      <c r="C4" s="2" t="s">
        <v>37</v>
      </c>
      <c r="D4" s="2" t="s">
        <v>38</v>
      </c>
      <c r="E4" s="2" t="s">
        <v>39</v>
      </c>
      <c r="F4" s="2" t="s">
        <v>40</v>
      </c>
      <c r="G4" s="2" t="s">
        <v>41</v>
      </c>
      <c r="H4" s="1" t="s">
        <v>42</v>
      </c>
      <c r="I4" s="46" t="s">
        <v>42</v>
      </c>
      <c r="J4" s="46" t="s">
        <v>42</v>
      </c>
      <c r="K4" s="2" t="s">
        <v>43</v>
      </c>
      <c r="L4" s="2" t="s">
        <v>44</v>
      </c>
      <c r="M4" s="2" t="s">
        <v>45</v>
      </c>
      <c r="N4" s="2" t="s">
        <v>46</v>
      </c>
      <c r="O4" s="2" t="s">
        <v>47</v>
      </c>
      <c r="P4" s="2" t="s">
        <v>48</v>
      </c>
      <c r="Q4" s="1" t="s">
        <v>49</v>
      </c>
      <c r="R4" s="46" t="s">
        <v>49</v>
      </c>
      <c r="S4" s="46" t="s">
        <v>49</v>
      </c>
      <c r="T4" s="2" t="s">
        <v>51</v>
      </c>
      <c r="U4" s="2" t="s">
        <v>52</v>
      </c>
      <c r="V4" s="2" t="s">
        <v>53</v>
      </c>
      <c r="W4" s="2" t="s">
        <v>54</v>
      </c>
      <c r="X4" s="2" t="s">
        <v>55</v>
      </c>
      <c r="Y4" s="2" t="s">
        <v>56</v>
      </c>
      <c r="Z4" s="1" t="s">
        <v>57</v>
      </c>
      <c r="AA4" s="46" t="s">
        <v>57</v>
      </c>
      <c r="AB4" s="46" t="s">
        <v>57</v>
      </c>
      <c r="AC4" s="2" t="s">
        <v>58</v>
      </c>
      <c r="AD4" s="2" t="s">
        <v>59</v>
      </c>
      <c r="AE4" s="2" t="s">
        <v>60</v>
      </c>
      <c r="AF4" s="2" t="s">
        <v>61</v>
      </c>
      <c r="AG4" s="2" t="s">
        <v>62</v>
      </c>
      <c r="AH4" s="2" t="s">
        <v>63</v>
      </c>
      <c r="AI4" s="1" t="s">
        <v>64</v>
      </c>
      <c r="AJ4" s="46" t="s">
        <v>64</v>
      </c>
      <c r="AK4" s="46" t="s">
        <v>64</v>
      </c>
    </row>
    <row r="5" spans="1:37">
      <c r="A5" s="11">
        <v>30</v>
      </c>
      <c r="B5" s="2">
        <v>63.790700000000001</v>
      </c>
      <c r="C5" s="2">
        <v>64.099900000000005</v>
      </c>
      <c r="D5" s="2">
        <v>63.347799999999999</v>
      </c>
      <c r="E5" s="2">
        <v>63.019100000000002</v>
      </c>
      <c r="F5" s="2">
        <v>62.542200000000001</v>
      </c>
      <c r="G5" s="2">
        <v>63.266100000000002</v>
      </c>
      <c r="H5" s="1">
        <f>AVERAGE(B5:G5)</f>
        <v>63.344300000000004</v>
      </c>
      <c r="I5" s="46">
        <f>_xlfn.STDEV.S(B5:G5)</f>
        <v>0.55234975513708806</v>
      </c>
      <c r="J5" s="46">
        <f>I5/SQRT(6)</f>
        <v>0.22549584327284955</v>
      </c>
      <c r="K5" s="2">
        <v>63.502400000000002</v>
      </c>
      <c r="L5" s="2">
        <v>63.045200000000001</v>
      </c>
      <c r="M5" s="2">
        <v>63.649099999999997</v>
      </c>
      <c r="N5" s="2">
        <v>62.673999999999999</v>
      </c>
      <c r="O5" s="2">
        <v>62.7607</v>
      </c>
      <c r="P5" s="2">
        <v>63.052199999999999</v>
      </c>
      <c r="Q5" s="1">
        <f>AVERAGE(K5:P5)</f>
        <v>63.113933333333328</v>
      </c>
      <c r="R5" s="46">
        <f>_xlfn.STDEV.S(K5:P5)</f>
        <v>0.39093736412201169</v>
      </c>
      <c r="S5" s="46">
        <f>R5/SQRT(6)</f>
        <v>0.15959951058126001</v>
      </c>
      <c r="T5" s="2">
        <v>63.353200000000001</v>
      </c>
      <c r="U5" s="2">
        <v>62.914099999999998</v>
      </c>
      <c r="V5" s="2">
        <v>63.270800000000001</v>
      </c>
      <c r="W5" s="2">
        <v>63.220500000000001</v>
      </c>
      <c r="X5" s="2">
        <v>62.4392</v>
      </c>
      <c r="Y5" s="2">
        <v>63.164299999999997</v>
      </c>
      <c r="Z5" s="46">
        <f>AVERAGE(T5:Y5)</f>
        <v>63.060350000000007</v>
      </c>
      <c r="AA5" s="46">
        <f>_xlfn.STDEV.S(T5:Y5)</f>
        <v>0.33873893635069535</v>
      </c>
      <c r="AB5" s="46">
        <f>AA5/SQRT(6)</f>
        <v>0.13828959167871868</v>
      </c>
      <c r="AC5" s="2">
        <v>66.2744</v>
      </c>
      <c r="AD5" s="2">
        <v>63.709499999999998</v>
      </c>
      <c r="AE5" s="2">
        <v>63.010399999999997</v>
      </c>
      <c r="AF5" s="2">
        <v>62.864199999999997</v>
      </c>
      <c r="AG5" s="2">
        <v>62.8339</v>
      </c>
      <c r="AH5" s="2">
        <v>62.6464</v>
      </c>
      <c r="AI5" s="1">
        <f>AVERAGE(AC5:AH5)</f>
        <v>63.556466666666665</v>
      </c>
      <c r="AJ5" s="46">
        <f>_xlfn.STDEV.S(AC5:AH5)</f>
        <v>1.3811825855645112</v>
      </c>
      <c r="AK5" s="46">
        <f>AJ5/SQRT(6)</f>
        <v>0.56386542937516992</v>
      </c>
    </row>
    <row r="6" spans="1:37">
      <c r="A6" s="11">
        <v>45</v>
      </c>
      <c r="B6" s="2">
        <v>118.328</v>
      </c>
      <c r="C6" s="2">
        <v>120.32899999999999</v>
      </c>
      <c r="D6" s="2">
        <v>117.095</v>
      </c>
      <c r="E6" s="2">
        <v>116.75700000000001</v>
      </c>
      <c r="F6" s="2">
        <v>117.01</v>
      </c>
      <c r="G6" s="2">
        <v>117.797</v>
      </c>
      <c r="H6" s="1">
        <f t="shared" ref="H6:H23" si="0">AVERAGE(B6:G6)</f>
        <v>117.88600000000001</v>
      </c>
      <c r="I6" s="46">
        <f t="shared" ref="I6:I43" si="1">_xlfn.STDEV.S(B6:G6)</f>
        <v>1.3296038507766104</v>
      </c>
      <c r="J6" s="46">
        <f t="shared" ref="J6:J43" si="2">I6/SQRT(6)</f>
        <v>0.54280849907372042</v>
      </c>
      <c r="K6" s="2">
        <v>118.259</v>
      </c>
      <c r="L6" s="2">
        <v>117.798</v>
      </c>
      <c r="M6" s="2">
        <v>117.76600000000001</v>
      </c>
      <c r="N6" s="2">
        <v>116.602</v>
      </c>
      <c r="O6" s="2">
        <v>116.68300000000001</v>
      </c>
      <c r="P6" s="2">
        <v>118.096</v>
      </c>
      <c r="Q6" s="1">
        <f t="shared" ref="Q6:Q23" si="3">AVERAGE(K6:P6)</f>
        <v>117.53400000000001</v>
      </c>
      <c r="R6" s="46">
        <f t="shared" ref="R6:R23" si="4">_xlfn.STDEV.S(K6:P6)</f>
        <v>0.7152361847669606</v>
      </c>
      <c r="S6" s="46">
        <f t="shared" ref="S6:S43" si="5">R6/SQRT(6)</f>
        <v>0.29199394970900733</v>
      </c>
      <c r="T6" s="2">
        <v>118.10299999999999</v>
      </c>
      <c r="U6" s="2">
        <v>117.715</v>
      </c>
      <c r="V6" s="2">
        <v>118.52500000000001</v>
      </c>
      <c r="W6" s="2">
        <v>118.086</v>
      </c>
      <c r="X6" s="2">
        <v>117.934</v>
      </c>
      <c r="Y6" s="2">
        <v>117.935</v>
      </c>
      <c r="Z6" s="46">
        <f t="shared" ref="Z6:Z23" si="6">AVERAGE(T6:Y6)</f>
        <v>118.04966666666667</v>
      </c>
      <c r="AA6" s="46">
        <f t="shared" ref="AA6:AA23" si="7">_xlfn.STDEV.S(T6:Y6)</f>
        <v>0.27152728530788056</v>
      </c>
      <c r="AB6" s="46">
        <f t="shared" ref="AB6:AB43" si="8">AA6/SQRT(6)</f>
        <v>0.11085055004123584</v>
      </c>
      <c r="AC6" s="2">
        <v>124.46899999999999</v>
      </c>
      <c r="AD6" s="2">
        <v>118.227</v>
      </c>
      <c r="AE6" s="2">
        <v>117.226</v>
      </c>
      <c r="AF6" s="2">
        <v>116.991</v>
      </c>
      <c r="AG6" s="2">
        <v>117.605</v>
      </c>
      <c r="AH6" s="2">
        <v>118.1</v>
      </c>
      <c r="AI6" s="1">
        <f t="shared" ref="AI6:AI23" si="9">AVERAGE(AC6:AH6)</f>
        <v>118.76966666666668</v>
      </c>
      <c r="AJ6" s="46">
        <f t="shared" ref="AJ6:AJ23" si="10">_xlfn.STDEV.S(AC6:AH6)</f>
        <v>2.8329613951952561</v>
      </c>
      <c r="AK6" s="46">
        <f t="shared" ref="AK6:AK43" si="11">AJ6/SQRT(6)</f>
        <v>1.1565516465385837</v>
      </c>
    </row>
    <row r="7" spans="1:37">
      <c r="A7" s="11">
        <v>60</v>
      </c>
      <c r="B7" s="2">
        <v>186.459</v>
      </c>
      <c r="C7" s="2">
        <v>185.65100000000001</v>
      </c>
      <c r="D7" s="2">
        <v>182.89</v>
      </c>
      <c r="E7" s="2">
        <v>181.202</v>
      </c>
      <c r="F7" s="2">
        <v>181.91200000000001</v>
      </c>
      <c r="G7" s="2">
        <v>183.74299999999999</v>
      </c>
      <c r="H7" s="1">
        <f t="shared" si="0"/>
        <v>183.64283333333333</v>
      </c>
      <c r="I7" s="46">
        <f t="shared" si="1"/>
        <v>2.0733437164798989</v>
      </c>
      <c r="J7" s="46">
        <f t="shared" si="2"/>
        <v>0.84643902779691105</v>
      </c>
      <c r="K7" s="2">
        <v>185.04499999999999</v>
      </c>
      <c r="L7" s="2">
        <v>182.53100000000001</v>
      </c>
      <c r="M7" s="2">
        <v>185.73599999999999</v>
      </c>
      <c r="N7" s="2">
        <v>182.45599999999999</v>
      </c>
      <c r="O7" s="2">
        <v>183.578</v>
      </c>
      <c r="P7" s="2">
        <v>186.142</v>
      </c>
      <c r="Q7" s="1">
        <f t="shared" si="3"/>
        <v>184.24800000000002</v>
      </c>
      <c r="R7" s="46">
        <f t="shared" si="4"/>
        <v>1.6152301384013332</v>
      </c>
      <c r="S7" s="46">
        <f t="shared" si="5"/>
        <v>0.65941494270805323</v>
      </c>
      <c r="T7" s="2">
        <v>183.84</v>
      </c>
      <c r="U7" s="2">
        <v>183.53700000000001</v>
      </c>
      <c r="V7" s="2">
        <v>183.64699999999999</v>
      </c>
      <c r="W7" s="2">
        <v>182.50399999999999</v>
      </c>
      <c r="X7" s="2">
        <v>184.12799999999999</v>
      </c>
      <c r="Y7" s="2">
        <v>184.46299999999999</v>
      </c>
      <c r="Z7" s="46">
        <f t="shared" si="6"/>
        <v>183.6865</v>
      </c>
      <c r="AA7" s="46">
        <f t="shared" si="7"/>
        <v>0.66987364480176415</v>
      </c>
      <c r="AB7" s="46">
        <f t="shared" si="8"/>
        <v>0.27347477031711726</v>
      </c>
      <c r="AC7" s="2">
        <v>192.77199999999999</v>
      </c>
      <c r="AD7" s="2">
        <v>183.93</v>
      </c>
      <c r="AE7" s="2">
        <v>181.625</v>
      </c>
      <c r="AF7" s="2">
        <v>181.649</v>
      </c>
      <c r="AG7" s="2">
        <v>184.279</v>
      </c>
      <c r="AH7" s="2">
        <v>181.804</v>
      </c>
      <c r="AI7" s="1">
        <f t="shared" si="9"/>
        <v>184.34316666666666</v>
      </c>
      <c r="AJ7" s="46">
        <f t="shared" si="10"/>
        <v>4.2968450480168157</v>
      </c>
      <c r="AK7" s="46">
        <f t="shared" si="11"/>
        <v>1.7541796452409806</v>
      </c>
    </row>
    <row r="8" spans="1:37">
      <c r="A8" s="11">
        <v>75</v>
      </c>
      <c r="B8" s="2">
        <v>260.96100000000001</v>
      </c>
      <c r="C8" s="2">
        <v>261.28100000000001</v>
      </c>
      <c r="D8" s="2">
        <v>259.339</v>
      </c>
      <c r="E8" s="2">
        <v>254.886</v>
      </c>
      <c r="F8" s="2">
        <v>254.55600000000001</v>
      </c>
      <c r="G8" s="2">
        <v>255.441</v>
      </c>
      <c r="H8" s="1">
        <f t="shared" si="0"/>
        <v>257.74399999999997</v>
      </c>
      <c r="I8" s="46">
        <f t="shared" si="1"/>
        <v>3.1317343437782221</v>
      </c>
      <c r="J8" s="46">
        <f t="shared" si="2"/>
        <v>1.2785251920344272</v>
      </c>
      <c r="K8" s="2">
        <v>259.17599999999999</v>
      </c>
      <c r="L8" s="2">
        <v>261.50900000000001</v>
      </c>
      <c r="M8" s="2">
        <v>264.255</v>
      </c>
      <c r="N8" s="2">
        <v>258.13</v>
      </c>
      <c r="O8" s="2">
        <v>262.834</v>
      </c>
      <c r="P8" s="2">
        <v>259.44799999999998</v>
      </c>
      <c r="Q8" s="1">
        <f t="shared" si="3"/>
        <v>260.892</v>
      </c>
      <c r="R8" s="46">
        <f t="shared" si="4"/>
        <v>2.3715082964223475</v>
      </c>
      <c r="S8" s="46">
        <f t="shared" si="5"/>
        <v>0.96816420783529156</v>
      </c>
      <c r="T8" s="2">
        <v>261.11900000000003</v>
      </c>
      <c r="U8" s="2">
        <v>261.15899999999999</v>
      </c>
      <c r="V8" s="2">
        <v>259.34199999999998</v>
      </c>
      <c r="W8" s="2">
        <v>258.57900000000001</v>
      </c>
      <c r="X8" s="2">
        <v>260.565</v>
      </c>
      <c r="Y8" s="2">
        <v>258.68200000000002</v>
      </c>
      <c r="Z8" s="46">
        <f t="shared" si="6"/>
        <v>259.90766666666667</v>
      </c>
      <c r="AA8" s="46">
        <f t="shared" si="7"/>
        <v>1.187673636428235</v>
      </c>
      <c r="AB8" s="46">
        <f t="shared" si="8"/>
        <v>0.48486573170082653</v>
      </c>
      <c r="AC8" s="2">
        <v>267.93299999999999</v>
      </c>
      <c r="AD8" s="2">
        <v>255.02199999999999</v>
      </c>
      <c r="AE8" s="2">
        <v>257.06099999999998</v>
      </c>
      <c r="AF8" s="2">
        <v>256.69</v>
      </c>
      <c r="AG8" s="2">
        <v>259.91800000000001</v>
      </c>
      <c r="AH8" s="2">
        <v>254.018</v>
      </c>
      <c r="AI8" s="1">
        <f t="shared" si="9"/>
        <v>258.44033333333329</v>
      </c>
      <c r="AJ8" s="46">
        <f t="shared" si="10"/>
        <v>5.0695656881696154</v>
      </c>
      <c r="AK8" s="46">
        <f t="shared" si="11"/>
        <v>2.0696415255895029</v>
      </c>
    </row>
    <row r="9" spans="1:37">
      <c r="A9" s="11">
        <v>90</v>
      </c>
      <c r="B9" s="2">
        <v>344.43700000000001</v>
      </c>
      <c r="C9" s="2">
        <v>345.02199999999999</v>
      </c>
      <c r="D9" s="2">
        <v>347.41699999999997</v>
      </c>
      <c r="E9" s="2">
        <v>338.49799999999999</v>
      </c>
      <c r="F9" s="2">
        <v>336.97</v>
      </c>
      <c r="G9" s="2">
        <v>341.70699999999999</v>
      </c>
      <c r="H9" s="1">
        <f t="shared" si="0"/>
        <v>342.34183333333334</v>
      </c>
      <c r="I9" s="46">
        <f t="shared" si="1"/>
        <v>4.0339805362280279</v>
      </c>
      <c r="J9" s="46">
        <f t="shared" si="2"/>
        <v>1.6468656576795899</v>
      </c>
      <c r="K9" s="2">
        <v>342.27699999999999</v>
      </c>
      <c r="L9" s="2">
        <v>347.38400000000001</v>
      </c>
      <c r="M9" s="2">
        <v>344.71699999999998</v>
      </c>
      <c r="N9" s="2">
        <v>342.77800000000002</v>
      </c>
      <c r="O9" s="2">
        <v>341.65100000000001</v>
      </c>
      <c r="P9" s="2">
        <v>341.71600000000001</v>
      </c>
      <c r="Q9" s="1">
        <f t="shared" si="3"/>
        <v>343.4205</v>
      </c>
      <c r="R9" s="46">
        <f t="shared" si="4"/>
        <v>2.2426365510264925</v>
      </c>
      <c r="S9" s="46">
        <f t="shared" si="5"/>
        <v>0.91555253808833958</v>
      </c>
      <c r="T9" s="2">
        <v>342.90100000000001</v>
      </c>
      <c r="U9" s="2">
        <v>342.28199999999998</v>
      </c>
      <c r="V9" s="2">
        <v>343.065</v>
      </c>
      <c r="W9" s="2">
        <v>342.05799999999999</v>
      </c>
      <c r="X9" s="2">
        <v>346.09800000000001</v>
      </c>
      <c r="Y9" s="2">
        <v>337.77800000000002</v>
      </c>
      <c r="Z9" s="46">
        <f t="shared" si="6"/>
        <v>342.36366666666663</v>
      </c>
      <c r="AA9" s="46">
        <f t="shared" si="7"/>
        <v>2.6778454523490804</v>
      </c>
      <c r="AB9" s="46">
        <f t="shared" si="8"/>
        <v>1.0932258280479421</v>
      </c>
      <c r="AC9" s="2">
        <v>349.26400000000001</v>
      </c>
      <c r="AD9" s="2">
        <v>339.108</v>
      </c>
      <c r="AE9" s="2">
        <v>335.97800000000001</v>
      </c>
      <c r="AF9" s="2">
        <v>339.75200000000001</v>
      </c>
      <c r="AG9" s="2">
        <v>344.62200000000001</v>
      </c>
      <c r="AH9" s="2">
        <v>338.37799999999999</v>
      </c>
      <c r="AI9" s="1">
        <f t="shared" si="9"/>
        <v>341.18366666666668</v>
      </c>
      <c r="AJ9" s="46">
        <f t="shared" si="10"/>
        <v>4.8670877397748553</v>
      </c>
      <c r="AK9" s="46">
        <f t="shared" si="11"/>
        <v>1.9869802493007118</v>
      </c>
    </row>
    <row r="10" spans="1:37">
      <c r="A10" s="11">
        <v>105</v>
      </c>
      <c r="B10" s="2">
        <v>436.34100000000001</v>
      </c>
      <c r="C10" s="2">
        <v>432.52800000000002</v>
      </c>
      <c r="D10" s="2">
        <v>441.23599999999999</v>
      </c>
      <c r="E10" s="2">
        <v>426.322</v>
      </c>
      <c r="F10" s="2">
        <v>430.32</v>
      </c>
      <c r="G10" s="2">
        <v>426.91800000000001</v>
      </c>
      <c r="H10" s="1">
        <f t="shared" si="0"/>
        <v>432.27750000000009</v>
      </c>
      <c r="I10" s="46">
        <f t="shared" si="1"/>
        <v>5.7420123911395358</v>
      </c>
      <c r="J10" s="46">
        <f t="shared" si="2"/>
        <v>2.3441667425050339</v>
      </c>
      <c r="K10" s="2">
        <v>430.77600000000001</v>
      </c>
      <c r="L10" s="2">
        <v>430.613</v>
      </c>
      <c r="M10" s="2">
        <v>435.75900000000001</v>
      </c>
      <c r="N10" s="2">
        <v>439.64499999999998</v>
      </c>
      <c r="O10" s="2">
        <v>427.13299999999998</v>
      </c>
      <c r="P10" s="2">
        <v>432.98899999999998</v>
      </c>
      <c r="Q10" s="1">
        <f t="shared" si="3"/>
        <v>432.81916666666666</v>
      </c>
      <c r="R10" s="46">
        <f t="shared" si="4"/>
        <v>4.3963088343139258</v>
      </c>
      <c r="S10" s="46">
        <f t="shared" si="5"/>
        <v>1.7947855659598388</v>
      </c>
      <c r="T10" s="2">
        <v>428.35399999999998</v>
      </c>
      <c r="U10" s="2">
        <v>428.99400000000003</v>
      </c>
      <c r="V10" s="2">
        <v>432.363</v>
      </c>
      <c r="W10" s="2">
        <v>429.82499999999999</v>
      </c>
      <c r="X10" s="2">
        <v>434.47399999999999</v>
      </c>
      <c r="Y10" s="2">
        <v>431.411</v>
      </c>
      <c r="Z10" s="46">
        <f t="shared" si="6"/>
        <v>430.90350000000007</v>
      </c>
      <c r="AA10" s="46">
        <f t="shared" si="7"/>
        <v>2.299803013303527</v>
      </c>
      <c r="AB10" s="46">
        <f t="shared" si="8"/>
        <v>0.93889064858480575</v>
      </c>
      <c r="AC10" s="2">
        <v>434.13299999999998</v>
      </c>
      <c r="AD10" s="2">
        <v>428.74700000000001</v>
      </c>
      <c r="AE10" s="2">
        <v>427.59199999999998</v>
      </c>
      <c r="AF10" s="2">
        <v>428.71899999999999</v>
      </c>
      <c r="AG10" s="2">
        <v>438.79700000000003</v>
      </c>
      <c r="AH10" s="2">
        <v>424.31599999999997</v>
      </c>
      <c r="AI10" s="1">
        <f t="shared" si="9"/>
        <v>430.38400000000001</v>
      </c>
      <c r="AJ10" s="46">
        <f t="shared" si="10"/>
        <v>5.1942555193213336</v>
      </c>
      <c r="AK10" s="46">
        <f t="shared" si="11"/>
        <v>2.1205459359954197</v>
      </c>
    </row>
    <row r="11" spans="1:37">
      <c r="A11" s="11">
        <v>120</v>
      </c>
      <c r="B11" s="2">
        <v>528.13099999999997</v>
      </c>
      <c r="C11" s="2">
        <v>532.50199999999995</v>
      </c>
      <c r="D11" s="2">
        <v>545.70799999999997</v>
      </c>
      <c r="E11" s="2">
        <v>520.64800000000002</v>
      </c>
      <c r="F11" s="2">
        <v>519.41600000000005</v>
      </c>
      <c r="G11" s="2">
        <v>522.62900000000002</v>
      </c>
      <c r="H11" s="1">
        <f t="shared" si="0"/>
        <v>528.17233333333331</v>
      </c>
      <c r="I11" s="46">
        <f t="shared" si="1"/>
        <v>9.9021698362866957</v>
      </c>
      <c r="J11" s="46">
        <f t="shared" si="2"/>
        <v>4.0425439075468743</v>
      </c>
      <c r="K11" s="2">
        <v>527.096</v>
      </c>
      <c r="L11" s="2">
        <v>530.02200000000005</v>
      </c>
      <c r="M11" s="2">
        <v>535.28399999999999</v>
      </c>
      <c r="N11" s="2">
        <v>539.55999999999995</v>
      </c>
      <c r="O11" s="2">
        <v>526.87900000000002</v>
      </c>
      <c r="P11" s="2">
        <v>527.62</v>
      </c>
      <c r="Q11" s="1">
        <f t="shared" si="3"/>
        <v>531.0768333333333</v>
      </c>
      <c r="R11" s="46">
        <f t="shared" si="4"/>
        <v>5.2191105915343856</v>
      </c>
      <c r="S11" s="46">
        <f t="shared" si="5"/>
        <v>2.1306929767357539</v>
      </c>
      <c r="T11" s="2">
        <v>529.81399999999996</v>
      </c>
      <c r="U11" s="2">
        <v>524.64499999999998</v>
      </c>
      <c r="V11" s="2">
        <v>531.39099999999996</v>
      </c>
      <c r="W11" s="2">
        <v>526.51700000000005</v>
      </c>
      <c r="X11" s="2">
        <v>525.697</v>
      </c>
      <c r="Y11" s="2">
        <v>525.26900000000001</v>
      </c>
      <c r="Z11" s="46">
        <f t="shared" si="6"/>
        <v>527.22216666666679</v>
      </c>
      <c r="AA11" s="46">
        <f t="shared" si="7"/>
        <v>2.7341109280105234</v>
      </c>
      <c r="AB11" s="46">
        <f t="shared" si="8"/>
        <v>1.1161961122988624</v>
      </c>
      <c r="AC11" s="2">
        <v>532.072</v>
      </c>
      <c r="AD11" s="2">
        <v>528.66899999999998</v>
      </c>
      <c r="AE11" s="2">
        <v>520.68499999999995</v>
      </c>
      <c r="AF11" s="2">
        <v>524.54399999999998</v>
      </c>
      <c r="AG11" s="2">
        <v>533.88800000000003</v>
      </c>
      <c r="AH11" s="2">
        <v>520.24800000000005</v>
      </c>
      <c r="AI11" s="1">
        <f t="shared" si="9"/>
        <v>526.68433333333326</v>
      </c>
      <c r="AJ11" s="46">
        <f t="shared" si="10"/>
        <v>5.7768171397982453</v>
      </c>
      <c r="AK11" s="46">
        <f t="shared" si="11"/>
        <v>2.3583757216449768</v>
      </c>
    </row>
    <row r="12" spans="1:37">
      <c r="A12" s="11">
        <v>135</v>
      </c>
      <c r="B12" s="2">
        <v>632.79899999999998</v>
      </c>
      <c r="C12" s="2">
        <v>631.15499999999997</v>
      </c>
      <c r="D12" s="2">
        <v>655.34900000000005</v>
      </c>
      <c r="E12" s="2">
        <v>625.02800000000002</v>
      </c>
      <c r="F12" s="2">
        <v>624.72799999999995</v>
      </c>
      <c r="G12" s="2">
        <v>630.86199999999997</v>
      </c>
      <c r="H12" s="1">
        <f t="shared" si="0"/>
        <v>633.32016666666675</v>
      </c>
      <c r="I12" s="46">
        <f t="shared" si="1"/>
        <v>11.303601185757893</v>
      </c>
      <c r="J12" s="46">
        <f t="shared" si="2"/>
        <v>4.614675860170955</v>
      </c>
      <c r="K12" s="2">
        <v>631.07100000000003</v>
      </c>
      <c r="L12" s="2">
        <v>632.66899999999998</v>
      </c>
      <c r="M12" s="2">
        <v>640.88</v>
      </c>
      <c r="N12" s="2">
        <v>640.10799999999995</v>
      </c>
      <c r="O12" s="2">
        <v>628.35400000000004</v>
      </c>
      <c r="P12" s="2">
        <v>632.63300000000004</v>
      </c>
      <c r="Q12" s="1">
        <f t="shared" si="3"/>
        <v>634.28583333333336</v>
      </c>
      <c r="R12" s="46">
        <f t="shared" si="4"/>
        <v>5.0645526324312575</v>
      </c>
      <c r="S12" s="46">
        <f t="shared" si="5"/>
        <v>2.0675949541543184</v>
      </c>
      <c r="T12" s="2">
        <v>633.28700000000003</v>
      </c>
      <c r="U12" s="2">
        <v>632.40499999999997</v>
      </c>
      <c r="V12" s="2">
        <v>632.07600000000002</v>
      </c>
      <c r="W12" s="2">
        <v>635.33699999999999</v>
      </c>
      <c r="X12" s="2">
        <v>628.76800000000003</v>
      </c>
      <c r="Y12" s="2">
        <v>633.10599999999999</v>
      </c>
      <c r="Z12" s="46">
        <f t="shared" si="6"/>
        <v>632.49650000000008</v>
      </c>
      <c r="AA12" s="46">
        <f t="shared" si="7"/>
        <v>2.1518236684263772</v>
      </c>
      <c r="AB12" s="46">
        <f t="shared" si="8"/>
        <v>0.87847833401474695</v>
      </c>
      <c r="AC12" s="2">
        <v>631.98800000000006</v>
      </c>
      <c r="AD12" s="2">
        <v>627.74900000000002</v>
      </c>
      <c r="AE12" s="2">
        <v>622.30899999999997</v>
      </c>
      <c r="AF12" s="2">
        <v>625.00599999999997</v>
      </c>
      <c r="AG12" s="2">
        <v>638.875</v>
      </c>
      <c r="AH12" s="2">
        <v>625.06700000000001</v>
      </c>
      <c r="AI12" s="1">
        <f t="shared" si="9"/>
        <v>628.49900000000002</v>
      </c>
      <c r="AJ12" s="46">
        <f t="shared" si="10"/>
        <v>6.0447128964079155</v>
      </c>
      <c r="AK12" s="46">
        <f t="shared" si="11"/>
        <v>2.4677437063033976</v>
      </c>
    </row>
    <row r="13" spans="1:37">
      <c r="A13" s="11">
        <v>150</v>
      </c>
      <c r="B13" s="2">
        <v>737.63800000000003</v>
      </c>
      <c r="C13" s="2">
        <v>734.50699999999995</v>
      </c>
      <c r="D13" s="2">
        <v>770.67700000000002</v>
      </c>
      <c r="E13" s="2">
        <v>725.55100000000004</v>
      </c>
      <c r="F13" s="2">
        <v>739.61800000000005</v>
      </c>
      <c r="G13" s="2">
        <v>739.40599999999995</v>
      </c>
      <c r="H13" s="1">
        <f t="shared" si="0"/>
        <v>741.23283333333336</v>
      </c>
      <c r="I13" s="46">
        <f t="shared" si="1"/>
        <v>15.34264328486675</v>
      </c>
      <c r="J13" s="46">
        <f t="shared" si="2"/>
        <v>6.2636078922437184</v>
      </c>
      <c r="K13" s="2">
        <v>739.69200000000001</v>
      </c>
      <c r="L13" s="2">
        <v>752.06200000000001</v>
      </c>
      <c r="M13" s="2">
        <v>760.29899999999998</v>
      </c>
      <c r="N13" s="2">
        <v>729.45899999999995</v>
      </c>
      <c r="O13" s="2">
        <v>737.44600000000003</v>
      </c>
      <c r="P13" s="2">
        <v>746.87300000000005</v>
      </c>
      <c r="Q13" s="1">
        <f t="shared" si="3"/>
        <v>744.30516666666665</v>
      </c>
      <c r="R13" s="46">
        <f t="shared" si="4"/>
        <v>11.057152208713907</v>
      </c>
      <c r="S13" s="46">
        <f t="shared" si="5"/>
        <v>4.5140634866061804</v>
      </c>
      <c r="T13" s="2">
        <v>746.79899999999998</v>
      </c>
      <c r="U13" s="2">
        <v>741.822</v>
      </c>
      <c r="V13" s="2">
        <v>739.85799999999995</v>
      </c>
      <c r="W13" s="2">
        <v>739.98400000000004</v>
      </c>
      <c r="X13" s="2">
        <v>737.37099999999998</v>
      </c>
      <c r="Y13" s="2">
        <v>739.30200000000002</v>
      </c>
      <c r="Z13" s="46">
        <f t="shared" si="6"/>
        <v>740.85600000000011</v>
      </c>
      <c r="AA13" s="46">
        <f t="shared" si="7"/>
        <v>3.2424970007696183</v>
      </c>
      <c r="AB13" s="46">
        <f t="shared" si="8"/>
        <v>1.3237438573983999</v>
      </c>
      <c r="AC13" s="2">
        <v>740.98400000000004</v>
      </c>
      <c r="AD13" s="2">
        <v>742.22199999999998</v>
      </c>
      <c r="AE13" s="2">
        <v>733.19299999999998</v>
      </c>
      <c r="AF13" s="2">
        <v>735.92</v>
      </c>
      <c r="AG13" s="2">
        <v>752.15</v>
      </c>
      <c r="AH13" s="2">
        <v>727.399</v>
      </c>
      <c r="AI13" s="1">
        <f t="shared" si="9"/>
        <v>738.64466666666669</v>
      </c>
      <c r="AJ13" s="46">
        <f t="shared" si="10"/>
        <v>8.5354943539707548</v>
      </c>
      <c r="AK13" s="46">
        <f t="shared" si="11"/>
        <v>3.4846009782725158</v>
      </c>
    </row>
    <row r="14" spans="1:37">
      <c r="A14" s="11">
        <v>165</v>
      </c>
      <c r="B14" s="2">
        <v>852.55600000000004</v>
      </c>
      <c r="C14" s="2">
        <v>856.59699999999998</v>
      </c>
      <c r="D14" s="2">
        <v>865.81500000000005</v>
      </c>
      <c r="E14" s="2">
        <v>836.26099999999997</v>
      </c>
      <c r="F14" s="2">
        <v>856.29</v>
      </c>
      <c r="G14" s="2">
        <v>855.08199999999999</v>
      </c>
      <c r="H14" s="1">
        <f t="shared" si="0"/>
        <v>853.76683333333347</v>
      </c>
      <c r="I14" s="46">
        <f t="shared" si="1"/>
        <v>9.6869449759285349</v>
      </c>
      <c r="J14" s="46">
        <f t="shared" si="2"/>
        <v>3.9546787262403313</v>
      </c>
      <c r="K14" s="2">
        <v>857.80600000000004</v>
      </c>
      <c r="L14" s="2">
        <v>855.51400000000001</v>
      </c>
      <c r="M14" s="2">
        <v>877.15300000000002</v>
      </c>
      <c r="N14" s="2">
        <v>846.61099999999999</v>
      </c>
      <c r="O14" s="2">
        <v>856.20299999999997</v>
      </c>
      <c r="P14" s="2">
        <v>864.08199999999999</v>
      </c>
      <c r="Q14" s="1">
        <f t="shared" si="3"/>
        <v>859.56150000000014</v>
      </c>
      <c r="R14" s="46">
        <f t="shared" si="4"/>
        <v>10.279638140518381</v>
      </c>
      <c r="S14" s="46">
        <f t="shared" si="5"/>
        <v>4.1966446974537535</v>
      </c>
      <c r="T14" s="2">
        <v>860.48199999999997</v>
      </c>
      <c r="U14" s="2">
        <v>849.54499999999996</v>
      </c>
      <c r="V14" s="2">
        <v>865.09500000000003</v>
      </c>
      <c r="W14" s="2">
        <v>872.10599999999999</v>
      </c>
      <c r="X14" s="2">
        <v>860.05100000000004</v>
      </c>
      <c r="Y14" s="2">
        <v>863.51499999999999</v>
      </c>
      <c r="Z14" s="46">
        <f t="shared" si="6"/>
        <v>861.79900000000009</v>
      </c>
      <c r="AA14" s="46">
        <f t="shared" si="7"/>
        <v>7.4161045030393264</v>
      </c>
      <c r="AB14" s="46">
        <f t="shared" si="8"/>
        <v>3.0276119852671619</v>
      </c>
      <c r="AC14" s="2">
        <v>853.92600000000004</v>
      </c>
      <c r="AD14" s="2">
        <v>860.97799999999995</v>
      </c>
      <c r="AE14" s="2">
        <v>843.48400000000004</v>
      </c>
      <c r="AF14" s="2">
        <v>847.23699999999997</v>
      </c>
      <c r="AG14" s="2">
        <v>874.71699999999998</v>
      </c>
      <c r="AH14" s="2">
        <v>845.52800000000002</v>
      </c>
      <c r="AI14" s="1">
        <f t="shared" si="9"/>
        <v>854.31166666666661</v>
      </c>
      <c r="AJ14" s="46">
        <f t="shared" si="10"/>
        <v>11.877781285520721</v>
      </c>
      <c r="AK14" s="46">
        <f t="shared" si="11"/>
        <v>4.8490839043175002</v>
      </c>
    </row>
    <row r="15" spans="1:37">
      <c r="A15" s="11">
        <v>180</v>
      </c>
      <c r="B15" s="2">
        <v>968.95699999999999</v>
      </c>
      <c r="C15" s="2">
        <v>973.06299999999999</v>
      </c>
      <c r="D15" s="2">
        <v>990.86500000000001</v>
      </c>
      <c r="E15" s="2">
        <v>965.61300000000006</v>
      </c>
      <c r="F15" s="2">
        <v>978.13599999999997</v>
      </c>
      <c r="G15" s="2">
        <v>971.23900000000003</v>
      </c>
      <c r="H15" s="1">
        <f t="shared" si="0"/>
        <v>974.64549999999997</v>
      </c>
      <c r="I15" s="46">
        <f t="shared" si="1"/>
        <v>8.9811959949663613</v>
      </c>
      <c r="J15" s="46">
        <f t="shared" si="2"/>
        <v>3.6665579112659108</v>
      </c>
      <c r="K15" s="2">
        <v>984.61199999999997</v>
      </c>
      <c r="L15" s="2">
        <v>989.69299999999998</v>
      </c>
      <c r="M15" s="2">
        <v>994.49300000000005</v>
      </c>
      <c r="N15" s="2">
        <v>970.38699999999994</v>
      </c>
      <c r="O15" s="2">
        <v>978.79899999999998</v>
      </c>
      <c r="P15" s="2">
        <v>982.59299999999996</v>
      </c>
      <c r="Q15" s="1">
        <f t="shared" si="3"/>
        <v>983.42949999999985</v>
      </c>
      <c r="R15" s="46">
        <f t="shared" si="4"/>
        <v>8.4294583396562626</v>
      </c>
      <c r="S15" s="46">
        <f t="shared" si="5"/>
        <v>3.4413119567010226</v>
      </c>
      <c r="T15" s="2">
        <v>984.14</v>
      </c>
      <c r="U15" s="2">
        <v>975.23800000000006</v>
      </c>
      <c r="V15" s="2">
        <v>990.21100000000001</v>
      </c>
      <c r="W15" s="2">
        <v>996.30600000000004</v>
      </c>
      <c r="X15" s="2">
        <v>981.06</v>
      </c>
      <c r="Y15" s="2">
        <v>980.57799999999997</v>
      </c>
      <c r="Z15" s="46">
        <f t="shared" si="6"/>
        <v>984.58883333333324</v>
      </c>
      <c r="AA15" s="46">
        <f t="shared" si="7"/>
        <v>7.5508905015677978</v>
      </c>
      <c r="AB15" s="46">
        <f t="shared" si="8"/>
        <v>3.0826381387448749</v>
      </c>
      <c r="AC15" s="2">
        <v>983.68799999999999</v>
      </c>
      <c r="AD15" s="2">
        <v>982.27200000000005</v>
      </c>
      <c r="AE15" s="2">
        <v>967.30100000000004</v>
      </c>
      <c r="AF15" s="2">
        <v>973.68700000000001</v>
      </c>
      <c r="AG15" s="2">
        <v>997.505</v>
      </c>
      <c r="AH15" s="2">
        <v>967.38800000000003</v>
      </c>
      <c r="AI15" s="1">
        <f t="shared" si="9"/>
        <v>978.64016666666657</v>
      </c>
      <c r="AJ15" s="46">
        <f t="shared" si="10"/>
        <v>11.612704997831742</v>
      </c>
      <c r="AK15" s="46">
        <f t="shared" si="11"/>
        <v>4.740866963025967</v>
      </c>
    </row>
    <row r="16" spans="1:37">
      <c r="A16" s="11">
        <v>195</v>
      </c>
      <c r="B16" s="2">
        <v>1096.02</v>
      </c>
      <c r="C16" s="2">
        <v>1100.5</v>
      </c>
      <c r="D16" s="2">
        <v>1106.18</v>
      </c>
      <c r="E16" s="2">
        <v>1085.3800000000001</v>
      </c>
      <c r="F16" s="2">
        <v>1096.5</v>
      </c>
      <c r="G16" s="2">
        <v>1102.45</v>
      </c>
      <c r="H16" s="1">
        <f t="shared" si="0"/>
        <v>1097.8383333333334</v>
      </c>
      <c r="I16" s="46">
        <f t="shared" si="1"/>
        <v>7.1866944186229613</v>
      </c>
      <c r="J16" s="46">
        <f t="shared" si="2"/>
        <v>2.9339557104890099</v>
      </c>
      <c r="K16" s="2">
        <v>1109.42</v>
      </c>
      <c r="L16" s="2">
        <v>1114.74</v>
      </c>
      <c r="M16" s="2">
        <v>1133.04</v>
      </c>
      <c r="N16" s="2">
        <v>1101.99</v>
      </c>
      <c r="O16" s="2">
        <v>1104.48</v>
      </c>
      <c r="P16" s="2">
        <v>1112.68</v>
      </c>
      <c r="Q16" s="1">
        <f t="shared" si="3"/>
        <v>1112.7250000000001</v>
      </c>
      <c r="R16" s="46">
        <f t="shared" si="4"/>
        <v>11.05354920376254</v>
      </c>
      <c r="S16" s="46">
        <f t="shared" si="5"/>
        <v>4.5125925659942512</v>
      </c>
      <c r="T16" s="2">
        <v>1117.6099999999999</v>
      </c>
      <c r="U16" s="2">
        <v>1109.8800000000001</v>
      </c>
      <c r="V16" s="2">
        <v>1114.45</v>
      </c>
      <c r="W16" s="2">
        <v>1143.3599999999999</v>
      </c>
      <c r="X16" s="2">
        <v>1102.17</v>
      </c>
      <c r="Y16" s="2">
        <v>1109.4100000000001</v>
      </c>
      <c r="Z16" s="46">
        <f t="shared" si="6"/>
        <v>1116.1466666666665</v>
      </c>
      <c r="AA16" s="46">
        <f t="shared" si="7"/>
        <v>14.321917003902255</v>
      </c>
      <c r="AB16" s="46">
        <f t="shared" si="8"/>
        <v>5.8468981330084269</v>
      </c>
      <c r="AC16" s="2">
        <v>1102.94</v>
      </c>
      <c r="AD16" s="2">
        <v>1109.1600000000001</v>
      </c>
      <c r="AE16" s="2">
        <v>1092.82</v>
      </c>
      <c r="AF16" s="2">
        <v>1089.04</v>
      </c>
      <c r="AG16" s="2">
        <v>1139.1099999999999</v>
      </c>
      <c r="AH16" s="2">
        <v>1087.6500000000001</v>
      </c>
      <c r="AI16" s="1">
        <f t="shared" si="9"/>
        <v>1103.4533333333331</v>
      </c>
      <c r="AJ16" s="46">
        <f t="shared" si="10"/>
        <v>19.363805066842243</v>
      </c>
      <c r="AK16" s="46">
        <f t="shared" si="11"/>
        <v>7.9052403154138355</v>
      </c>
    </row>
    <row r="17" spans="1:37">
      <c r="A17" s="11">
        <v>210</v>
      </c>
      <c r="B17" s="2">
        <v>1229.96</v>
      </c>
      <c r="C17" s="2">
        <v>1237.2</v>
      </c>
      <c r="D17" s="2">
        <v>1243.6600000000001</v>
      </c>
      <c r="E17" s="2">
        <v>1210.07</v>
      </c>
      <c r="F17" s="2">
        <v>1237.27</v>
      </c>
      <c r="G17" s="2">
        <v>1237.1300000000001</v>
      </c>
      <c r="H17" s="1">
        <f t="shared" si="0"/>
        <v>1232.5483333333334</v>
      </c>
      <c r="I17" s="46">
        <f t="shared" si="1"/>
        <v>11.835268339444942</v>
      </c>
      <c r="J17" s="46">
        <f t="shared" si="2"/>
        <v>4.8317280667594806</v>
      </c>
      <c r="K17" s="2">
        <v>1243.97</v>
      </c>
      <c r="L17" s="2">
        <v>1246.24</v>
      </c>
      <c r="M17" s="2">
        <v>1264.07</v>
      </c>
      <c r="N17" s="2">
        <v>1241.07</v>
      </c>
      <c r="O17" s="2">
        <v>1234.4100000000001</v>
      </c>
      <c r="P17" s="2">
        <v>1251.72</v>
      </c>
      <c r="Q17" s="1">
        <f t="shared" si="3"/>
        <v>1246.9133333333332</v>
      </c>
      <c r="R17" s="46">
        <f t="shared" si="4"/>
        <v>10.169068131675882</v>
      </c>
      <c r="S17" s="46">
        <f t="shared" si="5"/>
        <v>4.1515046803672284</v>
      </c>
      <c r="T17" s="2">
        <v>1248.2</v>
      </c>
      <c r="U17" s="2">
        <v>1236.6400000000001</v>
      </c>
      <c r="V17" s="2">
        <v>1253.3399999999999</v>
      </c>
      <c r="W17" s="2">
        <v>1272.52</v>
      </c>
      <c r="X17" s="2">
        <v>1243.6300000000001</v>
      </c>
      <c r="Y17" s="2">
        <v>1248.08</v>
      </c>
      <c r="Z17" s="46">
        <f t="shared" si="6"/>
        <v>1250.4016666666669</v>
      </c>
      <c r="AA17" s="46">
        <f t="shared" si="7"/>
        <v>12.192874011760541</v>
      </c>
      <c r="AB17" s="46">
        <f t="shared" si="8"/>
        <v>4.9777199711425046</v>
      </c>
      <c r="AC17" s="2">
        <v>1240.1500000000001</v>
      </c>
      <c r="AD17" s="2">
        <v>1239.43</v>
      </c>
      <c r="AE17" s="2">
        <v>1232.1400000000001</v>
      </c>
      <c r="AF17" s="2">
        <v>1230.7</v>
      </c>
      <c r="AG17" s="2">
        <v>1279.18</v>
      </c>
      <c r="AH17" s="2">
        <v>1223.5899999999999</v>
      </c>
      <c r="AI17" s="1">
        <f t="shared" si="9"/>
        <v>1240.865</v>
      </c>
      <c r="AJ17" s="46">
        <f t="shared" si="10"/>
        <v>19.740760623643684</v>
      </c>
      <c r="AK17" s="46">
        <f t="shared" si="11"/>
        <v>8.0591317770588766</v>
      </c>
    </row>
    <row r="18" spans="1:37">
      <c r="A18" s="11">
        <v>225</v>
      </c>
      <c r="B18" s="2">
        <v>1367.75</v>
      </c>
      <c r="C18" s="2">
        <v>1361.77</v>
      </c>
      <c r="D18" s="2">
        <v>1376.34</v>
      </c>
      <c r="E18" s="2">
        <v>1341.98</v>
      </c>
      <c r="F18" s="2">
        <v>1387.14</v>
      </c>
      <c r="G18" s="2">
        <v>1364.24</v>
      </c>
      <c r="H18" s="1">
        <f t="shared" si="0"/>
        <v>1366.5366666666669</v>
      </c>
      <c r="I18" s="46">
        <f t="shared" si="1"/>
        <v>15.186181437960862</v>
      </c>
      <c r="J18" s="46">
        <f t="shared" si="2"/>
        <v>6.1997326107215711</v>
      </c>
      <c r="K18" s="2">
        <v>1382.87</v>
      </c>
      <c r="L18" s="2">
        <v>1385.07</v>
      </c>
      <c r="M18" s="2">
        <v>1414.67</v>
      </c>
      <c r="N18" s="2">
        <v>1365.1</v>
      </c>
      <c r="O18" s="2">
        <v>1380.06</v>
      </c>
      <c r="P18" s="2">
        <v>1399</v>
      </c>
      <c r="Q18" s="1">
        <f t="shared" si="3"/>
        <v>1387.7949999999998</v>
      </c>
      <c r="R18" s="46">
        <f t="shared" si="4"/>
        <v>17.055158457194178</v>
      </c>
      <c r="S18" s="46">
        <f t="shared" si="5"/>
        <v>6.9627392837398192</v>
      </c>
      <c r="T18" s="2">
        <v>1387.83</v>
      </c>
      <c r="U18" s="2">
        <v>1383.73</v>
      </c>
      <c r="V18" s="2">
        <v>1394.97</v>
      </c>
      <c r="W18" s="2">
        <v>1420.36</v>
      </c>
      <c r="X18" s="2">
        <v>1378</v>
      </c>
      <c r="Y18" s="2">
        <v>1387.73</v>
      </c>
      <c r="Z18" s="46">
        <f t="shared" si="6"/>
        <v>1392.1033333333332</v>
      </c>
      <c r="AA18" s="46">
        <f t="shared" si="7"/>
        <v>14.920195262350477</v>
      </c>
      <c r="AB18" s="46">
        <f t="shared" si="8"/>
        <v>6.0911442092416106</v>
      </c>
      <c r="AC18" s="2">
        <v>1378.72</v>
      </c>
      <c r="AD18" s="2">
        <v>1375.08</v>
      </c>
      <c r="AE18" s="2">
        <v>1361.39</v>
      </c>
      <c r="AF18" s="2">
        <v>1366.96</v>
      </c>
      <c r="AG18" s="2">
        <v>1420.56</v>
      </c>
      <c r="AH18" s="2">
        <v>1366.16</v>
      </c>
      <c r="AI18" s="1">
        <f t="shared" si="9"/>
        <v>1378.1450000000002</v>
      </c>
      <c r="AJ18" s="46">
        <f t="shared" si="10"/>
        <v>21.717419506009406</v>
      </c>
      <c r="AK18" s="46">
        <f t="shared" si="11"/>
        <v>8.8660993866148932</v>
      </c>
    </row>
    <row r="19" spans="1:37">
      <c r="A19" s="11">
        <v>240</v>
      </c>
      <c r="B19" s="2">
        <v>1521.28</v>
      </c>
      <c r="C19" s="2">
        <v>1501.99</v>
      </c>
      <c r="D19" s="2">
        <v>1520.05</v>
      </c>
      <c r="E19" s="2">
        <v>1491.75</v>
      </c>
      <c r="F19" s="2">
        <v>1511.82</v>
      </c>
      <c r="G19" s="2">
        <v>1518.93</v>
      </c>
      <c r="H19" s="1">
        <f t="shared" si="0"/>
        <v>1510.97</v>
      </c>
      <c r="I19" s="46">
        <f t="shared" si="1"/>
        <v>11.856436226792598</v>
      </c>
      <c r="J19" s="46">
        <f t="shared" si="2"/>
        <v>4.840369820581893</v>
      </c>
      <c r="K19" s="2">
        <v>1540.39</v>
      </c>
      <c r="L19" s="2">
        <v>1527.15</v>
      </c>
      <c r="M19" s="2">
        <v>1561.67</v>
      </c>
      <c r="N19" s="2">
        <v>1515.63</v>
      </c>
      <c r="O19" s="2">
        <v>1536.17</v>
      </c>
      <c r="P19" s="2">
        <v>1536.3</v>
      </c>
      <c r="Q19" s="1">
        <f t="shared" si="3"/>
        <v>1536.2183333333332</v>
      </c>
      <c r="R19" s="46">
        <f t="shared" si="4"/>
        <v>15.305641334706181</v>
      </c>
      <c r="S19" s="46">
        <f t="shared" si="5"/>
        <v>6.248501909346837</v>
      </c>
      <c r="T19" s="2">
        <v>1544</v>
      </c>
      <c r="U19" s="2">
        <v>1524.88</v>
      </c>
      <c r="V19" s="2">
        <v>1539.98</v>
      </c>
      <c r="W19" s="2">
        <v>1569.06</v>
      </c>
      <c r="X19" s="2">
        <v>1520.35</v>
      </c>
      <c r="Y19" s="2">
        <v>1532.15</v>
      </c>
      <c r="Z19" s="46">
        <f t="shared" si="6"/>
        <v>1538.4033333333334</v>
      </c>
      <c r="AA19" s="46">
        <f t="shared" si="7"/>
        <v>17.444468082078792</v>
      </c>
      <c r="AB19" s="46">
        <f t="shared" si="8"/>
        <v>7.1216742725600906</v>
      </c>
      <c r="AC19" s="2">
        <v>1522.7</v>
      </c>
      <c r="AD19" s="2">
        <v>1520.26</v>
      </c>
      <c r="AE19" s="2">
        <v>1506.99</v>
      </c>
      <c r="AF19" s="2">
        <v>1523.27</v>
      </c>
      <c r="AG19" s="2">
        <v>1581.81</v>
      </c>
      <c r="AH19" s="2">
        <v>1517.14</v>
      </c>
      <c r="AI19" s="1">
        <f t="shared" si="9"/>
        <v>1528.6949999999997</v>
      </c>
      <c r="AJ19" s="46">
        <f t="shared" si="10"/>
        <v>26.692126741794073</v>
      </c>
      <c r="AK19" s="46">
        <f t="shared" si="11"/>
        <v>10.897015111182194</v>
      </c>
    </row>
    <row r="20" spans="1:37">
      <c r="A20" s="11">
        <v>255</v>
      </c>
      <c r="B20" s="2">
        <v>1663.49</v>
      </c>
      <c r="C20" s="2">
        <v>1663.24</v>
      </c>
      <c r="D20" s="2">
        <v>1655.31</v>
      </c>
      <c r="E20" s="2">
        <v>1630.62</v>
      </c>
      <c r="F20" s="2">
        <v>1676.07</v>
      </c>
      <c r="G20" s="2">
        <v>1663.61</v>
      </c>
      <c r="H20" s="1">
        <f t="shared" si="0"/>
        <v>1658.7233333333334</v>
      </c>
      <c r="I20" s="46">
        <f t="shared" si="1"/>
        <v>15.292847565665047</v>
      </c>
      <c r="J20" s="46">
        <f t="shared" si="2"/>
        <v>6.2432788750072055</v>
      </c>
      <c r="K20" s="2">
        <v>1673.35</v>
      </c>
      <c r="L20" s="2">
        <v>1676.11</v>
      </c>
      <c r="M20" s="2">
        <v>1724.21</v>
      </c>
      <c r="N20" s="2">
        <v>1655.84</v>
      </c>
      <c r="O20" s="2">
        <v>1678.42</v>
      </c>
      <c r="P20" s="2">
        <v>1683.29</v>
      </c>
      <c r="Q20" s="1">
        <f t="shared" si="3"/>
        <v>1681.8700000000001</v>
      </c>
      <c r="R20" s="46">
        <f t="shared" si="4"/>
        <v>22.759276789915841</v>
      </c>
      <c r="S20" s="46">
        <f t="shared" si="5"/>
        <v>9.2914358416770195</v>
      </c>
      <c r="T20" s="2">
        <v>1700.66</v>
      </c>
      <c r="U20" s="2">
        <v>1694.61</v>
      </c>
      <c r="V20" s="2">
        <v>1698.59</v>
      </c>
      <c r="W20" s="2">
        <v>1728.73</v>
      </c>
      <c r="X20" s="2">
        <v>1671.29</v>
      </c>
      <c r="Y20" s="2">
        <v>1672.21</v>
      </c>
      <c r="Z20" s="46">
        <f t="shared" si="6"/>
        <v>1694.3483333333334</v>
      </c>
      <c r="AA20" s="46">
        <f t="shared" si="7"/>
        <v>21.268704160495229</v>
      </c>
      <c r="AB20" s="46">
        <f t="shared" si="8"/>
        <v>8.6829121139038286</v>
      </c>
      <c r="AC20" s="2">
        <v>1674.98</v>
      </c>
      <c r="AD20" s="2">
        <v>1674.97</v>
      </c>
      <c r="AE20" s="2">
        <v>1653.51</v>
      </c>
      <c r="AF20" s="2">
        <v>1657.43</v>
      </c>
      <c r="AG20" s="2">
        <v>1723.27</v>
      </c>
      <c r="AH20" s="2">
        <v>1662.36</v>
      </c>
      <c r="AI20" s="1">
        <f t="shared" si="9"/>
        <v>1674.42</v>
      </c>
      <c r="AJ20" s="46">
        <f t="shared" si="10"/>
        <v>25.527516134555665</v>
      </c>
      <c r="AK20" s="46">
        <f t="shared" si="11"/>
        <v>10.421564821721031</v>
      </c>
    </row>
    <row r="21" spans="1:37">
      <c r="A21" s="11">
        <v>270</v>
      </c>
      <c r="B21" s="2">
        <v>1819</v>
      </c>
      <c r="C21" s="2">
        <v>1808.83</v>
      </c>
      <c r="D21" s="2">
        <v>1804.95</v>
      </c>
      <c r="E21" s="2">
        <v>1778.77</v>
      </c>
      <c r="F21" s="2">
        <v>1810.81</v>
      </c>
      <c r="G21" s="2">
        <v>1815.27</v>
      </c>
      <c r="H21" s="1">
        <f t="shared" si="0"/>
        <v>1806.2716666666665</v>
      </c>
      <c r="I21" s="46">
        <f t="shared" si="1"/>
        <v>14.340226520758542</v>
      </c>
      <c r="J21" s="46">
        <f t="shared" si="2"/>
        <v>5.8543729619642253</v>
      </c>
      <c r="K21" s="2">
        <v>1822.26</v>
      </c>
      <c r="L21" s="2">
        <v>1845.06</v>
      </c>
      <c r="M21" s="2">
        <v>1863.44</v>
      </c>
      <c r="N21" s="2">
        <v>1813.22</v>
      </c>
      <c r="O21" s="2">
        <v>1834.11</v>
      </c>
      <c r="P21" s="2">
        <v>1846.79</v>
      </c>
      <c r="Q21" s="1">
        <f t="shared" si="3"/>
        <v>1837.4800000000002</v>
      </c>
      <c r="R21" s="46">
        <f t="shared" si="4"/>
        <v>18.163738601950872</v>
      </c>
      <c r="S21" s="46">
        <f t="shared" si="5"/>
        <v>7.4153152326789211</v>
      </c>
      <c r="T21" s="2">
        <v>1845.79</v>
      </c>
      <c r="U21" s="2">
        <v>1830.77</v>
      </c>
      <c r="V21" s="2">
        <v>1847.4</v>
      </c>
      <c r="W21" s="2">
        <v>1872.73</v>
      </c>
      <c r="X21" s="2">
        <v>1825.38</v>
      </c>
      <c r="Y21" s="2">
        <v>1849.28</v>
      </c>
      <c r="Z21" s="46">
        <f t="shared" si="6"/>
        <v>1845.2250000000001</v>
      </c>
      <c r="AA21" s="46">
        <f t="shared" si="7"/>
        <v>16.617995968226719</v>
      </c>
      <c r="AB21" s="46">
        <f t="shared" si="8"/>
        <v>6.784268444963927</v>
      </c>
      <c r="AC21" s="2">
        <v>1807.46</v>
      </c>
      <c r="AD21" s="2">
        <v>1823.88</v>
      </c>
      <c r="AE21" s="2">
        <v>1809.94</v>
      </c>
      <c r="AF21" s="2">
        <v>1807.76</v>
      </c>
      <c r="AG21" s="2">
        <v>1883.89</v>
      </c>
      <c r="AH21" s="2">
        <v>1816.35</v>
      </c>
      <c r="AI21" s="1">
        <f t="shared" si="9"/>
        <v>1824.88</v>
      </c>
      <c r="AJ21" s="46">
        <f t="shared" si="10"/>
        <v>29.582749703163199</v>
      </c>
      <c r="AK21" s="46">
        <f t="shared" si="11"/>
        <v>12.077106993536727</v>
      </c>
    </row>
    <row r="22" spans="1:37">
      <c r="A22" s="11">
        <v>285</v>
      </c>
      <c r="B22" s="2">
        <v>1971.11</v>
      </c>
      <c r="C22" s="2">
        <v>1958.39</v>
      </c>
      <c r="D22" s="2">
        <v>1988.22</v>
      </c>
      <c r="E22" s="2">
        <v>1965.61</v>
      </c>
      <c r="F22" s="2">
        <v>1963.58</v>
      </c>
      <c r="G22" s="2">
        <v>1973.23</v>
      </c>
      <c r="H22" s="1">
        <f t="shared" si="0"/>
        <v>1970.0233333333333</v>
      </c>
      <c r="I22" s="46">
        <f t="shared" si="1"/>
        <v>10.381818080984985</v>
      </c>
      <c r="J22" s="46">
        <f t="shared" si="2"/>
        <v>4.2383594834689431</v>
      </c>
      <c r="K22" s="2">
        <v>1991.38</v>
      </c>
      <c r="L22" s="2">
        <v>1991.99</v>
      </c>
      <c r="M22" s="2">
        <v>2032.09</v>
      </c>
      <c r="N22" s="2">
        <v>1979.19</v>
      </c>
      <c r="O22" s="2">
        <v>2001.82</v>
      </c>
      <c r="P22" s="2">
        <v>2003.17</v>
      </c>
      <c r="Q22" s="1">
        <f t="shared" si="3"/>
        <v>1999.9399999999998</v>
      </c>
      <c r="R22" s="46">
        <f t="shared" si="4"/>
        <v>17.970132998951293</v>
      </c>
      <c r="S22" s="46">
        <f t="shared" si="5"/>
        <v>7.336276076230118</v>
      </c>
      <c r="T22" s="2">
        <v>1994.97</v>
      </c>
      <c r="U22" s="2">
        <v>1989.35</v>
      </c>
      <c r="V22" s="2">
        <v>2016.45</v>
      </c>
      <c r="W22" s="2">
        <v>2057.06</v>
      </c>
      <c r="X22" s="2">
        <v>1968.15</v>
      </c>
      <c r="Y22" s="2">
        <v>2008.54</v>
      </c>
      <c r="Z22" s="46">
        <f t="shared" si="6"/>
        <v>2005.7533333333333</v>
      </c>
      <c r="AA22" s="46">
        <f t="shared" si="7"/>
        <v>30.17919327395391</v>
      </c>
      <c r="AB22" s="46">
        <f t="shared" si="8"/>
        <v>12.320604061670197</v>
      </c>
      <c r="AC22" s="2">
        <v>1985.02</v>
      </c>
      <c r="AD22" s="2">
        <v>1993.2</v>
      </c>
      <c r="AE22" s="2">
        <v>1950.69</v>
      </c>
      <c r="AF22" s="2">
        <v>1972.41</v>
      </c>
      <c r="AG22" s="2">
        <v>2038.14</v>
      </c>
      <c r="AH22" s="2">
        <v>1972.56</v>
      </c>
      <c r="AI22" s="1">
        <f t="shared" si="9"/>
        <v>1985.3366666666664</v>
      </c>
      <c r="AJ22" s="46">
        <f t="shared" si="10"/>
        <v>29.600195044402462</v>
      </c>
      <c r="AK22" s="46">
        <f t="shared" si="11"/>
        <v>12.084229024274215</v>
      </c>
    </row>
    <row r="23" spans="1:37">
      <c r="A23" s="11">
        <v>300</v>
      </c>
      <c r="B23" s="2">
        <v>2137.35</v>
      </c>
      <c r="C23" s="2">
        <v>2122.71</v>
      </c>
      <c r="D23" s="2">
        <v>2141.15</v>
      </c>
      <c r="E23" s="2">
        <v>2119.8200000000002</v>
      </c>
      <c r="F23" s="2">
        <v>2135.31</v>
      </c>
      <c r="G23" s="2">
        <v>2125.75</v>
      </c>
      <c r="H23" s="1">
        <f t="shared" si="0"/>
        <v>2130.3483333333329</v>
      </c>
      <c r="I23" s="46">
        <f t="shared" si="1"/>
        <v>8.7252745897573849</v>
      </c>
      <c r="J23" s="46">
        <f t="shared" si="2"/>
        <v>3.5620784350962365</v>
      </c>
      <c r="K23" s="2">
        <v>2170.71</v>
      </c>
      <c r="L23" s="2">
        <v>2155.75</v>
      </c>
      <c r="M23" s="2">
        <v>2202.7399999999998</v>
      </c>
      <c r="N23" s="2">
        <v>2127</v>
      </c>
      <c r="O23" s="2">
        <v>2164.34</v>
      </c>
      <c r="P23" s="2">
        <v>2165.5500000000002</v>
      </c>
      <c r="Q23" s="1">
        <f t="shared" si="3"/>
        <v>2164.3483333333334</v>
      </c>
      <c r="R23" s="46">
        <f t="shared" si="4"/>
        <v>24.432209410257258</v>
      </c>
      <c r="S23" s="46">
        <f t="shared" si="5"/>
        <v>9.9744077239926323</v>
      </c>
      <c r="T23" s="2">
        <v>2171.02</v>
      </c>
      <c r="U23" s="2">
        <v>2153.66</v>
      </c>
      <c r="V23" s="2">
        <v>2179.15</v>
      </c>
      <c r="W23" s="2">
        <v>2229.35</v>
      </c>
      <c r="X23" s="2">
        <v>2149.2800000000002</v>
      </c>
      <c r="Y23" s="2">
        <v>2152.77</v>
      </c>
      <c r="Z23" s="46">
        <f t="shared" si="6"/>
        <v>2172.5383333333334</v>
      </c>
      <c r="AA23" s="46">
        <f t="shared" si="7"/>
        <v>30.205011118466157</v>
      </c>
      <c r="AB23" s="46">
        <f t="shared" si="8"/>
        <v>12.331144152555785</v>
      </c>
      <c r="AC23" s="2">
        <v>2137.4</v>
      </c>
      <c r="AD23" s="2">
        <v>2145.0300000000002</v>
      </c>
      <c r="AE23" s="2">
        <v>2132.39</v>
      </c>
      <c r="AF23" s="2">
        <v>2129.65</v>
      </c>
      <c r="AG23" s="2">
        <v>2224.96</v>
      </c>
      <c r="AH23" s="2">
        <v>2145.91</v>
      </c>
      <c r="AI23" s="1">
        <f t="shared" si="9"/>
        <v>2152.5566666666668</v>
      </c>
      <c r="AJ23" s="46">
        <f t="shared" si="10"/>
        <v>36.067176028442631</v>
      </c>
      <c r="AK23" s="46">
        <f t="shared" si="11"/>
        <v>14.724362955470927</v>
      </c>
    </row>
    <row r="24" spans="1:37">
      <c r="A24" s="1" t="s">
        <v>14</v>
      </c>
      <c r="I24" s="46"/>
      <c r="J24" s="46"/>
      <c r="R24" s="46"/>
      <c r="S24" s="46"/>
      <c r="AA24" s="46"/>
      <c r="AB24" s="46"/>
      <c r="AJ24" s="46"/>
      <c r="AK24" s="46"/>
    </row>
    <row r="25" spans="1:37">
      <c r="A25" s="11">
        <v>30</v>
      </c>
      <c r="B25" s="2">
        <v>61.331800000000001</v>
      </c>
      <c r="C25" s="2">
        <v>61.045999999999999</v>
      </c>
      <c r="D25" s="2">
        <v>61.373699999999999</v>
      </c>
      <c r="E25" s="2">
        <v>61.120699999999999</v>
      </c>
      <c r="F25" s="2">
        <v>61.081099999999999</v>
      </c>
      <c r="G25" s="2">
        <v>61.2273</v>
      </c>
      <c r="H25" s="1">
        <f>AVERAGE(B25:G25)</f>
        <v>61.196766666666669</v>
      </c>
      <c r="I25" s="46">
        <f t="shared" si="1"/>
        <v>0.13591702861182178</v>
      </c>
      <c r="J25" s="46">
        <f t="shared" si="2"/>
        <v>5.5487894575704202E-2</v>
      </c>
      <c r="K25" s="2">
        <v>62.379399999999997</v>
      </c>
      <c r="L25" s="2">
        <v>61.9666</v>
      </c>
      <c r="M25" s="2">
        <v>63.517099999999999</v>
      </c>
      <c r="N25" s="2">
        <v>62.094999999999999</v>
      </c>
      <c r="O25" s="2">
        <v>60.63</v>
      </c>
      <c r="P25" s="2">
        <v>62.2303</v>
      </c>
      <c r="Q25" s="1">
        <f>AVERAGE(K25:P25)</f>
        <v>62.136400000000002</v>
      </c>
      <c r="R25" s="46">
        <f t="shared" ref="R25:R43" si="12">_xlfn.STDEV.S(K25:P25)</f>
        <v>0.92455239548659318</v>
      </c>
      <c r="S25" s="46">
        <f t="shared" si="5"/>
        <v>0.37744693490167108</v>
      </c>
      <c r="T25" s="2">
        <v>61.286799999999999</v>
      </c>
      <c r="U25" s="2">
        <v>61.370899999999999</v>
      </c>
      <c r="V25" s="2">
        <v>61.942700000000002</v>
      </c>
      <c r="W25" s="2">
        <v>61.543500000000002</v>
      </c>
      <c r="X25" s="2">
        <v>61.009099999999997</v>
      </c>
      <c r="Y25" s="2">
        <v>61.275500000000001</v>
      </c>
      <c r="Z25" s="46">
        <f>AVERAGE(T25:Y25)</f>
        <v>61.404750000000007</v>
      </c>
      <c r="AA25" s="46">
        <f t="shared" ref="AA25:AA43" si="13">_xlfn.STDEV.S(T25:Y25)</f>
        <v>0.31525998001649541</v>
      </c>
      <c r="AB25" s="46">
        <f t="shared" si="8"/>
        <v>0.12870434789340587</v>
      </c>
      <c r="AC25" s="2">
        <v>65.156300000000002</v>
      </c>
      <c r="AD25" s="2">
        <v>62.17</v>
      </c>
      <c r="AE25" s="2">
        <v>61.719000000000001</v>
      </c>
      <c r="AF25" s="2">
        <v>61.2074</v>
      </c>
      <c r="AG25" s="2">
        <v>63.450400000000002</v>
      </c>
      <c r="AH25" s="2">
        <v>61.660899999999998</v>
      </c>
      <c r="AI25" s="1">
        <f>AVERAGE(AC25:AH25)</f>
        <v>62.56066666666667</v>
      </c>
      <c r="AJ25" s="46">
        <f t="shared" ref="AJ25:AJ43" si="14">_xlfn.STDEV.S(AC25:AH25)</f>
        <v>1.4853196122944949</v>
      </c>
      <c r="AK25" s="46">
        <f t="shared" si="11"/>
        <v>0.60637919251167538</v>
      </c>
    </row>
    <row r="26" spans="1:37">
      <c r="A26" s="11">
        <v>45</v>
      </c>
      <c r="B26" s="2">
        <v>115.77500000000001</v>
      </c>
      <c r="C26" s="2">
        <v>116.325</v>
      </c>
      <c r="D26" s="2">
        <v>116.572</v>
      </c>
      <c r="E26" s="2">
        <v>116.181</v>
      </c>
      <c r="F26" s="2">
        <v>115.863</v>
      </c>
      <c r="G26" s="2">
        <v>115.548</v>
      </c>
      <c r="H26" s="1">
        <f t="shared" ref="H26:H43" si="15">AVERAGE(B26:G26)</f>
        <v>116.044</v>
      </c>
      <c r="I26" s="46">
        <f t="shared" si="1"/>
        <v>0.38148446888438303</v>
      </c>
      <c r="J26" s="46">
        <f t="shared" si="2"/>
        <v>0.15574038226056414</v>
      </c>
      <c r="K26" s="2">
        <v>118.28</v>
      </c>
      <c r="L26" s="2">
        <v>117.093</v>
      </c>
      <c r="M26" s="2">
        <v>120.655</v>
      </c>
      <c r="N26" s="2">
        <v>116.651</v>
      </c>
      <c r="O26" s="2">
        <v>116.675</v>
      </c>
      <c r="P26" s="2">
        <v>118.10899999999999</v>
      </c>
      <c r="Q26" s="1">
        <f t="shared" ref="Q26:Q43" si="16">AVERAGE(K26:P26)</f>
        <v>117.91050000000001</v>
      </c>
      <c r="R26" s="46">
        <f t="shared" si="12"/>
        <v>1.5158706739032866</v>
      </c>
      <c r="S26" s="46">
        <f t="shared" si="5"/>
        <v>0.61885161118532073</v>
      </c>
      <c r="T26" s="2">
        <v>117.003</v>
      </c>
      <c r="U26" s="2">
        <v>117.601</v>
      </c>
      <c r="V26" s="2">
        <v>117.405</v>
      </c>
      <c r="W26" s="2">
        <v>116.355</v>
      </c>
      <c r="X26" s="2">
        <v>114.652</v>
      </c>
      <c r="Y26" s="2">
        <v>117.846</v>
      </c>
      <c r="Z26" s="46">
        <f t="shared" ref="Z26:Z43" si="17">AVERAGE(T26:Y26)</f>
        <v>116.81033333333335</v>
      </c>
      <c r="AA26" s="46">
        <f t="shared" si="13"/>
        <v>1.1793421329990152</v>
      </c>
      <c r="AB26" s="46">
        <f t="shared" si="8"/>
        <v>0.48146440966885379</v>
      </c>
      <c r="AC26" s="2">
        <v>119.932</v>
      </c>
      <c r="AD26" s="2">
        <v>117.48699999999999</v>
      </c>
      <c r="AE26" s="2">
        <v>117.054</v>
      </c>
      <c r="AF26" s="2">
        <v>116.143</v>
      </c>
      <c r="AG26" s="2">
        <v>121.246</v>
      </c>
      <c r="AH26" s="2">
        <v>116.375</v>
      </c>
      <c r="AI26" s="1">
        <f t="shared" ref="AI26:AI43" si="18">AVERAGE(AC26:AH26)</f>
        <v>118.03949999999999</v>
      </c>
      <c r="AJ26" s="46">
        <f t="shared" si="14"/>
        <v>2.0739786643068427</v>
      </c>
      <c r="AK26" s="46">
        <f t="shared" si="11"/>
        <v>0.84669824416179462</v>
      </c>
    </row>
    <row r="27" spans="1:37">
      <c r="A27" s="11">
        <v>60</v>
      </c>
      <c r="B27" s="2">
        <v>180.61799999999999</v>
      </c>
      <c r="C27" s="2">
        <v>181.876</v>
      </c>
      <c r="D27" s="2">
        <v>182.18899999999999</v>
      </c>
      <c r="E27" s="2">
        <v>181.01</v>
      </c>
      <c r="F27" s="2">
        <v>179.661</v>
      </c>
      <c r="G27" s="2">
        <v>181.2</v>
      </c>
      <c r="H27" s="1">
        <f t="shared" si="15"/>
        <v>181.09233333333336</v>
      </c>
      <c r="I27" s="46">
        <f t="shared" si="1"/>
        <v>0.90651964494249393</v>
      </c>
      <c r="J27" s="46">
        <f t="shared" si="2"/>
        <v>0.37008509531968126</v>
      </c>
      <c r="K27" s="2">
        <v>184.739</v>
      </c>
      <c r="L27" s="2">
        <v>185.453</v>
      </c>
      <c r="M27" s="2">
        <v>187.93600000000001</v>
      </c>
      <c r="N27" s="2">
        <v>184.697</v>
      </c>
      <c r="O27" s="2">
        <v>181.88300000000001</v>
      </c>
      <c r="P27" s="2">
        <v>185.596</v>
      </c>
      <c r="Q27" s="1">
        <f t="shared" si="16"/>
        <v>185.05066666666667</v>
      </c>
      <c r="R27" s="46">
        <f t="shared" si="12"/>
        <v>1.951447531107783</v>
      </c>
      <c r="S27" s="46">
        <f t="shared" si="5"/>
        <v>0.79667511850467865</v>
      </c>
      <c r="T27" s="2">
        <v>181.226</v>
      </c>
      <c r="U27" s="2">
        <v>181.48</v>
      </c>
      <c r="V27" s="2">
        <v>182.00800000000001</v>
      </c>
      <c r="W27" s="2">
        <v>183.71100000000001</v>
      </c>
      <c r="X27" s="2">
        <v>183.40700000000001</v>
      </c>
      <c r="Y27" s="2">
        <v>183.285</v>
      </c>
      <c r="Z27" s="46">
        <f t="shared" si="17"/>
        <v>182.51950000000002</v>
      </c>
      <c r="AA27" s="46">
        <f t="shared" si="13"/>
        <v>1.0778361192686072</v>
      </c>
      <c r="AB27" s="46">
        <f t="shared" si="8"/>
        <v>0.44002475309161332</v>
      </c>
      <c r="AC27" s="2">
        <v>187.489</v>
      </c>
      <c r="AD27" s="2">
        <v>180.12700000000001</v>
      </c>
      <c r="AE27" s="2">
        <v>180.70099999999999</v>
      </c>
      <c r="AF27" s="2">
        <v>180.74100000000001</v>
      </c>
      <c r="AG27" s="2">
        <v>188.72300000000001</v>
      </c>
      <c r="AH27" s="2">
        <v>181.52699999999999</v>
      </c>
      <c r="AI27" s="1">
        <f t="shared" si="18"/>
        <v>183.21799999999999</v>
      </c>
      <c r="AJ27" s="46">
        <f t="shared" si="14"/>
        <v>3.8322590204734372</v>
      </c>
      <c r="AK27" s="46">
        <f t="shared" si="11"/>
        <v>1.564513193722999</v>
      </c>
    </row>
    <row r="28" spans="1:37">
      <c r="A28" s="11">
        <v>75</v>
      </c>
      <c r="B28" s="2">
        <v>256.22899999999998</v>
      </c>
      <c r="C28" s="2">
        <v>258.27300000000002</v>
      </c>
      <c r="D28" s="2">
        <v>258.51799999999997</v>
      </c>
      <c r="E28" s="2">
        <v>256.19400000000002</v>
      </c>
      <c r="F28" s="2">
        <v>253.40299999999999</v>
      </c>
      <c r="G28" s="2">
        <v>254.27799999999999</v>
      </c>
      <c r="H28" s="1">
        <f t="shared" si="15"/>
        <v>256.14916666666664</v>
      </c>
      <c r="I28" s="46">
        <f t="shared" si="1"/>
        <v>2.0578201492517945</v>
      </c>
      <c r="J28" s="46">
        <f t="shared" si="2"/>
        <v>0.84010155801413655</v>
      </c>
      <c r="K28" s="2">
        <v>261.41000000000003</v>
      </c>
      <c r="L28" s="2">
        <v>261.83</v>
      </c>
      <c r="M28" s="2">
        <v>266.55900000000003</v>
      </c>
      <c r="N28" s="2">
        <v>262.35700000000003</v>
      </c>
      <c r="O28" s="2">
        <v>258.70800000000003</v>
      </c>
      <c r="P28" s="2">
        <v>258.13400000000001</v>
      </c>
      <c r="Q28" s="1">
        <f t="shared" si="16"/>
        <v>261.49966666666666</v>
      </c>
      <c r="R28" s="46">
        <f t="shared" si="12"/>
        <v>3.0189451579428659</v>
      </c>
      <c r="S28" s="46">
        <f t="shared" si="5"/>
        <v>1.2324791997343321</v>
      </c>
      <c r="T28" s="2">
        <v>259.39499999999998</v>
      </c>
      <c r="U28" s="2">
        <v>259.58499999999998</v>
      </c>
      <c r="V28" s="2">
        <v>260.286</v>
      </c>
      <c r="W28" s="2">
        <v>257.75200000000001</v>
      </c>
      <c r="X28" s="2">
        <v>257.70800000000003</v>
      </c>
      <c r="Y28" s="2">
        <v>258.64</v>
      </c>
      <c r="Z28" s="46">
        <f t="shared" si="17"/>
        <v>258.89433333333335</v>
      </c>
      <c r="AA28" s="46">
        <f t="shared" si="13"/>
        <v>1.0432086400460083</v>
      </c>
      <c r="AB28" s="46">
        <f t="shared" si="8"/>
        <v>0.42588814389591434</v>
      </c>
      <c r="AC28" s="2">
        <v>268.90100000000001</v>
      </c>
      <c r="AD28" s="2">
        <v>255.21700000000001</v>
      </c>
      <c r="AE28" s="2">
        <v>254.60900000000001</v>
      </c>
      <c r="AF28" s="2">
        <v>256.21699999999998</v>
      </c>
      <c r="AG28" s="2">
        <v>263.137</v>
      </c>
      <c r="AH28" s="2">
        <v>254.404</v>
      </c>
      <c r="AI28" s="1">
        <f t="shared" si="18"/>
        <v>258.7475</v>
      </c>
      <c r="AJ28" s="46">
        <f t="shared" si="14"/>
        <v>5.9535251322220883</v>
      </c>
      <c r="AK28" s="46">
        <f t="shared" si="11"/>
        <v>2.430516457463312</v>
      </c>
    </row>
    <row r="29" spans="1:37">
      <c r="A29" s="11">
        <v>90</v>
      </c>
      <c r="B29" s="2">
        <v>338.30099999999999</v>
      </c>
      <c r="C29" s="2">
        <v>344.017</v>
      </c>
      <c r="D29" s="2">
        <v>344.947</v>
      </c>
      <c r="E29" s="2">
        <v>340.71499999999997</v>
      </c>
      <c r="F29" s="2">
        <v>336.01799999999997</v>
      </c>
      <c r="G29" s="2">
        <v>337.24700000000001</v>
      </c>
      <c r="H29" s="1">
        <f t="shared" si="15"/>
        <v>340.20749999999998</v>
      </c>
      <c r="I29" s="46">
        <f t="shared" si="1"/>
        <v>3.6656218981231592</v>
      </c>
      <c r="J29" s="46">
        <f t="shared" si="2"/>
        <v>1.4964838733956805</v>
      </c>
      <c r="K29" s="2">
        <v>343.00700000000001</v>
      </c>
      <c r="L29" s="2">
        <v>346.80200000000002</v>
      </c>
      <c r="M29" s="2">
        <v>351.09800000000001</v>
      </c>
      <c r="N29" s="2">
        <v>348.62200000000001</v>
      </c>
      <c r="O29" s="2">
        <v>341.96899999999999</v>
      </c>
      <c r="P29" s="2">
        <v>342.3</v>
      </c>
      <c r="Q29" s="1">
        <f t="shared" si="16"/>
        <v>345.63300000000004</v>
      </c>
      <c r="R29" s="46">
        <f t="shared" si="12"/>
        <v>3.7840868911799639</v>
      </c>
      <c r="S29" s="46">
        <f t="shared" si="5"/>
        <v>1.5448470042909344</v>
      </c>
      <c r="T29" s="2">
        <v>338.07</v>
      </c>
      <c r="U29" s="2">
        <v>342.48099999999999</v>
      </c>
      <c r="V29" s="2">
        <v>341.947</v>
      </c>
      <c r="W29" s="2">
        <v>339.61900000000003</v>
      </c>
      <c r="X29" s="2">
        <v>342.03800000000001</v>
      </c>
      <c r="Y29" s="2">
        <v>337.42500000000001</v>
      </c>
      <c r="Z29" s="46">
        <f t="shared" si="17"/>
        <v>340.26333333333332</v>
      </c>
      <c r="AA29" s="46">
        <f t="shared" si="13"/>
        <v>2.1992832165654921</v>
      </c>
      <c r="AB29" s="46">
        <f t="shared" si="8"/>
        <v>0.89785361340872805</v>
      </c>
      <c r="AC29" s="2">
        <v>352.97699999999998</v>
      </c>
      <c r="AD29" s="2">
        <v>339.00599999999997</v>
      </c>
      <c r="AE29" s="2">
        <v>338.47199999999998</v>
      </c>
      <c r="AF29" s="2">
        <v>341.19600000000003</v>
      </c>
      <c r="AG29" s="2">
        <v>350.59199999999998</v>
      </c>
      <c r="AH29" s="2">
        <v>333.1</v>
      </c>
      <c r="AI29" s="1">
        <f t="shared" si="18"/>
        <v>342.55716666666666</v>
      </c>
      <c r="AJ29" s="46">
        <f t="shared" si="14"/>
        <v>7.6644845988929013</v>
      </c>
      <c r="AK29" s="46">
        <f t="shared" si="11"/>
        <v>3.1290127347846339</v>
      </c>
    </row>
    <row r="30" spans="1:37">
      <c r="A30" s="11">
        <v>105</v>
      </c>
      <c r="B30" s="2">
        <v>426.91699999999997</v>
      </c>
      <c r="C30" s="2">
        <v>428.55</v>
      </c>
      <c r="D30" s="2">
        <v>438.33499999999998</v>
      </c>
      <c r="E30" s="2">
        <v>436.51499999999999</v>
      </c>
      <c r="F30" s="2">
        <v>424.142</v>
      </c>
      <c r="G30" s="2">
        <v>426.31099999999998</v>
      </c>
      <c r="H30" s="1">
        <f t="shared" si="15"/>
        <v>430.12833333333333</v>
      </c>
      <c r="I30" s="46">
        <f t="shared" si="1"/>
        <v>5.8540739204990091</v>
      </c>
      <c r="J30" s="46">
        <f t="shared" si="2"/>
        <v>2.389915670292805</v>
      </c>
      <c r="K30" s="2">
        <v>431.77</v>
      </c>
      <c r="L30" s="2">
        <v>432.12200000000001</v>
      </c>
      <c r="M30" s="2">
        <v>439.70299999999997</v>
      </c>
      <c r="N30" s="2">
        <v>440.93700000000001</v>
      </c>
      <c r="O30" s="2">
        <v>428.19</v>
      </c>
      <c r="P30" s="2">
        <v>432.399</v>
      </c>
      <c r="Q30" s="1">
        <f t="shared" si="16"/>
        <v>434.18683333333337</v>
      </c>
      <c r="R30" s="46">
        <f t="shared" si="12"/>
        <v>5.0051138415291465</v>
      </c>
      <c r="S30" s="46">
        <f t="shared" si="5"/>
        <v>2.0433291693812925</v>
      </c>
      <c r="T30" s="2">
        <v>427.89800000000002</v>
      </c>
      <c r="U30" s="2">
        <v>428.00099999999998</v>
      </c>
      <c r="V30" s="2">
        <v>430.42599999999999</v>
      </c>
      <c r="W30" s="2">
        <v>429.47899999999998</v>
      </c>
      <c r="X30" s="2">
        <v>426.31400000000002</v>
      </c>
      <c r="Y30" s="2">
        <v>429.346</v>
      </c>
      <c r="Z30" s="46">
        <f t="shared" si="17"/>
        <v>428.57733333333334</v>
      </c>
      <c r="AA30" s="46">
        <f t="shared" si="13"/>
        <v>1.465452239640253</v>
      </c>
      <c r="AB30" s="46">
        <f t="shared" si="8"/>
        <v>0.59826837158957258</v>
      </c>
      <c r="AC30" s="2">
        <v>443.36700000000002</v>
      </c>
      <c r="AD30" s="2">
        <v>427.517</v>
      </c>
      <c r="AE30" s="2">
        <v>422.25099999999998</v>
      </c>
      <c r="AF30" s="2">
        <v>432.17599999999999</v>
      </c>
      <c r="AG30" s="2">
        <v>440.09</v>
      </c>
      <c r="AH30" s="2">
        <v>420.66399999999999</v>
      </c>
      <c r="AI30" s="1">
        <f t="shared" si="18"/>
        <v>431.01083333333327</v>
      </c>
      <c r="AJ30" s="46">
        <f t="shared" si="14"/>
        <v>9.3001316854476208</v>
      </c>
      <c r="AK30" s="46">
        <f t="shared" si="11"/>
        <v>3.7967628616727964</v>
      </c>
    </row>
    <row r="31" spans="1:37">
      <c r="A31" s="11">
        <v>120</v>
      </c>
      <c r="B31" s="2">
        <v>520.197</v>
      </c>
      <c r="C31" s="2">
        <v>525.52099999999996</v>
      </c>
      <c r="D31" s="2">
        <v>539.25400000000002</v>
      </c>
      <c r="E31" s="2">
        <v>535.63900000000001</v>
      </c>
      <c r="F31" s="2">
        <v>518.08600000000001</v>
      </c>
      <c r="G31" s="2">
        <v>520.70799999999997</v>
      </c>
      <c r="H31" s="1">
        <f t="shared" si="15"/>
        <v>526.5675</v>
      </c>
      <c r="I31" s="46">
        <f t="shared" si="1"/>
        <v>8.8451954133303445</v>
      </c>
      <c r="J31" s="46">
        <f t="shared" si="2"/>
        <v>3.6110359063109159</v>
      </c>
      <c r="K31" s="2">
        <v>529.41</v>
      </c>
      <c r="L31" s="2">
        <v>527.60699999999997</v>
      </c>
      <c r="M31" s="2">
        <v>544.59799999999996</v>
      </c>
      <c r="N31" s="2">
        <v>544.351</v>
      </c>
      <c r="O31" s="2">
        <v>525.53099999999995</v>
      </c>
      <c r="P31" s="2">
        <v>528.65599999999995</v>
      </c>
      <c r="Q31" s="1">
        <f t="shared" si="16"/>
        <v>533.35883333333334</v>
      </c>
      <c r="R31" s="46">
        <f t="shared" si="12"/>
        <v>8.7087896154785387</v>
      </c>
      <c r="S31" s="46">
        <f t="shared" si="5"/>
        <v>3.5553484725285567</v>
      </c>
      <c r="T31" s="2">
        <v>524.65300000000002</v>
      </c>
      <c r="U31" s="2">
        <v>526.93299999999999</v>
      </c>
      <c r="V31" s="2">
        <v>530.40599999999995</v>
      </c>
      <c r="W31" s="2">
        <v>526.29100000000005</v>
      </c>
      <c r="X31" s="2">
        <v>523.86199999999997</v>
      </c>
      <c r="Y31" s="2">
        <v>528.11300000000006</v>
      </c>
      <c r="Z31" s="46">
        <f t="shared" si="17"/>
        <v>526.70966666666664</v>
      </c>
      <c r="AA31" s="46">
        <f t="shared" si="13"/>
        <v>2.3747196606476804</v>
      </c>
      <c r="AB31" s="46">
        <f t="shared" si="8"/>
        <v>0.9694752417903405</v>
      </c>
      <c r="AC31" s="2">
        <v>545.73800000000006</v>
      </c>
      <c r="AD31" s="2">
        <v>523.97</v>
      </c>
      <c r="AE31" s="2">
        <v>519.92600000000004</v>
      </c>
      <c r="AF31" s="2">
        <v>523.77</v>
      </c>
      <c r="AG31" s="2">
        <v>540.18200000000002</v>
      </c>
      <c r="AH31" s="2">
        <v>521.79700000000003</v>
      </c>
      <c r="AI31" s="1">
        <f t="shared" si="18"/>
        <v>529.23050000000001</v>
      </c>
      <c r="AJ31" s="46">
        <f t="shared" si="14"/>
        <v>10.878910529092524</v>
      </c>
      <c r="AK31" s="46">
        <f t="shared" si="11"/>
        <v>4.4412966256113426</v>
      </c>
    </row>
    <row r="32" spans="1:37">
      <c r="A32" s="11">
        <v>135</v>
      </c>
      <c r="B32" s="2">
        <v>621.69200000000001</v>
      </c>
      <c r="C32" s="2">
        <v>628.73900000000003</v>
      </c>
      <c r="D32" s="2">
        <v>649.71</v>
      </c>
      <c r="E32" s="2">
        <v>644.68100000000004</v>
      </c>
      <c r="F32" s="2">
        <v>620.14599999999996</v>
      </c>
      <c r="G32" s="2">
        <v>621.03300000000002</v>
      </c>
      <c r="H32" s="1">
        <f t="shared" si="15"/>
        <v>631.00016666666659</v>
      </c>
      <c r="I32" s="46">
        <f t="shared" si="1"/>
        <v>13.008729767608642</v>
      </c>
      <c r="J32" s="46">
        <f t="shared" si="2"/>
        <v>5.3107916887325946</v>
      </c>
      <c r="K32" s="2">
        <v>632.37</v>
      </c>
      <c r="L32" s="2">
        <v>633.97900000000004</v>
      </c>
      <c r="M32" s="2">
        <v>653.84900000000005</v>
      </c>
      <c r="N32" s="2">
        <v>648.45399999999995</v>
      </c>
      <c r="O32" s="2">
        <v>626.029</v>
      </c>
      <c r="P32" s="2">
        <v>630.39200000000005</v>
      </c>
      <c r="Q32" s="1">
        <f t="shared" si="16"/>
        <v>637.51216666666676</v>
      </c>
      <c r="R32" s="46">
        <f t="shared" si="12"/>
        <v>11.028153742429716</v>
      </c>
      <c r="S32" s="46">
        <f t="shared" si="5"/>
        <v>4.5022249123195852</v>
      </c>
      <c r="T32" s="2">
        <v>633.51199999999994</v>
      </c>
      <c r="U32" s="2">
        <v>624.024</v>
      </c>
      <c r="V32" s="2">
        <v>629.66</v>
      </c>
      <c r="W32" s="2">
        <v>631.678</v>
      </c>
      <c r="X32" s="2">
        <v>628.95500000000004</v>
      </c>
      <c r="Y32" s="2">
        <v>630.21400000000006</v>
      </c>
      <c r="Z32" s="46">
        <f t="shared" si="17"/>
        <v>629.67383333333328</v>
      </c>
      <c r="AA32" s="46">
        <f t="shared" si="13"/>
        <v>3.2086606811357563</v>
      </c>
      <c r="AB32" s="46">
        <f t="shared" si="8"/>
        <v>1.309930237752287</v>
      </c>
      <c r="AC32" s="2">
        <v>645.28499999999997</v>
      </c>
      <c r="AD32" s="2">
        <v>627.66</v>
      </c>
      <c r="AE32" s="2">
        <v>626.80999999999995</v>
      </c>
      <c r="AF32" s="2">
        <v>626.12</v>
      </c>
      <c r="AG32" s="2">
        <v>650.20500000000004</v>
      </c>
      <c r="AH32" s="2">
        <v>619.12599999999998</v>
      </c>
      <c r="AI32" s="1">
        <f t="shared" si="18"/>
        <v>632.53433333333339</v>
      </c>
      <c r="AJ32" s="46">
        <f t="shared" si="14"/>
        <v>12.266100874632782</v>
      </c>
      <c r="AK32" s="46">
        <f t="shared" si="11"/>
        <v>5.007614712726129</v>
      </c>
    </row>
    <row r="33" spans="1:43">
      <c r="A33" s="11">
        <v>150</v>
      </c>
      <c r="B33" s="2">
        <v>734.83299999999997</v>
      </c>
      <c r="C33" s="2">
        <v>735.34100000000001</v>
      </c>
      <c r="D33" s="2">
        <v>758.57</v>
      </c>
      <c r="E33" s="2">
        <v>756.71799999999996</v>
      </c>
      <c r="F33" s="2">
        <v>735.85</v>
      </c>
      <c r="G33" s="2">
        <v>730.31299999999999</v>
      </c>
      <c r="H33" s="1">
        <f t="shared" si="15"/>
        <v>741.9375</v>
      </c>
      <c r="I33" s="46">
        <f t="shared" si="1"/>
        <v>12.339186565572311</v>
      </c>
      <c r="J33" s="46">
        <f t="shared" si="2"/>
        <v>5.0374518211095616</v>
      </c>
      <c r="K33" s="2">
        <v>743.90099999999995</v>
      </c>
      <c r="L33" s="2">
        <v>744.77300000000002</v>
      </c>
      <c r="M33" s="2">
        <v>760.39499999999998</v>
      </c>
      <c r="N33" s="2">
        <v>737.28399999999999</v>
      </c>
      <c r="O33" s="2">
        <v>737.01499999999999</v>
      </c>
      <c r="P33" s="2">
        <v>740.86500000000001</v>
      </c>
      <c r="Q33" s="1">
        <f t="shared" si="16"/>
        <v>744.0388333333334</v>
      </c>
      <c r="R33" s="46">
        <f t="shared" si="12"/>
        <v>8.6384884422372519</v>
      </c>
      <c r="S33" s="46">
        <f t="shared" si="5"/>
        <v>3.5266481387351973</v>
      </c>
      <c r="T33" s="2">
        <v>735.86099999999999</v>
      </c>
      <c r="U33" s="2">
        <v>733.81600000000003</v>
      </c>
      <c r="V33" s="2">
        <v>737.35900000000004</v>
      </c>
      <c r="W33" s="2">
        <v>745.45500000000004</v>
      </c>
      <c r="X33" s="2">
        <v>737.28399999999999</v>
      </c>
      <c r="Y33" s="2">
        <v>737.93899999999996</v>
      </c>
      <c r="Z33" s="46">
        <f t="shared" si="17"/>
        <v>737.95233333333329</v>
      </c>
      <c r="AA33" s="46">
        <f t="shared" si="13"/>
        <v>3.964134895114789</v>
      </c>
      <c r="AB33" s="46">
        <f t="shared" si="8"/>
        <v>1.6183512940987577</v>
      </c>
      <c r="AC33" s="2">
        <v>734.54100000000005</v>
      </c>
      <c r="AD33" s="2">
        <v>734.99199999999996</v>
      </c>
      <c r="AE33" s="2">
        <v>730.76099999999997</v>
      </c>
      <c r="AF33" s="2">
        <v>740.91399999999999</v>
      </c>
      <c r="AG33" s="2">
        <v>762.37199999999996</v>
      </c>
      <c r="AH33" s="2">
        <v>729.88900000000001</v>
      </c>
      <c r="AI33" s="1">
        <f t="shared" si="18"/>
        <v>738.91149999999982</v>
      </c>
      <c r="AJ33" s="46">
        <f t="shared" si="14"/>
        <v>12.138409891744454</v>
      </c>
      <c r="AK33" s="46">
        <f t="shared" si="11"/>
        <v>4.9554850872543179</v>
      </c>
    </row>
    <row r="34" spans="1:43">
      <c r="A34" s="11">
        <v>165</v>
      </c>
      <c r="B34" s="2">
        <v>848.26900000000001</v>
      </c>
      <c r="C34" s="2">
        <v>844.99599999999998</v>
      </c>
      <c r="D34" s="2">
        <v>851.23800000000006</v>
      </c>
      <c r="E34" s="2">
        <v>850.60199999999998</v>
      </c>
      <c r="F34" s="2">
        <v>847.11199999999997</v>
      </c>
      <c r="G34" s="2">
        <v>850.68</v>
      </c>
      <c r="H34" s="1">
        <f t="shared" si="15"/>
        <v>848.81616666666662</v>
      </c>
      <c r="I34" s="46">
        <f t="shared" si="1"/>
        <v>2.4627464682071354</v>
      </c>
      <c r="J34" s="46">
        <f t="shared" si="2"/>
        <v>1.0054120354914795</v>
      </c>
      <c r="K34" s="2">
        <v>865.71299999999997</v>
      </c>
      <c r="L34" s="2">
        <v>861.69500000000005</v>
      </c>
      <c r="M34" s="2">
        <v>884.83399999999995</v>
      </c>
      <c r="N34" s="2">
        <v>852.42100000000005</v>
      </c>
      <c r="O34" s="2">
        <v>852.02800000000002</v>
      </c>
      <c r="P34" s="2">
        <v>857.29700000000003</v>
      </c>
      <c r="Q34" s="1">
        <f t="shared" si="16"/>
        <v>862.33133333333319</v>
      </c>
      <c r="R34" s="46">
        <f t="shared" si="12"/>
        <v>12.23052323764874</v>
      </c>
      <c r="S34" s="46">
        <f t="shared" si="5"/>
        <v>4.9930902032486495</v>
      </c>
      <c r="T34" s="2">
        <v>857.923</v>
      </c>
      <c r="U34" s="2">
        <v>853.91899999999998</v>
      </c>
      <c r="V34" s="2">
        <v>864.67</v>
      </c>
      <c r="W34" s="2">
        <v>862.38099999999997</v>
      </c>
      <c r="X34" s="2">
        <v>850.81899999999996</v>
      </c>
      <c r="Y34" s="2">
        <v>848.65899999999999</v>
      </c>
      <c r="Z34" s="46">
        <f t="shared" si="17"/>
        <v>856.39516666666657</v>
      </c>
      <c r="AA34" s="46">
        <f t="shared" si="13"/>
        <v>6.3829562560514699</v>
      </c>
      <c r="AB34" s="46">
        <f t="shared" si="8"/>
        <v>2.6058309796386321</v>
      </c>
      <c r="AC34" s="2">
        <v>853.22299999999996</v>
      </c>
      <c r="AD34" s="2">
        <v>859.04100000000005</v>
      </c>
      <c r="AE34" s="2">
        <v>843.41899999999998</v>
      </c>
      <c r="AF34" s="2">
        <v>856.61699999999996</v>
      </c>
      <c r="AG34" s="2">
        <v>881.79899999999998</v>
      </c>
      <c r="AH34" s="2">
        <v>846.65200000000004</v>
      </c>
      <c r="AI34" s="1">
        <f t="shared" si="18"/>
        <v>856.79183333333333</v>
      </c>
      <c r="AJ34" s="46">
        <f t="shared" si="14"/>
        <v>13.600243856882363</v>
      </c>
      <c r="AK34" s="46">
        <f t="shared" si="11"/>
        <v>5.5522763044638799</v>
      </c>
    </row>
    <row r="35" spans="1:43">
      <c r="A35" s="11">
        <v>180</v>
      </c>
      <c r="B35" s="2">
        <v>964.55100000000004</v>
      </c>
      <c r="C35" s="2">
        <v>968.95899999999995</v>
      </c>
      <c r="D35" s="2">
        <v>971.40899999999999</v>
      </c>
      <c r="E35" s="2">
        <v>981.48800000000006</v>
      </c>
      <c r="F35" s="2">
        <v>971.06500000000005</v>
      </c>
      <c r="G35" s="2">
        <v>967.87599999999998</v>
      </c>
      <c r="H35" s="1">
        <f t="shared" si="15"/>
        <v>970.89133333333336</v>
      </c>
      <c r="I35" s="46">
        <f t="shared" si="1"/>
        <v>5.7552316605560598</v>
      </c>
      <c r="J35" s="46">
        <f t="shared" si="2"/>
        <v>2.3495634866455113</v>
      </c>
      <c r="K35" s="2">
        <v>982.65300000000002</v>
      </c>
      <c r="L35" s="2">
        <v>990.38499999999999</v>
      </c>
      <c r="M35" s="2">
        <v>1004.43</v>
      </c>
      <c r="N35" s="2">
        <v>975.803</v>
      </c>
      <c r="O35" s="2">
        <v>974.18200000000002</v>
      </c>
      <c r="P35" s="2">
        <v>990.42100000000005</v>
      </c>
      <c r="Q35" s="1">
        <f t="shared" si="16"/>
        <v>986.3123333333333</v>
      </c>
      <c r="R35" s="46">
        <f t="shared" si="12"/>
        <v>11.248994580257662</v>
      </c>
      <c r="S35" s="46">
        <f t="shared" si="5"/>
        <v>4.5923828068274517</v>
      </c>
      <c r="T35" s="2">
        <v>974.58600000000001</v>
      </c>
      <c r="U35" s="2">
        <v>980.63300000000004</v>
      </c>
      <c r="V35" s="2">
        <v>980.22</v>
      </c>
      <c r="W35" s="2">
        <v>989.553</v>
      </c>
      <c r="X35" s="2">
        <v>974.88599999999997</v>
      </c>
      <c r="Y35" s="2">
        <v>980.13400000000001</v>
      </c>
      <c r="Z35" s="46">
        <f t="shared" si="17"/>
        <v>980.00200000000007</v>
      </c>
      <c r="AA35" s="46">
        <f t="shared" si="13"/>
        <v>5.4257022034018823</v>
      </c>
      <c r="AB35" s="46">
        <f t="shared" si="8"/>
        <v>2.2150336491048335</v>
      </c>
      <c r="AC35" s="2">
        <v>973.78800000000001</v>
      </c>
      <c r="AD35" s="2">
        <v>979.66800000000001</v>
      </c>
      <c r="AE35" s="2">
        <v>970.13400000000001</v>
      </c>
      <c r="AF35" s="2">
        <v>984.43</v>
      </c>
      <c r="AG35" s="2">
        <v>1005.32</v>
      </c>
      <c r="AH35" s="2">
        <v>961.18</v>
      </c>
      <c r="AI35" s="1">
        <f t="shared" si="18"/>
        <v>979.0866666666667</v>
      </c>
      <c r="AJ35" s="46">
        <f t="shared" si="14"/>
        <v>15.13903403347345</v>
      </c>
      <c r="AK35" s="46">
        <f t="shared" si="11"/>
        <v>6.180484763439777</v>
      </c>
    </row>
    <row r="36" spans="1:43">
      <c r="A36" s="11">
        <v>195</v>
      </c>
      <c r="B36" s="2">
        <v>1089.3800000000001</v>
      </c>
      <c r="C36" s="2">
        <v>1093.32</v>
      </c>
      <c r="D36" s="2">
        <v>1102.44</v>
      </c>
      <c r="E36" s="2">
        <v>1098.95</v>
      </c>
      <c r="F36" s="2">
        <v>1096.45</v>
      </c>
      <c r="G36" s="2">
        <v>1094.47</v>
      </c>
      <c r="H36" s="1">
        <f t="shared" si="15"/>
        <v>1095.835</v>
      </c>
      <c r="I36" s="46">
        <f t="shared" si="1"/>
        <v>4.5511086561408289</v>
      </c>
      <c r="J36" s="46">
        <f t="shared" si="2"/>
        <v>1.8579823285847825</v>
      </c>
      <c r="K36" s="2">
        <v>1118.2</v>
      </c>
      <c r="L36" s="2">
        <v>1107.94</v>
      </c>
      <c r="M36" s="2">
        <v>1133.83</v>
      </c>
      <c r="N36" s="2">
        <v>1105.8</v>
      </c>
      <c r="O36" s="2">
        <v>1098.58</v>
      </c>
      <c r="P36" s="2">
        <v>1122.3699999999999</v>
      </c>
      <c r="Q36" s="1">
        <f t="shared" si="16"/>
        <v>1114.4533333333334</v>
      </c>
      <c r="R36" s="46">
        <f t="shared" si="12"/>
        <v>12.817431359935824</v>
      </c>
      <c r="S36" s="46">
        <f t="shared" si="5"/>
        <v>5.2326944408317075</v>
      </c>
      <c r="T36" s="2">
        <v>1108.73</v>
      </c>
      <c r="U36" s="2">
        <v>1111.81</v>
      </c>
      <c r="V36" s="2">
        <v>1110.82</v>
      </c>
      <c r="W36" s="2">
        <v>1120.1199999999999</v>
      </c>
      <c r="X36" s="2">
        <v>1097.58</v>
      </c>
      <c r="Y36" s="2">
        <v>1101.8800000000001</v>
      </c>
      <c r="Z36" s="46">
        <f t="shared" si="17"/>
        <v>1108.49</v>
      </c>
      <c r="AA36" s="46">
        <f t="shared" si="13"/>
        <v>7.9307754980203162</v>
      </c>
      <c r="AB36" s="46">
        <f t="shared" si="8"/>
        <v>3.2377255391194861</v>
      </c>
      <c r="AC36" s="2">
        <v>1105.1300000000001</v>
      </c>
      <c r="AD36" s="2">
        <v>1103.57</v>
      </c>
      <c r="AE36" s="2">
        <v>1095.78</v>
      </c>
      <c r="AF36" s="2">
        <v>1111.78</v>
      </c>
      <c r="AG36" s="2">
        <v>1138.27</v>
      </c>
      <c r="AH36" s="2">
        <v>1089.3599999999999</v>
      </c>
      <c r="AI36" s="1">
        <f t="shared" si="18"/>
        <v>1107.3149999999998</v>
      </c>
      <c r="AJ36" s="46">
        <f t="shared" si="14"/>
        <v>17.043390214391049</v>
      </c>
      <c r="AK36" s="46">
        <f t="shared" si="11"/>
        <v>6.9579349187336783</v>
      </c>
    </row>
    <row r="37" spans="1:43">
      <c r="A37" s="11">
        <v>210</v>
      </c>
      <c r="B37" s="2">
        <v>1223.99</v>
      </c>
      <c r="C37" s="2">
        <v>1224.6099999999999</v>
      </c>
      <c r="D37" s="2">
        <v>1236.98</v>
      </c>
      <c r="E37" s="2">
        <v>1232.6400000000001</v>
      </c>
      <c r="F37" s="2">
        <v>1221.82</v>
      </c>
      <c r="G37" s="2">
        <v>1219.7</v>
      </c>
      <c r="H37" s="1">
        <f t="shared" si="15"/>
        <v>1226.6233333333332</v>
      </c>
      <c r="I37" s="46">
        <f t="shared" si="1"/>
        <v>6.7149584262798712</v>
      </c>
      <c r="J37" s="46">
        <f t="shared" si="2"/>
        <v>2.7413702980646697</v>
      </c>
      <c r="K37" s="2">
        <v>1243.95</v>
      </c>
      <c r="L37" s="2">
        <v>1247.55</v>
      </c>
      <c r="M37" s="2">
        <v>1282.19</v>
      </c>
      <c r="N37" s="2">
        <v>1227.3399999999999</v>
      </c>
      <c r="O37" s="2">
        <v>1238.07</v>
      </c>
      <c r="P37" s="2">
        <v>1264.73</v>
      </c>
      <c r="Q37" s="1">
        <f t="shared" si="16"/>
        <v>1250.6383333333333</v>
      </c>
      <c r="R37" s="46">
        <f t="shared" si="12"/>
        <v>19.74401014653985</v>
      </c>
      <c r="S37" s="46">
        <f t="shared" si="5"/>
        <v>8.0604583892260599</v>
      </c>
      <c r="T37" s="2">
        <v>1249.33</v>
      </c>
      <c r="U37" s="2">
        <v>1252.6600000000001</v>
      </c>
      <c r="V37" s="2">
        <v>1256.6199999999999</v>
      </c>
      <c r="W37" s="2">
        <v>1256.3699999999999</v>
      </c>
      <c r="X37" s="2">
        <v>1247.44</v>
      </c>
      <c r="Y37" s="2">
        <v>1241.46</v>
      </c>
      <c r="Z37" s="46">
        <f t="shared" si="17"/>
        <v>1250.6466666666668</v>
      </c>
      <c r="AA37" s="46">
        <f t="shared" si="13"/>
        <v>5.8120896987801256</v>
      </c>
      <c r="AB37" s="46">
        <f t="shared" si="8"/>
        <v>2.372775683549615</v>
      </c>
      <c r="AC37" s="2">
        <v>1222.02</v>
      </c>
      <c r="AD37" s="2">
        <v>1233.68</v>
      </c>
      <c r="AE37" s="2">
        <v>1221.3800000000001</v>
      </c>
      <c r="AF37" s="2">
        <v>1239.2</v>
      </c>
      <c r="AG37" s="2">
        <v>1289.1500000000001</v>
      </c>
      <c r="AH37" s="2">
        <v>1217.32</v>
      </c>
      <c r="AI37" s="1">
        <f t="shared" si="18"/>
        <v>1237.125</v>
      </c>
      <c r="AJ37" s="46">
        <f t="shared" si="14"/>
        <v>26.799546078245463</v>
      </c>
      <c r="AK37" s="46">
        <f t="shared" si="11"/>
        <v>10.940868871651235</v>
      </c>
    </row>
    <row r="38" spans="1:43">
      <c r="A38" s="11">
        <v>225</v>
      </c>
      <c r="B38" s="2">
        <v>1360.83</v>
      </c>
      <c r="C38" s="2">
        <v>1363.02</v>
      </c>
      <c r="D38" s="2">
        <v>1388.57</v>
      </c>
      <c r="E38" s="2">
        <v>1384.36</v>
      </c>
      <c r="F38" s="2">
        <v>1362.56</v>
      </c>
      <c r="G38" s="2">
        <v>1362.75</v>
      </c>
      <c r="H38" s="1">
        <f t="shared" si="15"/>
        <v>1370.3483333333334</v>
      </c>
      <c r="I38" s="46">
        <f t="shared" si="1"/>
        <v>12.578170640703922</v>
      </c>
      <c r="J38" s="46">
        <f t="shared" si="2"/>
        <v>5.1350166612301296</v>
      </c>
      <c r="K38" s="2">
        <v>1390.83</v>
      </c>
      <c r="L38" s="2">
        <v>1391.17</v>
      </c>
      <c r="M38" s="2">
        <v>1429.22</v>
      </c>
      <c r="N38" s="2">
        <v>1367.46</v>
      </c>
      <c r="O38" s="2">
        <v>1377.57</v>
      </c>
      <c r="P38" s="2">
        <v>1402.54</v>
      </c>
      <c r="Q38" s="1">
        <f t="shared" si="16"/>
        <v>1393.1316666666669</v>
      </c>
      <c r="R38" s="46">
        <f t="shared" si="12"/>
        <v>21.453346048266386</v>
      </c>
      <c r="S38" s="46">
        <f t="shared" si="5"/>
        <v>8.7582918489344248</v>
      </c>
      <c r="T38" s="2">
        <v>1384.16</v>
      </c>
      <c r="U38" s="2">
        <v>1386.14</v>
      </c>
      <c r="V38" s="2">
        <v>1399.36</v>
      </c>
      <c r="W38" s="2">
        <v>1406.53</v>
      </c>
      <c r="X38" s="2">
        <v>1373.78</v>
      </c>
      <c r="Y38" s="2">
        <v>1378.63</v>
      </c>
      <c r="Z38" s="46">
        <f t="shared" si="17"/>
        <v>1388.0999999999997</v>
      </c>
      <c r="AA38" s="46">
        <f t="shared" si="13"/>
        <v>12.494486784178008</v>
      </c>
      <c r="AB38" s="46">
        <f t="shared" si="8"/>
        <v>5.1008528698640019</v>
      </c>
      <c r="AC38" s="2">
        <v>1372.52</v>
      </c>
      <c r="AD38" s="2">
        <v>1376.37</v>
      </c>
      <c r="AE38" s="2">
        <v>1359.14</v>
      </c>
      <c r="AF38" s="2">
        <v>1376.84</v>
      </c>
      <c r="AG38" s="2">
        <v>1409.86</v>
      </c>
      <c r="AH38" s="2">
        <v>1362.38</v>
      </c>
      <c r="AI38" s="1">
        <f t="shared" si="18"/>
        <v>1376.1850000000002</v>
      </c>
      <c r="AJ38" s="46">
        <f t="shared" si="14"/>
        <v>18.049992520774001</v>
      </c>
      <c r="AK38" s="46">
        <f t="shared" si="11"/>
        <v>7.3688785894915005</v>
      </c>
    </row>
    <row r="39" spans="1:43">
      <c r="A39" s="11">
        <v>240</v>
      </c>
      <c r="B39" s="2">
        <v>1509.12</v>
      </c>
      <c r="C39" s="2">
        <v>1500.96</v>
      </c>
      <c r="D39" s="2">
        <v>1516.99</v>
      </c>
      <c r="E39" s="2">
        <v>1515.81</v>
      </c>
      <c r="F39" s="2">
        <v>1520.22</v>
      </c>
      <c r="G39" s="2">
        <v>1498.49</v>
      </c>
      <c r="H39" s="1">
        <f t="shared" si="15"/>
        <v>1510.2650000000001</v>
      </c>
      <c r="I39" s="46">
        <f t="shared" si="1"/>
        <v>8.9623585065539473</v>
      </c>
      <c r="J39" s="46">
        <f t="shared" si="2"/>
        <v>3.6588675388249099</v>
      </c>
      <c r="K39" s="2">
        <v>1530.37</v>
      </c>
      <c r="L39" s="2">
        <v>1528.27</v>
      </c>
      <c r="M39" s="2">
        <v>1573.63</v>
      </c>
      <c r="N39" s="2">
        <v>1511.83</v>
      </c>
      <c r="O39" s="2">
        <v>1527.29</v>
      </c>
      <c r="P39" s="2">
        <v>1544.66</v>
      </c>
      <c r="Q39" s="1">
        <f t="shared" si="16"/>
        <v>1536.0083333333334</v>
      </c>
      <c r="R39" s="46">
        <f t="shared" si="12"/>
        <v>21.177888862364675</v>
      </c>
      <c r="S39" s="46">
        <f t="shared" si="5"/>
        <v>8.6458369236940644</v>
      </c>
      <c r="T39" s="2">
        <v>1528.58</v>
      </c>
      <c r="U39" s="2">
        <v>1518.82</v>
      </c>
      <c r="V39" s="2">
        <v>1544.62</v>
      </c>
      <c r="W39" s="2">
        <v>1561.88</v>
      </c>
      <c r="X39" s="2">
        <v>1520.71</v>
      </c>
      <c r="Y39" s="2">
        <v>1524.03</v>
      </c>
      <c r="Z39" s="46">
        <f t="shared" si="17"/>
        <v>1533.1066666666666</v>
      </c>
      <c r="AA39" s="46">
        <f t="shared" si="13"/>
        <v>16.858969917129215</v>
      </c>
      <c r="AB39" s="46">
        <f t="shared" si="8"/>
        <v>6.8826456476496976</v>
      </c>
      <c r="AC39" s="2">
        <v>1511.8</v>
      </c>
      <c r="AD39" s="2">
        <v>1526</v>
      </c>
      <c r="AE39" s="2">
        <v>1508.18</v>
      </c>
      <c r="AF39" s="2">
        <v>1516.14</v>
      </c>
      <c r="AG39" s="2">
        <v>1564.5</v>
      </c>
      <c r="AH39" s="2">
        <v>1505.59</v>
      </c>
      <c r="AI39" s="1">
        <f t="shared" si="18"/>
        <v>1522.0350000000001</v>
      </c>
      <c r="AJ39" s="46">
        <f t="shared" si="14"/>
        <v>22.004103026481225</v>
      </c>
      <c r="AK39" s="46">
        <f t="shared" si="11"/>
        <v>8.9831374437516747</v>
      </c>
    </row>
    <row r="40" spans="1:43">
      <c r="A40" s="11">
        <v>255</v>
      </c>
      <c r="B40" s="2">
        <v>1652</v>
      </c>
      <c r="C40" s="2">
        <v>1660.71</v>
      </c>
      <c r="D40" s="2">
        <v>1666.06</v>
      </c>
      <c r="E40" s="2">
        <v>1661.88</v>
      </c>
      <c r="F40" s="2">
        <v>1656.45</v>
      </c>
      <c r="G40" s="2">
        <v>1665.22</v>
      </c>
      <c r="H40" s="1">
        <f t="shared" si="15"/>
        <v>1660.3866666666665</v>
      </c>
      <c r="I40" s="46">
        <f t="shared" si="1"/>
        <v>5.3612672631260034</v>
      </c>
      <c r="J40" s="46">
        <f t="shared" si="2"/>
        <v>2.1887281948910648</v>
      </c>
      <c r="K40" s="2">
        <v>1676.69</v>
      </c>
      <c r="L40" s="2">
        <v>1673.18</v>
      </c>
      <c r="M40" s="2">
        <v>1732.79</v>
      </c>
      <c r="N40" s="2">
        <v>1671.7</v>
      </c>
      <c r="O40" s="2">
        <v>1678.1</v>
      </c>
      <c r="P40" s="2">
        <v>1691.74</v>
      </c>
      <c r="Q40" s="1">
        <f t="shared" si="16"/>
        <v>1687.3666666666666</v>
      </c>
      <c r="R40" s="46">
        <f t="shared" si="12"/>
        <v>23.36224960629146</v>
      </c>
      <c r="S40" s="46">
        <f t="shared" si="5"/>
        <v>9.5375984631585453</v>
      </c>
      <c r="T40" s="2">
        <v>1686.15</v>
      </c>
      <c r="U40" s="2">
        <v>1675.94</v>
      </c>
      <c r="V40" s="2">
        <v>1701.45</v>
      </c>
      <c r="W40" s="2">
        <v>1719.09</v>
      </c>
      <c r="X40" s="2">
        <v>1672.7</v>
      </c>
      <c r="Y40" s="2">
        <v>1676.62</v>
      </c>
      <c r="Z40" s="46">
        <f t="shared" si="17"/>
        <v>1688.6583333333335</v>
      </c>
      <c r="AA40" s="46">
        <f t="shared" si="13"/>
        <v>18.206321338114016</v>
      </c>
      <c r="AB40" s="46">
        <f t="shared" si="8"/>
        <v>7.4326995619207983</v>
      </c>
      <c r="AC40" s="2">
        <v>1660.59</v>
      </c>
      <c r="AD40" s="2">
        <v>1674.88</v>
      </c>
      <c r="AE40" s="2">
        <v>1652.5</v>
      </c>
      <c r="AF40" s="2">
        <v>1682.16</v>
      </c>
      <c r="AG40" s="2">
        <v>1726.63</v>
      </c>
      <c r="AH40" s="2">
        <v>1665.97</v>
      </c>
      <c r="AI40" s="1">
        <f t="shared" si="18"/>
        <v>1677.1216666666667</v>
      </c>
      <c r="AJ40" s="46">
        <f t="shared" si="14"/>
        <v>26.402147955548415</v>
      </c>
      <c r="AK40" s="46">
        <f t="shared" si="11"/>
        <v>10.778631767426617</v>
      </c>
    </row>
    <row r="41" spans="1:43">
      <c r="A41" s="11">
        <v>270</v>
      </c>
      <c r="B41" s="2">
        <v>1810.17</v>
      </c>
      <c r="C41" s="2">
        <v>1809.62</v>
      </c>
      <c r="D41" s="2">
        <v>1828.05</v>
      </c>
      <c r="E41" s="2">
        <v>1814.84</v>
      </c>
      <c r="F41" s="2">
        <v>1812.76</v>
      </c>
      <c r="G41" s="2">
        <v>1809.08</v>
      </c>
      <c r="H41" s="1">
        <f t="shared" si="15"/>
        <v>1814.0866666666668</v>
      </c>
      <c r="I41" s="46">
        <f t="shared" si="1"/>
        <v>7.1785838900626233</v>
      </c>
      <c r="J41" s="46">
        <f t="shared" si="2"/>
        <v>2.9306446010694938</v>
      </c>
      <c r="K41" s="2">
        <v>1852.05</v>
      </c>
      <c r="L41" s="2">
        <v>1824.51</v>
      </c>
      <c r="M41" s="2">
        <v>1895.85</v>
      </c>
      <c r="N41" s="2">
        <v>1811.31</v>
      </c>
      <c r="O41" s="2">
        <v>1829.2</v>
      </c>
      <c r="P41" s="2">
        <v>1847.98</v>
      </c>
      <c r="Q41" s="1">
        <f t="shared" si="16"/>
        <v>1843.4833333333333</v>
      </c>
      <c r="R41" s="46">
        <f t="shared" si="12"/>
        <v>29.782544999826076</v>
      </c>
      <c r="S41" s="46">
        <f t="shared" si="5"/>
        <v>12.158673081842068</v>
      </c>
      <c r="T41" s="2">
        <v>1830.21</v>
      </c>
      <c r="U41" s="2">
        <v>1830.61</v>
      </c>
      <c r="V41" s="2">
        <v>1864.75</v>
      </c>
      <c r="W41" s="2">
        <v>1876.08</v>
      </c>
      <c r="X41" s="2">
        <v>1825.74</v>
      </c>
      <c r="Y41" s="2">
        <v>1834.76</v>
      </c>
      <c r="Z41" s="46">
        <f t="shared" si="17"/>
        <v>1843.6916666666666</v>
      </c>
      <c r="AA41" s="46">
        <f t="shared" si="13"/>
        <v>21.200848489309713</v>
      </c>
      <c r="AB41" s="46">
        <f t="shared" si="8"/>
        <v>8.6552101521440648</v>
      </c>
      <c r="AC41" s="2">
        <v>1801.43</v>
      </c>
      <c r="AD41" s="2">
        <v>1817.83</v>
      </c>
      <c r="AE41" s="2">
        <v>1806.47</v>
      </c>
      <c r="AF41" s="2">
        <v>1825.52</v>
      </c>
      <c r="AG41" s="2">
        <v>1878.15</v>
      </c>
      <c r="AH41" s="2">
        <v>1820.1</v>
      </c>
      <c r="AI41" s="1">
        <f t="shared" si="18"/>
        <v>1824.9166666666667</v>
      </c>
      <c r="AJ41" s="46">
        <f t="shared" si="14"/>
        <v>27.566196449032795</v>
      </c>
      <c r="AK41" s="46">
        <f t="shared" si="11"/>
        <v>11.253852574908651</v>
      </c>
    </row>
    <row r="42" spans="1:43">
      <c r="A42" s="11">
        <v>285</v>
      </c>
      <c r="B42" s="2">
        <v>1966.96</v>
      </c>
      <c r="C42" s="2">
        <v>1962.63</v>
      </c>
      <c r="D42" s="2">
        <v>1973.99</v>
      </c>
      <c r="E42" s="2">
        <v>1972.13</v>
      </c>
      <c r="F42" s="2">
        <v>1976.67</v>
      </c>
      <c r="G42" s="2">
        <v>1963.43</v>
      </c>
      <c r="H42" s="1">
        <f t="shared" si="15"/>
        <v>1969.301666666667</v>
      </c>
      <c r="I42" s="46">
        <f t="shared" si="1"/>
        <v>5.809359402435569</v>
      </c>
      <c r="J42" s="46">
        <f t="shared" si="2"/>
        <v>2.3716610447344899</v>
      </c>
      <c r="K42" s="2">
        <v>1994.73</v>
      </c>
      <c r="L42" s="2">
        <v>1990.82</v>
      </c>
      <c r="M42" s="2">
        <v>2062.2199999999998</v>
      </c>
      <c r="N42" s="2">
        <v>1972.23</v>
      </c>
      <c r="O42" s="2">
        <v>1986.68</v>
      </c>
      <c r="P42" s="2">
        <v>1987.52</v>
      </c>
      <c r="Q42" s="1">
        <f t="shared" si="16"/>
        <v>1999.0333333333335</v>
      </c>
      <c r="R42" s="46">
        <f t="shared" si="12"/>
        <v>31.881382445977174</v>
      </c>
      <c r="S42" s="46">
        <f t="shared" si="5"/>
        <v>13.015519881194795</v>
      </c>
      <c r="T42" s="2">
        <v>2002.99</v>
      </c>
      <c r="U42" s="2">
        <v>1989.64</v>
      </c>
      <c r="V42" s="2">
        <v>2014.35</v>
      </c>
      <c r="W42" s="2">
        <v>2046.61</v>
      </c>
      <c r="X42" s="2">
        <v>1981.44</v>
      </c>
      <c r="Y42" s="2">
        <v>1990.01</v>
      </c>
      <c r="Z42" s="46">
        <f t="shared" si="17"/>
        <v>2004.1733333333332</v>
      </c>
      <c r="AA42" s="46">
        <f t="shared" si="13"/>
        <v>23.809484384729203</v>
      </c>
      <c r="AB42" s="46">
        <f t="shared" si="8"/>
        <v>9.7201812968917398</v>
      </c>
      <c r="AC42" s="2">
        <v>1971.85</v>
      </c>
      <c r="AD42" s="2">
        <v>1990.39</v>
      </c>
      <c r="AE42" s="2">
        <v>1967.36</v>
      </c>
      <c r="AF42" s="2">
        <v>1991.21</v>
      </c>
      <c r="AG42" s="2">
        <v>2049.8200000000002</v>
      </c>
      <c r="AH42" s="2">
        <v>1986.47</v>
      </c>
      <c r="AI42" s="1">
        <f t="shared" si="18"/>
        <v>1992.8499999999997</v>
      </c>
      <c r="AJ42" s="46">
        <f t="shared" si="14"/>
        <v>29.616774301061305</v>
      </c>
      <c r="AK42" s="46">
        <f t="shared" si="11"/>
        <v>12.09099747746235</v>
      </c>
    </row>
    <row r="43" spans="1:43">
      <c r="A43" s="11">
        <v>300</v>
      </c>
      <c r="B43" s="2">
        <v>2124.41</v>
      </c>
      <c r="C43" s="2">
        <v>2123.87</v>
      </c>
      <c r="D43" s="2">
        <v>2139.02</v>
      </c>
      <c r="E43" s="2">
        <v>2121.36</v>
      </c>
      <c r="F43" s="2">
        <v>2140.0500000000002</v>
      </c>
      <c r="G43" s="2">
        <v>2130.94</v>
      </c>
      <c r="H43" s="1">
        <f t="shared" si="15"/>
        <v>2129.9416666666666</v>
      </c>
      <c r="I43" s="46">
        <f t="shared" si="1"/>
        <v>8.0833246048063359</v>
      </c>
      <c r="J43" s="46">
        <f t="shared" si="2"/>
        <v>3.3000034511766678</v>
      </c>
      <c r="K43" s="2">
        <v>2169.35</v>
      </c>
      <c r="L43" s="2">
        <v>2150.2199999999998</v>
      </c>
      <c r="M43" s="2">
        <v>2233.84</v>
      </c>
      <c r="N43" s="2">
        <v>2125.3200000000002</v>
      </c>
      <c r="O43" s="2">
        <v>2170.46</v>
      </c>
      <c r="P43" s="2">
        <v>2164.84</v>
      </c>
      <c r="Q43" s="1">
        <f t="shared" si="16"/>
        <v>2169.0049999999997</v>
      </c>
      <c r="R43" s="46">
        <f t="shared" si="12"/>
        <v>36.012264438660367</v>
      </c>
      <c r="S43" s="46">
        <f t="shared" si="5"/>
        <v>14.701945392815663</v>
      </c>
      <c r="T43" s="2">
        <v>2176.94</v>
      </c>
      <c r="U43" s="2">
        <v>2155.0300000000002</v>
      </c>
      <c r="V43" s="2">
        <v>2170.44</v>
      </c>
      <c r="W43" s="2">
        <v>2228.94</v>
      </c>
      <c r="X43" s="2">
        <v>2136.5300000000002</v>
      </c>
      <c r="Y43" s="2">
        <v>2162.5700000000002</v>
      </c>
      <c r="Z43" s="46">
        <f t="shared" si="17"/>
        <v>2171.7416666666668</v>
      </c>
      <c r="AA43" s="46">
        <f t="shared" si="13"/>
        <v>31.316535834390482</v>
      </c>
      <c r="AB43" s="46">
        <f t="shared" si="8"/>
        <v>12.784922217640222</v>
      </c>
      <c r="AC43" s="2">
        <v>2123.1</v>
      </c>
      <c r="AD43" s="2">
        <v>2155.1</v>
      </c>
      <c r="AE43" s="2">
        <v>2136.04</v>
      </c>
      <c r="AF43" s="2">
        <v>2136.9</v>
      </c>
      <c r="AG43" s="2">
        <v>2233.9299999999998</v>
      </c>
      <c r="AH43" s="2">
        <v>2121.5100000000002</v>
      </c>
      <c r="AI43" s="1">
        <f t="shared" si="18"/>
        <v>2151.0966666666668</v>
      </c>
      <c r="AJ43" s="46">
        <f t="shared" si="14"/>
        <v>42.343406885448644</v>
      </c>
      <c r="AK43" s="46">
        <f t="shared" si="11"/>
        <v>17.286623473400176</v>
      </c>
    </row>
    <row r="47" spans="1:43" ht="15.75" customHeight="1"/>
    <row r="48" spans="1:43">
      <c r="A48" s="110" t="s">
        <v>326</v>
      </c>
      <c r="D48" s="2" t="s">
        <v>36</v>
      </c>
      <c r="E48" s="2" t="s">
        <v>37</v>
      </c>
      <c r="F48" s="2" t="s">
        <v>38</v>
      </c>
      <c r="G48" s="2" t="s">
        <v>39</v>
      </c>
      <c r="H48" s="2" t="s">
        <v>40</v>
      </c>
      <c r="I48" s="2" t="s">
        <v>41</v>
      </c>
      <c r="J48" s="46" t="s">
        <v>42</v>
      </c>
      <c r="K48" s="46" t="s">
        <v>42</v>
      </c>
      <c r="L48" s="46" t="s">
        <v>42</v>
      </c>
      <c r="M48" s="46" t="s">
        <v>42</v>
      </c>
      <c r="N48" s="2" t="s">
        <v>43</v>
      </c>
      <c r="O48" s="2" t="s">
        <v>44</v>
      </c>
      <c r="P48" s="2" t="s">
        <v>45</v>
      </c>
      <c r="Q48" s="2" t="s">
        <v>46</v>
      </c>
      <c r="R48" s="2" t="s">
        <v>47</v>
      </c>
      <c r="S48" s="2" t="s">
        <v>48</v>
      </c>
      <c r="T48" s="46" t="s">
        <v>49</v>
      </c>
      <c r="U48" s="46" t="s">
        <v>49</v>
      </c>
      <c r="W48" s="46" t="s">
        <v>49</v>
      </c>
      <c r="X48" s="2" t="s">
        <v>51</v>
      </c>
      <c r="Y48" s="2" t="s">
        <v>52</v>
      </c>
      <c r="Z48" s="2" t="s">
        <v>53</v>
      </c>
      <c r="AA48" s="2" t="s">
        <v>54</v>
      </c>
      <c r="AB48" s="2" t="s">
        <v>55</v>
      </c>
      <c r="AC48" s="2" t="s">
        <v>56</v>
      </c>
      <c r="AD48" s="46" t="s">
        <v>57</v>
      </c>
      <c r="AE48" s="46" t="s">
        <v>57</v>
      </c>
      <c r="AG48" s="46" t="s">
        <v>57</v>
      </c>
      <c r="AH48" s="2" t="s">
        <v>58</v>
      </c>
      <c r="AI48" s="2" t="s">
        <v>59</v>
      </c>
      <c r="AJ48" s="2" t="s">
        <v>60</v>
      </c>
      <c r="AK48" s="2" t="s">
        <v>61</v>
      </c>
      <c r="AL48" s="2" t="s">
        <v>62</v>
      </c>
      <c r="AM48" s="2" t="s">
        <v>63</v>
      </c>
      <c r="AN48" s="46" t="s">
        <v>64</v>
      </c>
      <c r="AO48" s="46" t="s">
        <v>64</v>
      </c>
      <c r="AQ48" s="46" t="s">
        <v>64</v>
      </c>
    </row>
    <row r="49" spans="1:43" ht="23.25">
      <c r="A49" s="6" t="s">
        <v>2</v>
      </c>
      <c r="B49" s="2" t="s">
        <v>2</v>
      </c>
      <c r="C49" s="2" t="s">
        <v>228</v>
      </c>
      <c r="D49" s="2" t="s">
        <v>3</v>
      </c>
      <c r="E49" s="2" t="s">
        <v>3</v>
      </c>
      <c r="F49" s="2" t="s">
        <v>3</v>
      </c>
      <c r="G49" s="2" t="s">
        <v>3</v>
      </c>
      <c r="H49" s="2" t="s">
        <v>3</v>
      </c>
      <c r="I49" s="2" t="s">
        <v>3</v>
      </c>
      <c r="J49" s="46" t="s">
        <v>50</v>
      </c>
      <c r="K49" s="116" t="s">
        <v>329</v>
      </c>
      <c r="L49" s="116" t="s">
        <v>329</v>
      </c>
      <c r="M49" s="46" t="s">
        <v>311</v>
      </c>
      <c r="N49" s="2" t="s">
        <v>3</v>
      </c>
      <c r="O49" s="2" t="s">
        <v>3</v>
      </c>
      <c r="P49" s="2" t="s">
        <v>3</v>
      </c>
      <c r="Q49" s="2" t="s">
        <v>3</v>
      </c>
      <c r="R49" s="2" t="s">
        <v>3</v>
      </c>
      <c r="S49" s="2" t="s">
        <v>3</v>
      </c>
      <c r="T49" s="46" t="s">
        <v>50</v>
      </c>
      <c r="U49" s="116" t="s">
        <v>329</v>
      </c>
      <c r="V49" s="116" t="s">
        <v>329</v>
      </c>
      <c r="W49" s="46" t="s">
        <v>311</v>
      </c>
      <c r="X49" s="2" t="s">
        <v>3</v>
      </c>
      <c r="Y49" s="2" t="s">
        <v>3</v>
      </c>
      <c r="Z49" s="2" t="s">
        <v>3</v>
      </c>
      <c r="AA49" s="2" t="s">
        <v>3</v>
      </c>
      <c r="AB49" s="2" t="s">
        <v>3</v>
      </c>
      <c r="AC49" s="2" t="s">
        <v>3</v>
      </c>
      <c r="AD49" s="46" t="s">
        <v>50</v>
      </c>
      <c r="AE49" s="116" t="s">
        <v>329</v>
      </c>
      <c r="AF49" s="116" t="s">
        <v>329</v>
      </c>
      <c r="AG49" s="46" t="s">
        <v>311</v>
      </c>
      <c r="AH49" s="2" t="s">
        <v>3</v>
      </c>
      <c r="AI49" s="2" t="s">
        <v>3</v>
      </c>
      <c r="AJ49" s="2" t="s">
        <v>3</v>
      </c>
      <c r="AK49" s="2" t="s">
        <v>3</v>
      </c>
      <c r="AL49" s="2" t="s">
        <v>3</v>
      </c>
      <c r="AM49" s="2" t="s">
        <v>3</v>
      </c>
      <c r="AN49" s="46" t="s">
        <v>50</v>
      </c>
      <c r="AO49" s="116" t="s">
        <v>329</v>
      </c>
      <c r="AP49" s="116" t="s">
        <v>329</v>
      </c>
      <c r="AQ49" s="46" t="s">
        <v>311</v>
      </c>
    </row>
    <row r="50" spans="1:43">
      <c r="A50" s="6" t="s">
        <v>4</v>
      </c>
      <c r="B50" s="2" t="s">
        <v>227</v>
      </c>
      <c r="C50" s="78" t="s">
        <v>5</v>
      </c>
      <c r="D50" s="3" t="s">
        <v>231</v>
      </c>
      <c r="E50" s="3" t="s">
        <v>231</v>
      </c>
      <c r="F50" s="3" t="s">
        <v>231</v>
      </c>
      <c r="G50" s="3" t="s">
        <v>231</v>
      </c>
      <c r="H50" s="3" t="s">
        <v>231</v>
      </c>
      <c r="I50" s="3" t="s">
        <v>231</v>
      </c>
      <c r="J50" s="100" t="s">
        <v>231</v>
      </c>
      <c r="K50" s="100" t="s">
        <v>231</v>
      </c>
      <c r="L50" s="46" t="s">
        <v>321</v>
      </c>
      <c r="M50" s="100" t="s">
        <v>231</v>
      </c>
      <c r="N50" s="3" t="s">
        <v>231</v>
      </c>
      <c r="O50" s="3" t="s">
        <v>231</v>
      </c>
      <c r="P50" s="3" t="s">
        <v>231</v>
      </c>
      <c r="Q50" s="3" t="s">
        <v>231</v>
      </c>
      <c r="R50" s="3" t="s">
        <v>231</v>
      </c>
      <c r="S50" s="3" t="s">
        <v>231</v>
      </c>
      <c r="T50" s="100" t="s">
        <v>231</v>
      </c>
      <c r="U50" s="100" t="s">
        <v>231</v>
      </c>
      <c r="V50" s="46" t="s">
        <v>321</v>
      </c>
      <c r="W50" s="100" t="s">
        <v>231</v>
      </c>
      <c r="X50" s="3" t="s">
        <v>231</v>
      </c>
      <c r="Y50" s="3" t="s">
        <v>231</v>
      </c>
      <c r="Z50" s="3" t="s">
        <v>231</v>
      </c>
      <c r="AA50" s="3" t="s">
        <v>231</v>
      </c>
      <c r="AB50" s="3" t="s">
        <v>231</v>
      </c>
      <c r="AC50" s="3" t="s">
        <v>231</v>
      </c>
      <c r="AD50" s="100" t="s">
        <v>231</v>
      </c>
      <c r="AE50" s="100" t="s">
        <v>231</v>
      </c>
      <c r="AF50" s="46" t="s">
        <v>321</v>
      </c>
      <c r="AG50" s="100" t="s">
        <v>231</v>
      </c>
      <c r="AH50" s="3" t="s">
        <v>231</v>
      </c>
      <c r="AI50" s="3" t="s">
        <v>231</v>
      </c>
      <c r="AJ50" s="3" t="s">
        <v>231</v>
      </c>
      <c r="AK50" s="3" t="s">
        <v>231</v>
      </c>
      <c r="AL50" s="3" t="s">
        <v>231</v>
      </c>
      <c r="AM50" s="3" t="s">
        <v>231</v>
      </c>
      <c r="AN50" s="100" t="s">
        <v>231</v>
      </c>
      <c r="AO50" s="100" t="s">
        <v>231</v>
      </c>
      <c r="AP50" s="46" t="s">
        <v>321</v>
      </c>
      <c r="AQ50" s="100" t="s">
        <v>231</v>
      </c>
    </row>
    <row r="51" spans="1:43">
      <c r="A51" s="46" t="s">
        <v>0</v>
      </c>
      <c r="B51" s="46" t="s">
        <v>0</v>
      </c>
      <c r="C51" s="46" t="s">
        <v>0</v>
      </c>
      <c r="D51" s="2" t="s">
        <v>36</v>
      </c>
      <c r="E51" s="2" t="s">
        <v>37</v>
      </c>
      <c r="F51" s="2" t="s">
        <v>38</v>
      </c>
      <c r="G51" s="2" t="s">
        <v>39</v>
      </c>
      <c r="H51" s="2" t="s">
        <v>40</v>
      </c>
      <c r="I51" s="2" t="s">
        <v>41</v>
      </c>
      <c r="J51" s="46" t="s">
        <v>42</v>
      </c>
      <c r="K51" s="46" t="s">
        <v>42</v>
      </c>
      <c r="L51" s="46" t="s">
        <v>42</v>
      </c>
      <c r="M51" s="46" t="s">
        <v>42</v>
      </c>
      <c r="N51" s="2" t="s">
        <v>43</v>
      </c>
      <c r="O51" s="2" t="s">
        <v>44</v>
      </c>
      <c r="P51" s="2" t="s">
        <v>45</v>
      </c>
      <c r="Q51" s="2" t="s">
        <v>46</v>
      </c>
      <c r="R51" s="2" t="s">
        <v>47</v>
      </c>
      <c r="S51" s="2" t="s">
        <v>48</v>
      </c>
      <c r="T51" s="46" t="s">
        <v>49</v>
      </c>
      <c r="U51" s="46" t="s">
        <v>49</v>
      </c>
      <c r="V51" s="46" t="s">
        <v>42</v>
      </c>
      <c r="W51" s="46" t="s">
        <v>49</v>
      </c>
      <c r="X51" s="2" t="s">
        <v>51</v>
      </c>
      <c r="Y51" s="2" t="s">
        <v>52</v>
      </c>
      <c r="Z51" s="2" t="s">
        <v>53</v>
      </c>
      <c r="AA51" s="2" t="s">
        <v>54</v>
      </c>
      <c r="AB51" s="2" t="s">
        <v>55</v>
      </c>
      <c r="AC51" s="2" t="s">
        <v>56</v>
      </c>
      <c r="AD51" s="46" t="s">
        <v>57</v>
      </c>
      <c r="AE51" s="46" t="s">
        <v>57</v>
      </c>
      <c r="AF51" s="46" t="s">
        <v>42</v>
      </c>
      <c r="AG51" s="46" t="s">
        <v>57</v>
      </c>
      <c r="AH51" s="2" t="s">
        <v>58</v>
      </c>
      <c r="AI51" s="2" t="s">
        <v>59</v>
      </c>
      <c r="AJ51" s="2" t="s">
        <v>60</v>
      </c>
      <c r="AK51" s="2" t="s">
        <v>61</v>
      </c>
      <c r="AL51" s="2" t="s">
        <v>62</v>
      </c>
      <c r="AM51" s="2" t="s">
        <v>63</v>
      </c>
      <c r="AN51" s="46" t="s">
        <v>64</v>
      </c>
      <c r="AO51" s="46" t="s">
        <v>64</v>
      </c>
      <c r="AP51" s="46" t="s">
        <v>42</v>
      </c>
      <c r="AQ51" s="46" t="s">
        <v>64</v>
      </c>
    </row>
    <row r="52" spans="1:43">
      <c r="A52" s="11">
        <v>30</v>
      </c>
      <c r="B52" s="113">
        <f>A52^2</f>
        <v>900</v>
      </c>
      <c r="C52" s="52">
        <v>39.267667000000003</v>
      </c>
      <c r="D52" s="20">
        <f>(B5-$C52)/1000000</f>
        <v>2.4523032999999999E-5</v>
      </c>
      <c r="E52" s="20">
        <f t="shared" ref="E52:I67" si="19">(C5-$C52)/1000000</f>
        <v>2.4832233000000003E-5</v>
      </c>
      <c r="F52" s="20">
        <f t="shared" si="19"/>
        <v>2.4080132999999997E-5</v>
      </c>
      <c r="G52" s="20">
        <f t="shared" si="19"/>
        <v>2.3751432999999998E-5</v>
      </c>
      <c r="H52" s="20">
        <f t="shared" si="19"/>
        <v>2.3274532999999999E-5</v>
      </c>
      <c r="I52" s="20">
        <f t="shared" si="19"/>
        <v>2.3998432999999997E-5</v>
      </c>
      <c r="J52" s="18">
        <f>AVERAGE(D52:I52)</f>
        <v>2.4076632999999996E-5</v>
      </c>
      <c r="K52" s="18">
        <f>_xlfn.STDEV.S(D52:I52)</f>
        <v>5.5234975513708821E-7</v>
      </c>
      <c r="L52" s="2">
        <f>K52/J52%</f>
        <v>2.2941320538344718</v>
      </c>
      <c r="M52" s="18">
        <f t="shared" ref="M52:M70" si="20">K52/SQRT(6)</f>
        <v>2.2549584327284962E-7</v>
      </c>
      <c r="N52" s="20">
        <f>(K5-$C52)/1000000</f>
        <v>2.4234732999999997E-5</v>
      </c>
      <c r="O52" s="20">
        <f t="shared" ref="O52:S67" si="21">(L5-$C52)/1000000</f>
        <v>2.3777532999999998E-5</v>
      </c>
      <c r="P52" s="20">
        <f t="shared" si="21"/>
        <v>2.4381432999999994E-5</v>
      </c>
      <c r="Q52" s="20">
        <f t="shared" si="21"/>
        <v>2.3406332999999997E-5</v>
      </c>
      <c r="R52" s="20">
        <f t="shared" si="21"/>
        <v>2.3493032999999997E-5</v>
      </c>
      <c r="S52" s="20">
        <f t="shared" si="21"/>
        <v>2.3784532999999996E-5</v>
      </c>
      <c r="T52" s="18">
        <f>AVERAGE(N52:S52)</f>
        <v>2.3846266333333329E-5</v>
      </c>
      <c r="U52" s="18">
        <f>_xlfn.STDEV.S(N52:S52)</f>
        <v>3.9093736412201123E-7</v>
      </c>
      <c r="V52" s="2">
        <f>U52/T52%</f>
        <v>1.6394070193518817</v>
      </c>
      <c r="W52" s="18">
        <f t="shared" ref="W52:W70" si="22">U52/SQRT(6)</f>
        <v>1.5959951058125984E-7</v>
      </c>
      <c r="X52" s="20">
        <f>(T5-$C52)/1000000</f>
        <v>2.4085532999999999E-5</v>
      </c>
      <c r="Y52" s="20">
        <f t="shared" ref="Y52:AC67" si="23">(U5-$C52)/1000000</f>
        <v>2.3646432999999995E-5</v>
      </c>
      <c r="Z52" s="20">
        <f t="shared" si="23"/>
        <v>2.4003132999999998E-5</v>
      </c>
      <c r="AA52" s="20">
        <f t="shared" si="23"/>
        <v>2.3952832999999999E-5</v>
      </c>
      <c r="AB52" s="20">
        <f t="shared" si="23"/>
        <v>2.3171532999999997E-5</v>
      </c>
      <c r="AC52" s="20">
        <f t="shared" si="23"/>
        <v>2.3896632999999994E-5</v>
      </c>
      <c r="AD52" s="18">
        <f>AVERAGE(X52:AC52)</f>
        <v>2.3792683E-5</v>
      </c>
      <c r="AE52" s="18">
        <f>_xlfn.STDEV.S(X52:AC52)</f>
        <v>3.3873893635069534E-7</v>
      </c>
      <c r="AF52" s="2">
        <f>AE52/AD52%</f>
        <v>1.4237105430719827</v>
      </c>
      <c r="AG52" s="18">
        <f t="shared" ref="AG52:AG70" si="24">AE52/SQRT(6)</f>
        <v>1.3828959167871869E-7</v>
      </c>
      <c r="AH52" s="20">
        <f>(AC5-$C52)/1000000</f>
        <v>2.7006732999999997E-5</v>
      </c>
      <c r="AI52" s="20">
        <f t="shared" ref="AI52:AM67" si="25">(AD5-$C52)/1000000</f>
        <v>2.4441832999999994E-5</v>
      </c>
      <c r="AJ52" s="20">
        <f t="shared" si="25"/>
        <v>2.3742732999999996E-5</v>
      </c>
      <c r="AK52" s="20">
        <f t="shared" si="25"/>
        <v>2.3596532999999994E-5</v>
      </c>
      <c r="AL52" s="20">
        <f t="shared" si="25"/>
        <v>2.3566232999999998E-5</v>
      </c>
      <c r="AM52" s="20">
        <f t="shared" si="25"/>
        <v>2.3378732999999997E-5</v>
      </c>
      <c r="AN52" s="18">
        <f>AVERAGE(AH52:AM52)</f>
        <v>2.428879966666666E-5</v>
      </c>
      <c r="AO52" s="18">
        <f>_xlfn.STDEV.S(AH52:AM52)</f>
        <v>1.3811825855645109E-6</v>
      </c>
      <c r="AP52" s="2">
        <f>AO52/AN52%</f>
        <v>5.6864999692019005</v>
      </c>
      <c r="AQ52" s="18">
        <f t="shared" ref="AQ52:AQ70" si="26">AO52/SQRT(6)</f>
        <v>5.6386542937516981E-7</v>
      </c>
    </row>
    <row r="53" spans="1:43">
      <c r="A53" s="11">
        <v>45</v>
      </c>
      <c r="B53" s="113">
        <f t="shared" ref="B53:B70" si="27">A53^2</f>
        <v>2025</v>
      </c>
      <c r="C53" s="52">
        <v>73.273809</v>
      </c>
      <c r="D53" s="20">
        <f t="shared" ref="D53:D70" si="28">(B6-$C53)/1000000</f>
        <v>4.5054191000000002E-5</v>
      </c>
      <c r="E53" s="20">
        <f t="shared" si="19"/>
        <v>4.7055190999999992E-5</v>
      </c>
      <c r="F53" s="20">
        <f t="shared" si="19"/>
        <v>4.3821191000000002E-5</v>
      </c>
      <c r="G53" s="20">
        <f t="shared" si="19"/>
        <v>4.3483191000000006E-5</v>
      </c>
      <c r="H53" s="20">
        <f t="shared" si="19"/>
        <v>4.3736191000000005E-5</v>
      </c>
      <c r="I53" s="20">
        <f t="shared" si="19"/>
        <v>4.4523190999999996E-5</v>
      </c>
      <c r="J53" s="18">
        <f t="shared" ref="J53:J70" si="29">AVERAGE(D53:I53)</f>
        <v>4.4612190999999995E-5</v>
      </c>
      <c r="K53" s="18">
        <f t="shared" ref="K53:K70" si="30">_xlfn.STDEV.S(D53:I53)</f>
        <v>1.3296038507766091E-6</v>
      </c>
      <c r="L53" s="2">
        <f t="shared" ref="L53:L70" si="31">K53/J53%</f>
        <v>2.9803598993302285</v>
      </c>
      <c r="M53" s="18">
        <f t="shared" si="20"/>
        <v>5.4280849907371996E-7</v>
      </c>
      <c r="N53" s="20">
        <f t="shared" ref="N53:N70" si="32">(K6-$C53)/1000000</f>
        <v>4.4985191E-5</v>
      </c>
      <c r="O53" s="20">
        <f t="shared" si="21"/>
        <v>4.4524191000000005E-5</v>
      </c>
      <c r="P53" s="20">
        <f t="shared" si="21"/>
        <v>4.4492191000000003E-5</v>
      </c>
      <c r="Q53" s="20">
        <f t="shared" si="21"/>
        <v>4.3328191000000005E-5</v>
      </c>
      <c r="R53" s="20">
        <f t="shared" si="21"/>
        <v>4.3409191000000007E-5</v>
      </c>
      <c r="S53" s="20">
        <f t="shared" si="21"/>
        <v>4.4822191000000001E-5</v>
      </c>
      <c r="T53" s="18">
        <f t="shared" ref="T53:T70" si="33">AVERAGE(N53:S53)</f>
        <v>4.4260191000000002E-5</v>
      </c>
      <c r="U53" s="18">
        <f t="shared" ref="U53:U70" si="34">_xlfn.STDEV.S(N53:S53)</f>
        <v>7.1523618476695998E-7</v>
      </c>
      <c r="V53" s="2">
        <f t="shared" ref="V53:V70" si="35">U53/T53%</f>
        <v>1.6159807913322379</v>
      </c>
      <c r="W53" s="18">
        <f t="shared" si="22"/>
        <v>2.9199394970900712E-7</v>
      </c>
      <c r="X53" s="20">
        <f t="shared" ref="X53:X70" si="36">(T6-$C53)/1000000</f>
        <v>4.4829190999999996E-5</v>
      </c>
      <c r="Y53" s="20">
        <f t="shared" si="23"/>
        <v>4.4441191000000006E-5</v>
      </c>
      <c r="Z53" s="20">
        <f t="shared" si="23"/>
        <v>4.5251191000000007E-5</v>
      </c>
      <c r="AA53" s="20">
        <f t="shared" si="23"/>
        <v>4.4812191E-5</v>
      </c>
      <c r="AB53" s="20">
        <f t="shared" si="23"/>
        <v>4.4660190999999998E-5</v>
      </c>
      <c r="AC53" s="20">
        <f t="shared" si="23"/>
        <v>4.4661191000000001E-5</v>
      </c>
      <c r="AD53" s="18">
        <f t="shared" ref="AD53:AD70" si="37">AVERAGE(X53:AC53)</f>
        <v>4.4775857666666661E-5</v>
      </c>
      <c r="AE53" s="18">
        <f t="shared" ref="AE53:AE70" si="38">_xlfn.STDEV.S(X53:AC53)</f>
        <v>2.7152728530788043E-7</v>
      </c>
      <c r="AF53" s="2">
        <f t="shared" ref="AF53:AF70" si="39">AE53/AD53%</f>
        <v>0.60641448194976422</v>
      </c>
      <c r="AG53" s="18">
        <f t="shared" si="24"/>
        <v>1.1085055004123579E-7</v>
      </c>
      <c r="AH53" s="20">
        <f t="shared" ref="AH53:AH70" si="40">(AC6-$C53)/1000000</f>
        <v>5.1195190999999996E-5</v>
      </c>
      <c r="AI53" s="20">
        <f t="shared" si="25"/>
        <v>4.4953191000000004E-5</v>
      </c>
      <c r="AJ53" s="20">
        <f t="shared" si="25"/>
        <v>4.3952190999999998E-5</v>
      </c>
      <c r="AK53" s="20">
        <f t="shared" si="25"/>
        <v>4.3717190999999997E-5</v>
      </c>
      <c r="AL53" s="20">
        <f t="shared" si="25"/>
        <v>4.4331191000000002E-5</v>
      </c>
      <c r="AM53" s="20">
        <f t="shared" si="25"/>
        <v>4.4826190999999997E-5</v>
      </c>
      <c r="AN53" s="18">
        <f t="shared" ref="AN53:AN70" si="41">AVERAGE(AH53:AM53)</f>
        <v>4.5495857666666661E-5</v>
      </c>
      <c r="AO53" s="18">
        <f t="shared" ref="AO53:AO70" si="42">_xlfn.STDEV.S(AH53:AM53)</f>
        <v>2.8329613951952577E-6</v>
      </c>
      <c r="AP53" s="2">
        <f t="shared" ref="AP53:AP70" si="43">AO53/AN53%</f>
        <v>6.2268556754143276</v>
      </c>
      <c r="AQ53" s="18">
        <f t="shared" si="26"/>
        <v>1.1565516465385842E-6</v>
      </c>
    </row>
    <row r="54" spans="1:43">
      <c r="A54" s="11">
        <v>60</v>
      </c>
      <c r="B54" s="113">
        <f t="shared" si="27"/>
        <v>3600</v>
      </c>
      <c r="C54" s="52">
        <v>114.48632499999999</v>
      </c>
      <c r="D54" s="20">
        <f t="shared" si="28"/>
        <v>7.1972675000000008E-5</v>
      </c>
      <c r="E54" s="20">
        <f t="shared" si="19"/>
        <v>7.1164675000000012E-5</v>
      </c>
      <c r="F54" s="20">
        <f t="shared" si="19"/>
        <v>6.8403674999999988E-5</v>
      </c>
      <c r="G54" s="20">
        <f t="shared" si="19"/>
        <v>6.6715675000000001E-5</v>
      </c>
      <c r="H54" s="20">
        <f t="shared" si="19"/>
        <v>6.7425675000000012E-5</v>
      </c>
      <c r="I54" s="20">
        <f t="shared" si="19"/>
        <v>6.9256675000000002E-5</v>
      </c>
      <c r="J54" s="18">
        <f t="shared" si="29"/>
        <v>6.9156508333333326E-5</v>
      </c>
      <c r="K54" s="18">
        <f t="shared" si="30"/>
        <v>2.0733437164798991E-6</v>
      </c>
      <c r="L54" s="2">
        <f t="shared" si="31"/>
        <v>2.99804568860882</v>
      </c>
      <c r="M54" s="18">
        <f t="shared" si="20"/>
        <v>8.4643902779691122E-7</v>
      </c>
      <c r="N54" s="20">
        <f t="shared" si="32"/>
        <v>7.0558674999999997E-5</v>
      </c>
      <c r="O54" s="20">
        <f t="shared" si="21"/>
        <v>6.8044675000000014E-5</v>
      </c>
      <c r="P54" s="20">
        <f t="shared" si="21"/>
        <v>7.1249674999999995E-5</v>
      </c>
      <c r="Q54" s="20">
        <f t="shared" si="21"/>
        <v>6.7969674999999999E-5</v>
      </c>
      <c r="R54" s="20">
        <f t="shared" si="21"/>
        <v>6.9091675000000006E-5</v>
      </c>
      <c r="S54" s="20">
        <f t="shared" si="21"/>
        <v>7.1655675000000004E-5</v>
      </c>
      <c r="T54" s="18">
        <f t="shared" si="33"/>
        <v>6.9761675000000012E-5</v>
      </c>
      <c r="U54" s="18">
        <f t="shared" si="34"/>
        <v>1.6152301384013325E-6</v>
      </c>
      <c r="V54" s="2">
        <f t="shared" si="35"/>
        <v>2.3153545817260444</v>
      </c>
      <c r="W54" s="18">
        <f t="shared" si="22"/>
        <v>6.5941494270805293E-7</v>
      </c>
      <c r="X54" s="20">
        <f t="shared" si="36"/>
        <v>6.9353675000000012E-5</v>
      </c>
      <c r="Y54" s="20">
        <f t="shared" si="23"/>
        <v>6.9050675000000011E-5</v>
      </c>
      <c r="Z54" s="20">
        <f t="shared" si="23"/>
        <v>6.9160674999999995E-5</v>
      </c>
      <c r="AA54" s="20">
        <f t="shared" si="23"/>
        <v>6.8017674999999996E-5</v>
      </c>
      <c r="AB54" s="20">
        <f t="shared" si="23"/>
        <v>6.9641674999999993E-5</v>
      </c>
      <c r="AC54" s="20">
        <f t="shared" si="23"/>
        <v>6.9976674999999995E-5</v>
      </c>
      <c r="AD54" s="18">
        <f t="shared" si="37"/>
        <v>6.9200174999999993E-5</v>
      </c>
      <c r="AE54" s="18">
        <f t="shared" si="38"/>
        <v>6.6987364480176352E-7</v>
      </c>
      <c r="AF54" s="2">
        <f t="shared" si="39"/>
        <v>0.96802305023327417</v>
      </c>
      <c r="AG54" s="18">
        <f t="shared" si="24"/>
        <v>2.7347477031711698E-7</v>
      </c>
      <c r="AH54" s="20">
        <f t="shared" si="40"/>
        <v>7.8285675E-5</v>
      </c>
      <c r="AI54" s="20">
        <f t="shared" si="25"/>
        <v>6.9443675000000019E-5</v>
      </c>
      <c r="AJ54" s="20">
        <f t="shared" si="25"/>
        <v>6.7138675000000006E-5</v>
      </c>
      <c r="AK54" s="20">
        <f t="shared" si="25"/>
        <v>6.7162675000000005E-5</v>
      </c>
      <c r="AL54" s="20">
        <f t="shared" si="25"/>
        <v>6.9792674999999998E-5</v>
      </c>
      <c r="AM54" s="20">
        <f t="shared" si="25"/>
        <v>6.7317675000000006E-5</v>
      </c>
      <c r="AN54" s="18">
        <f t="shared" si="41"/>
        <v>6.9856841666666677E-5</v>
      </c>
      <c r="AO54" s="18">
        <f t="shared" si="42"/>
        <v>4.296845048016817E-6</v>
      </c>
      <c r="AP54" s="2">
        <f t="shared" si="43"/>
        <v>6.1509294515774338</v>
      </c>
      <c r="AQ54" s="18">
        <f t="shared" si="26"/>
        <v>1.7541796452409811E-6</v>
      </c>
    </row>
    <row r="55" spans="1:43">
      <c r="A55" s="11">
        <v>75</v>
      </c>
      <c r="B55" s="113">
        <f t="shared" si="27"/>
        <v>5625</v>
      </c>
      <c r="C55" s="52">
        <v>161.23335250000002</v>
      </c>
      <c r="D55" s="20">
        <f t="shared" si="28"/>
        <v>9.972764749999999E-5</v>
      </c>
      <c r="E55" s="20">
        <f t="shared" si="19"/>
        <v>1.0004764749999999E-4</v>
      </c>
      <c r="F55" s="20">
        <f t="shared" si="19"/>
        <v>9.8105647499999971E-5</v>
      </c>
      <c r="G55" s="20">
        <f t="shared" si="19"/>
        <v>9.3652647499999978E-5</v>
      </c>
      <c r="H55" s="20">
        <f t="shared" si="19"/>
        <v>9.3322647499999986E-5</v>
      </c>
      <c r="I55" s="20">
        <f t="shared" si="19"/>
        <v>9.4207647499999975E-5</v>
      </c>
      <c r="J55" s="18">
        <f t="shared" si="29"/>
        <v>9.651064749999997E-5</v>
      </c>
      <c r="K55" s="18">
        <f t="shared" si="30"/>
        <v>3.1317343437782227E-6</v>
      </c>
      <c r="L55" s="2">
        <f t="shared" si="31"/>
        <v>3.2449625247599996</v>
      </c>
      <c r="M55" s="18">
        <f t="shared" si="20"/>
        <v>1.2785251920344275E-6</v>
      </c>
      <c r="N55" s="20">
        <f t="shared" si="32"/>
        <v>9.7942647499999966E-5</v>
      </c>
      <c r="O55" s="20">
        <f t="shared" si="21"/>
        <v>1.0027564749999999E-4</v>
      </c>
      <c r="P55" s="20">
        <f t="shared" si="21"/>
        <v>1.0302164749999998E-4</v>
      </c>
      <c r="Q55" s="20">
        <f t="shared" si="21"/>
        <v>9.6896647499999976E-5</v>
      </c>
      <c r="R55" s="20">
        <f t="shared" si="21"/>
        <v>1.0160064749999998E-4</v>
      </c>
      <c r="S55" s="20">
        <f t="shared" si="21"/>
        <v>9.8214647499999952E-5</v>
      </c>
      <c r="T55" s="18">
        <f t="shared" si="33"/>
        <v>9.9658647499999974E-5</v>
      </c>
      <c r="U55" s="18">
        <f t="shared" si="34"/>
        <v>2.3715082964223472E-6</v>
      </c>
      <c r="V55" s="2">
        <f t="shared" si="35"/>
        <v>2.379631227106858</v>
      </c>
      <c r="W55" s="18">
        <f t="shared" si="22"/>
        <v>9.6816420783529156E-7</v>
      </c>
      <c r="X55" s="20">
        <f t="shared" si="36"/>
        <v>9.9885647499999998E-5</v>
      </c>
      <c r="Y55" s="20">
        <f t="shared" si="23"/>
        <v>9.9925647499999964E-5</v>
      </c>
      <c r="Z55" s="20">
        <f t="shared" si="23"/>
        <v>9.8108647499999964E-5</v>
      </c>
      <c r="AA55" s="20">
        <f t="shared" si="23"/>
        <v>9.7345647499999985E-5</v>
      </c>
      <c r="AB55" s="20">
        <f t="shared" si="23"/>
        <v>9.9331647499999976E-5</v>
      </c>
      <c r="AC55" s="20">
        <f t="shared" si="23"/>
        <v>9.7448647499999994E-5</v>
      </c>
      <c r="AD55" s="18">
        <f t="shared" si="37"/>
        <v>9.8674314166666638E-5</v>
      </c>
      <c r="AE55" s="18">
        <f t="shared" si="38"/>
        <v>1.1876736364282321E-6</v>
      </c>
      <c r="AF55" s="2">
        <f t="shared" si="39"/>
        <v>1.2036299886738331</v>
      </c>
      <c r="AG55" s="18">
        <f t="shared" si="24"/>
        <v>4.8486573170082532E-7</v>
      </c>
      <c r="AH55" s="20">
        <f t="shared" si="40"/>
        <v>1.0669964749999996E-4</v>
      </c>
      <c r="AI55" s="20">
        <f t="shared" si="25"/>
        <v>9.3788647499999965E-5</v>
      </c>
      <c r="AJ55" s="20">
        <f t="shared" si="25"/>
        <v>9.582764749999995E-5</v>
      </c>
      <c r="AK55" s="20">
        <f t="shared" si="25"/>
        <v>9.5456647499999976E-5</v>
      </c>
      <c r="AL55" s="20">
        <f t="shared" si="25"/>
        <v>9.868464749999998E-5</v>
      </c>
      <c r="AM55" s="20">
        <f t="shared" si="25"/>
        <v>9.2784647499999972E-5</v>
      </c>
      <c r="AN55" s="18">
        <f t="shared" si="41"/>
        <v>9.7206980833333299E-5</v>
      </c>
      <c r="AO55" s="18">
        <f t="shared" si="42"/>
        <v>5.0695656881696147E-6</v>
      </c>
      <c r="AP55" s="2">
        <f t="shared" si="43"/>
        <v>5.2152280059614888</v>
      </c>
      <c r="AQ55" s="18">
        <f t="shared" si="26"/>
        <v>2.0696415255895026E-6</v>
      </c>
    </row>
    <row r="56" spans="1:43">
      <c r="A56" s="11">
        <v>90</v>
      </c>
      <c r="B56" s="113">
        <f t="shared" si="27"/>
        <v>8100</v>
      </c>
      <c r="C56" s="52">
        <v>213.45731500000005</v>
      </c>
      <c r="D56" s="20">
        <f t="shared" si="28"/>
        <v>1.3097968499999995E-4</v>
      </c>
      <c r="E56" s="20">
        <f t="shared" si="19"/>
        <v>1.3156468499999995E-4</v>
      </c>
      <c r="F56" s="20">
        <f t="shared" si="19"/>
        <v>1.3395968499999993E-4</v>
      </c>
      <c r="G56" s="20">
        <f t="shared" si="19"/>
        <v>1.2504068499999993E-4</v>
      </c>
      <c r="H56" s="20">
        <f t="shared" si="19"/>
        <v>1.2351268499999997E-4</v>
      </c>
      <c r="I56" s="20">
        <f t="shared" si="19"/>
        <v>1.2824968499999993E-4</v>
      </c>
      <c r="J56" s="18">
        <f t="shared" si="29"/>
        <v>1.2888451833333327E-4</v>
      </c>
      <c r="K56" s="18">
        <f t="shared" si="30"/>
        <v>4.0339805362280352E-6</v>
      </c>
      <c r="L56" s="2">
        <f t="shared" si="31"/>
        <v>3.1299186189259562</v>
      </c>
      <c r="M56" s="18">
        <f t="shared" si="20"/>
        <v>1.6468656576795928E-6</v>
      </c>
      <c r="N56" s="20">
        <f t="shared" si="32"/>
        <v>1.2881968499999993E-4</v>
      </c>
      <c r="O56" s="20">
        <f t="shared" si="21"/>
        <v>1.3392668499999995E-4</v>
      </c>
      <c r="P56" s="20">
        <f t="shared" si="21"/>
        <v>1.3125968499999994E-4</v>
      </c>
      <c r="Q56" s="20">
        <f t="shared" si="21"/>
        <v>1.2932068499999996E-4</v>
      </c>
      <c r="R56" s="20">
        <f t="shared" si="21"/>
        <v>1.2819368499999997E-4</v>
      </c>
      <c r="S56" s="20">
        <f t="shared" si="21"/>
        <v>1.2825868499999996E-4</v>
      </c>
      <c r="T56" s="18">
        <f t="shared" si="33"/>
        <v>1.2996318499999997E-4</v>
      </c>
      <c r="U56" s="18">
        <f t="shared" si="34"/>
        <v>2.2426365510264876E-6</v>
      </c>
      <c r="V56" s="2">
        <f t="shared" si="35"/>
        <v>1.7255937141171849</v>
      </c>
      <c r="W56" s="18">
        <f t="shared" si="22"/>
        <v>9.1555253808833755E-7</v>
      </c>
      <c r="X56" s="20">
        <f t="shared" si="36"/>
        <v>1.2944368499999995E-4</v>
      </c>
      <c r="Y56" s="20">
        <f t="shared" si="23"/>
        <v>1.2882468499999993E-4</v>
      </c>
      <c r="Z56" s="20">
        <f t="shared" si="23"/>
        <v>1.2960768499999995E-4</v>
      </c>
      <c r="AA56" s="20">
        <f t="shared" si="23"/>
        <v>1.2860068499999996E-4</v>
      </c>
      <c r="AB56" s="20">
        <f t="shared" si="23"/>
        <v>1.3264068499999995E-4</v>
      </c>
      <c r="AC56" s="20">
        <f t="shared" si="23"/>
        <v>1.2432068499999998E-4</v>
      </c>
      <c r="AD56" s="18">
        <f t="shared" si="37"/>
        <v>1.2890635166666663E-4</v>
      </c>
      <c r="AE56" s="18">
        <f t="shared" si="38"/>
        <v>2.6778454523490747E-6</v>
      </c>
      <c r="AF56" s="2">
        <f t="shared" si="39"/>
        <v>2.0773572579833766</v>
      </c>
      <c r="AG56" s="18">
        <f t="shared" si="24"/>
        <v>1.0932258280479398E-6</v>
      </c>
      <c r="AH56" s="20">
        <f t="shared" si="40"/>
        <v>1.3580668499999995E-4</v>
      </c>
      <c r="AI56" s="20">
        <f t="shared" si="25"/>
        <v>1.2565068499999996E-4</v>
      </c>
      <c r="AJ56" s="20">
        <f t="shared" si="25"/>
        <v>1.2252068499999996E-4</v>
      </c>
      <c r="AK56" s="20">
        <f t="shared" si="25"/>
        <v>1.2629468499999997E-4</v>
      </c>
      <c r="AL56" s="20">
        <f t="shared" si="25"/>
        <v>1.3116468499999997E-4</v>
      </c>
      <c r="AM56" s="20">
        <f t="shared" si="25"/>
        <v>1.2492068499999994E-4</v>
      </c>
      <c r="AN56" s="18">
        <f t="shared" si="41"/>
        <v>1.2772635166666662E-4</v>
      </c>
      <c r="AO56" s="18">
        <f t="shared" si="42"/>
        <v>4.8670877397748514E-6</v>
      </c>
      <c r="AP56" s="2">
        <f t="shared" si="43"/>
        <v>3.8105588050277328</v>
      </c>
      <c r="AQ56" s="18">
        <f t="shared" si="26"/>
        <v>1.9869802493007103E-6</v>
      </c>
    </row>
    <row r="57" spans="1:43">
      <c r="A57" s="11">
        <v>105</v>
      </c>
      <c r="B57" s="113">
        <f t="shared" si="27"/>
        <v>11025</v>
      </c>
      <c r="C57" s="52">
        <v>270.13640500000002</v>
      </c>
      <c r="D57" s="20">
        <f t="shared" si="28"/>
        <v>1.6620459499999999E-4</v>
      </c>
      <c r="E57" s="20">
        <f t="shared" si="19"/>
        <v>1.6239159499999999E-4</v>
      </c>
      <c r="F57" s="20">
        <f t="shared" si="19"/>
        <v>1.7109959499999998E-4</v>
      </c>
      <c r="G57" s="20">
        <f t="shared" si="19"/>
        <v>1.5618559499999999E-4</v>
      </c>
      <c r="H57" s="20">
        <f t="shared" si="19"/>
        <v>1.6018359499999997E-4</v>
      </c>
      <c r="I57" s="20">
        <f t="shared" si="19"/>
        <v>1.5678159499999997E-4</v>
      </c>
      <c r="J57" s="18">
        <f t="shared" si="29"/>
        <v>1.6214109499999998E-4</v>
      </c>
      <c r="K57" s="18">
        <f t="shared" si="30"/>
        <v>5.7420123911395393E-6</v>
      </c>
      <c r="L57" s="2">
        <f t="shared" si="31"/>
        <v>3.5413677150382759</v>
      </c>
      <c r="M57" s="18">
        <f t="shared" si="20"/>
        <v>2.3441667425050356E-6</v>
      </c>
      <c r="N57" s="20">
        <f t="shared" si="32"/>
        <v>1.60639595E-4</v>
      </c>
      <c r="O57" s="20">
        <f t="shared" si="21"/>
        <v>1.6047659499999998E-4</v>
      </c>
      <c r="P57" s="20">
        <f t="shared" si="21"/>
        <v>1.6562259499999999E-4</v>
      </c>
      <c r="Q57" s="20">
        <f t="shared" si="21"/>
        <v>1.6950859499999994E-4</v>
      </c>
      <c r="R57" s="20">
        <f t="shared" si="21"/>
        <v>1.5699659499999997E-4</v>
      </c>
      <c r="S57" s="20">
        <f t="shared" si="21"/>
        <v>1.6285259499999996E-4</v>
      </c>
      <c r="T57" s="18">
        <f t="shared" si="33"/>
        <v>1.6268276166666663E-4</v>
      </c>
      <c r="U57" s="18">
        <f t="shared" si="34"/>
        <v>4.3963088343139174E-6</v>
      </c>
      <c r="V57" s="2">
        <f t="shared" si="35"/>
        <v>2.7023814873034038</v>
      </c>
      <c r="W57" s="18">
        <f t="shared" si="22"/>
        <v>1.7947855659598353E-6</v>
      </c>
      <c r="X57" s="20">
        <f t="shared" si="36"/>
        <v>1.5821759499999997E-4</v>
      </c>
      <c r="Y57" s="20">
        <f t="shared" si="23"/>
        <v>1.5885759499999999E-4</v>
      </c>
      <c r="Z57" s="20">
        <f t="shared" si="23"/>
        <v>1.6222659499999997E-4</v>
      </c>
      <c r="AA57" s="20">
        <f t="shared" si="23"/>
        <v>1.5968859499999996E-4</v>
      </c>
      <c r="AB57" s="20">
        <f t="shared" si="23"/>
        <v>1.6433759499999998E-4</v>
      </c>
      <c r="AC57" s="20">
        <f t="shared" si="23"/>
        <v>1.6127459499999997E-4</v>
      </c>
      <c r="AD57" s="18">
        <f t="shared" si="37"/>
        <v>1.6076709499999997E-4</v>
      </c>
      <c r="AE57" s="18">
        <f t="shared" si="38"/>
        <v>2.2998030133035286E-6</v>
      </c>
      <c r="AF57" s="2">
        <f t="shared" si="39"/>
        <v>1.4305184859523206</v>
      </c>
      <c r="AG57" s="18">
        <f t="shared" si="24"/>
        <v>9.3889064858480646E-7</v>
      </c>
      <c r="AH57" s="20">
        <f t="shared" si="40"/>
        <v>1.6399659499999995E-4</v>
      </c>
      <c r="AI57" s="20">
        <f t="shared" si="25"/>
        <v>1.5861059499999998E-4</v>
      </c>
      <c r="AJ57" s="20">
        <f t="shared" si="25"/>
        <v>1.5745559499999996E-4</v>
      </c>
      <c r="AK57" s="20">
        <f t="shared" si="25"/>
        <v>1.5858259499999997E-4</v>
      </c>
      <c r="AL57" s="20">
        <f t="shared" si="25"/>
        <v>1.6866059500000001E-4</v>
      </c>
      <c r="AM57" s="20">
        <f t="shared" si="25"/>
        <v>1.5417959499999996E-4</v>
      </c>
      <c r="AN57" s="18">
        <f t="shared" si="41"/>
        <v>1.6024759499999998E-4</v>
      </c>
      <c r="AO57" s="18">
        <f t="shared" si="42"/>
        <v>5.1942555193213335E-6</v>
      </c>
      <c r="AP57" s="2">
        <f t="shared" si="43"/>
        <v>3.2413937440504705</v>
      </c>
      <c r="AQ57" s="18">
        <f t="shared" si="26"/>
        <v>2.1205459359954197E-6</v>
      </c>
    </row>
    <row r="58" spans="1:43">
      <c r="A58" s="11">
        <v>120</v>
      </c>
      <c r="B58" s="113">
        <f t="shared" si="27"/>
        <v>14400</v>
      </c>
      <c r="C58" s="52">
        <v>331.25566249999997</v>
      </c>
      <c r="D58" s="20">
        <f t="shared" si="28"/>
        <v>1.9687533750000001E-4</v>
      </c>
      <c r="E58" s="20">
        <f t="shared" si="19"/>
        <v>2.0124633749999998E-4</v>
      </c>
      <c r="F58" s="20">
        <f t="shared" si="19"/>
        <v>2.1445233749999999E-4</v>
      </c>
      <c r="G58" s="20">
        <f t="shared" si="19"/>
        <v>1.8939233750000007E-4</v>
      </c>
      <c r="H58" s="20">
        <f t="shared" si="19"/>
        <v>1.8816033750000008E-4</v>
      </c>
      <c r="I58" s="20">
        <f t="shared" si="19"/>
        <v>1.9137333750000006E-4</v>
      </c>
      <c r="J58" s="18">
        <f t="shared" si="29"/>
        <v>1.9691667083333335E-4</v>
      </c>
      <c r="K58" s="18">
        <f t="shared" si="30"/>
        <v>9.9021698362866894E-6</v>
      </c>
      <c r="L58" s="2">
        <f t="shared" si="31"/>
        <v>5.028609205295627</v>
      </c>
      <c r="M58" s="18">
        <f t="shared" si="20"/>
        <v>4.0425439075468715E-6</v>
      </c>
      <c r="N58" s="20">
        <f t="shared" si="32"/>
        <v>1.9584033750000003E-4</v>
      </c>
      <c r="O58" s="20">
        <f t="shared" si="21"/>
        <v>1.9876633750000008E-4</v>
      </c>
      <c r="P58" s="20">
        <f t="shared" si="21"/>
        <v>2.0402833750000001E-4</v>
      </c>
      <c r="Q58" s="20">
        <f t="shared" si="21"/>
        <v>2.0830433749999998E-4</v>
      </c>
      <c r="R58" s="20">
        <f t="shared" si="21"/>
        <v>1.9562333750000005E-4</v>
      </c>
      <c r="S58" s="20">
        <f t="shared" si="21"/>
        <v>1.9636433750000004E-4</v>
      </c>
      <c r="T58" s="18">
        <f t="shared" si="33"/>
        <v>1.9982117083333336E-4</v>
      </c>
      <c r="U58" s="18">
        <f t="shared" si="34"/>
        <v>5.219110591534386E-6</v>
      </c>
      <c r="V58" s="2">
        <f t="shared" si="35"/>
        <v>2.6118907069599429</v>
      </c>
      <c r="W58" s="18">
        <f t="shared" si="22"/>
        <v>2.1306929767357541E-6</v>
      </c>
      <c r="X58" s="20">
        <f t="shared" si="36"/>
        <v>1.985583375E-4</v>
      </c>
      <c r="Y58" s="20">
        <f t="shared" si="23"/>
        <v>1.9338933750000001E-4</v>
      </c>
      <c r="Z58" s="20">
        <f t="shared" si="23"/>
        <v>2.001353375E-4</v>
      </c>
      <c r="AA58" s="20">
        <f t="shared" si="23"/>
        <v>1.9526133750000007E-4</v>
      </c>
      <c r="AB58" s="20">
        <f t="shared" si="23"/>
        <v>1.9444133750000004E-4</v>
      </c>
      <c r="AC58" s="20">
        <f t="shared" si="23"/>
        <v>1.9401333750000002E-4</v>
      </c>
      <c r="AD58" s="18">
        <f t="shared" si="37"/>
        <v>1.9596650416666667E-4</v>
      </c>
      <c r="AE58" s="18">
        <f t="shared" si="38"/>
        <v>2.7341109280105295E-6</v>
      </c>
      <c r="AF58" s="2">
        <f t="shared" si="39"/>
        <v>1.3951929895556068</v>
      </c>
      <c r="AG58" s="18">
        <f t="shared" si="24"/>
        <v>1.1161961122988649E-6</v>
      </c>
      <c r="AH58" s="20">
        <f t="shared" si="40"/>
        <v>2.0081633750000004E-4</v>
      </c>
      <c r="AI58" s="20">
        <f t="shared" si="25"/>
        <v>1.9741333750000002E-4</v>
      </c>
      <c r="AJ58" s="20">
        <f t="shared" si="25"/>
        <v>1.8942933749999997E-4</v>
      </c>
      <c r="AK58" s="20">
        <f t="shared" si="25"/>
        <v>1.9328833750000002E-4</v>
      </c>
      <c r="AL58" s="20">
        <f t="shared" si="25"/>
        <v>2.0263233750000007E-4</v>
      </c>
      <c r="AM58" s="20">
        <f t="shared" si="25"/>
        <v>1.8899233750000008E-4</v>
      </c>
      <c r="AN58" s="18">
        <f t="shared" si="41"/>
        <v>1.9542867083333334E-4</v>
      </c>
      <c r="AO58" s="18">
        <f t="shared" si="42"/>
        <v>5.776817139798248E-6</v>
      </c>
      <c r="AP58" s="2">
        <f t="shared" si="43"/>
        <v>2.9559721790897653</v>
      </c>
      <c r="AQ58" s="18">
        <f t="shared" si="26"/>
        <v>2.3583757216449775E-6</v>
      </c>
    </row>
    <row r="59" spans="1:43">
      <c r="A59" s="11">
        <v>135</v>
      </c>
      <c r="B59" s="113">
        <f t="shared" si="27"/>
        <v>18225</v>
      </c>
      <c r="C59" s="52">
        <v>396.30752749999999</v>
      </c>
      <c r="D59" s="20">
        <f t="shared" si="28"/>
        <v>2.3649147249999998E-4</v>
      </c>
      <c r="E59" s="20">
        <f t="shared" si="19"/>
        <v>2.3484747249999998E-4</v>
      </c>
      <c r="F59" s="20">
        <f t="shared" si="19"/>
        <v>2.5904147250000007E-4</v>
      </c>
      <c r="G59" s="20">
        <f t="shared" si="19"/>
        <v>2.2872047250000003E-4</v>
      </c>
      <c r="H59" s="20">
        <f t="shared" si="19"/>
        <v>2.2842047249999997E-4</v>
      </c>
      <c r="I59" s="20">
        <f t="shared" si="19"/>
        <v>2.3455447249999997E-4</v>
      </c>
      <c r="J59" s="18">
        <f t="shared" si="29"/>
        <v>2.3701263916666666E-4</v>
      </c>
      <c r="K59" s="18">
        <f t="shared" si="30"/>
        <v>1.1303601185757897E-5</v>
      </c>
      <c r="L59" s="2">
        <f t="shared" si="31"/>
        <v>4.7691976366750781</v>
      </c>
      <c r="M59" s="18">
        <f t="shared" si="20"/>
        <v>4.6146758601709568E-6</v>
      </c>
      <c r="N59" s="20">
        <f t="shared" si="32"/>
        <v>2.3476347250000004E-4</v>
      </c>
      <c r="O59" s="20">
        <f t="shared" si="21"/>
        <v>2.3636147249999999E-4</v>
      </c>
      <c r="P59" s="20">
        <f t="shared" si="21"/>
        <v>2.4457247249999998E-4</v>
      </c>
      <c r="Q59" s="20">
        <f t="shared" si="21"/>
        <v>2.4380047249999995E-4</v>
      </c>
      <c r="R59" s="20">
        <f t="shared" si="21"/>
        <v>2.3204647250000006E-4</v>
      </c>
      <c r="S59" s="20">
        <f t="shared" si="21"/>
        <v>2.3632547250000005E-4</v>
      </c>
      <c r="T59" s="18">
        <f t="shared" si="33"/>
        <v>2.3797830583333331E-4</v>
      </c>
      <c r="U59" s="18">
        <f t="shared" si="34"/>
        <v>5.0645526324312481E-6</v>
      </c>
      <c r="V59" s="2">
        <f t="shared" si="35"/>
        <v>2.1281572766461232</v>
      </c>
      <c r="W59" s="18">
        <f t="shared" si="22"/>
        <v>2.0675949541543146E-6</v>
      </c>
      <c r="X59" s="20">
        <f t="shared" si="36"/>
        <v>2.3697947250000005E-4</v>
      </c>
      <c r="Y59" s="20">
        <f t="shared" si="23"/>
        <v>2.3609747249999998E-4</v>
      </c>
      <c r="Z59" s="20">
        <f t="shared" si="23"/>
        <v>2.3576847250000003E-4</v>
      </c>
      <c r="AA59" s="20">
        <f t="shared" si="23"/>
        <v>2.3902947249999999E-4</v>
      </c>
      <c r="AB59" s="20">
        <f t="shared" si="23"/>
        <v>2.3246047250000004E-4</v>
      </c>
      <c r="AC59" s="20">
        <f t="shared" si="23"/>
        <v>2.3679847250000001E-4</v>
      </c>
      <c r="AD59" s="18">
        <f t="shared" si="37"/>
        <v>2.3618897250000004E-4</v>
      </c>
      <c r="AE59" s="18">
        <f t="shared" si="38"/>
        <v>2.1518236684263733E-6</v>
      </c>
      <c r="AF59" s="2">
        <f t="shared" si="39"/>
        <v>0.91106017594719535</v>
      </c>
      <c r="AG59" s="18">
        <f t="shared" si="24"/>
        <v>8.7847833401474537E-7</v>
      </c>
      <c r="AH59" s="20">
        <f t="shared" si="40"/>
        <v>2.3568047250000006E-4</v>
      </c>
      <c r="AI59" s="20">
        <f t="shared" si="25"/>
        <v>2.3144147250000002E-4</v>
      </c>
      <c r="AJ59" s="20">
        <f t="shared" si="25"/>
        <v>2.2600147249999999E-4</v>
      </c>
      <c r="AK59" s="20">
        <f t="shared" si="25"/>
        <v>2.2869847249999998E-4</v>
      </c>
      <c r="AL59" s="20">
        <f t="shared" si="25"/>
        <v>2.4256747250000002E-4</v>
      </c>
      <c r="AM59" s="20">
        <f t="shared" si="25"/>
        <v>2.2875947250000002E-4</v>
      </c>
      <c r="AN59" s="18">
        <f t="shared" si="41"/>
        <v>2.3219147250000004E-4</v>
      </c>
      <c r="AO59" s="18">
        <f t="shared" si="42"/>
        <v>6.0447128964079168E-6</v>
      </c>
      <c r="AP59" s="2">
        <f t="shared" si="43"/>
        <v>2.6033311350001949</v>
      </c>
      <c r="AQ59" s="18">
        <f t="shared" si="26"/>
        <v>2.4677437063033984E-6</v>
      </c>
    </row>
    <row r="60" spans="1:43">
      <c r="A60" s="11">
        <v>150</v>
      </c>
      <c r="B60" s="113">
        <f t="shared" si="27"/>
        <v>22500</v>
      </c>
      <c r="C60" s="52">
        <v>466.59554750000007</v>
      </c>
      <c r="D60" s="20">
        <f t="shared" si="28"/>
        <v>2.7104245249999997E-4</v>
      </c>
      <c r="E60" s="20">
        <f t="shared" si="19"/>
        <v>2.6791145249999989E-4</v>
      </c>
      <c r="F60" s="20">
        <f t="shared" si="19"/>
        <v>3.0408145249999997E-4</v>
      </c>
      <c r="G60" s="20">
        <f t="shared" si="19"/>
        <v>2.5895545249999998E-4</v>
      </c>
      <c r="H60" s="20">
        <f t="shared" si="19"/>
        <v>2.7302245249999997E-4</v>
      </c>
      <c r="I60" s="20">
        <f t="shared" si="19"/>
        <v>2.7281045249999988E-4</v>
      </c>
      <c r="J60" s="18">
        <f t="shared" si="29"/>
        <v>2.7463728583333329E-4</v>
      </c>
      <c r="K60" s="18">
        <f t="shared" si="30"/>
        <v>1.5342643284866754E-5</v>
      </c>
      <c r="L60" s="2">
        <f t="shared" si="31"/>
        <v>5.5865114011422357</v>
      </c>
      <c r="M60" s="18">
        <f t="shared" si="20"/>
        <v>6.2636078922437201E-6</v>
      </c>
      <c r="N60" s="20">
        <f t="shared" si="32"/>
        <v>2.7309645249999994E-4</v>
      </c>
      <c r="O60" s="20">
        <f t="shared" si="21"/>
        <v>2.8546645249999993E-4</v>
      </c>
      <c r="P60" s="20">
        <f t="shared" si="21"/>
        <v>2.937034524999999E-4</v>
      </c>
      <c r="Q60" s="20">
        <f t="shared" si="21"/>
        <v>2.6286345249999988E-4</v>
      </c>
      <c r="R60" s="20">
        <f t="shared" si="21"/>
        <v>2.7085045249999998E-4</v>
      </c>
      <c r="S60" s="20">
        <f t="shared" si="21"/>
        <v>2.8027745249999998E-4</v>
      </c>
      <c r="T60" s="18">
        <f t="shared" si="33"/>
        <v>2.7770961916666657E-4</v>
      </c>
      <c r="U60" s="18">
        <f t="shared" si="34"/>
        <v>1.1057152208713902E-5</v>
      </c>
      <c r="V60" s="2">
        <f t="shared" si="35"/>
        <v>3.9815517524720621</v>
      </c>
      <c r="W60" s="18">
        <f t="shared" si="22"/>
        <v>4.5140634866061779E-6</v>
      </c>
      <c r="X60" s="20">
        <f t="shared" si="36"/>
        <v>2.802034524999999E-4</v>
      </c>
      <c r="Y60" s="20">
        <f t="shared" si="23"/>
        <v>2.7522645249999992E-4</v>
      </c>
      <c r="Z60" s="20">
        <f t="shared" si="23"/>
        <v>2.732624524999999E-4</v>
      </c>
      <c r="AA60" s="20">
        <f t="shared" si="23"/>
        <v>2.7338845249999999E-4</v>
      </c>
      <c r="AB60" s="20">
        <f t="shared" si="23"/>
        <v>2.7077545249999994E-4</v>
      </c>
      <c r="AC60" s="20">
        <f t="shared" si="23"/>
        <v>2.7270645249999998E-4</v>
      </c>
      <c r="AD60" s="18">
        <f t="shared" si="37"/>
        <v>2.7426045249999989E-4</v>
      </c>
      <c r="AE60" s="18">
        <f t="shared" si="38"/>
        <v>3.2424970007696044E-6</v>
      </c>
      <c r="AF60" s="2">
        <f t="shared" si="39"/>
        <v>1.1822692521699263</v>
      </c>
      <c r="AG60" s="18">
        <f t="shared" si="24"/>
        <v>1.3237438573983942E-6</v>
      </c>
      <c r="AH60" s="20">
        <f t="shared" si="40"/>
        <v>2.7438845249999996E-4</v>
      </c>
      <c r="AI60" s="20">
        <f t="shared" si="25"/>
        <v>2.7562645249999993E-4</v>
      </c>
      <c r="AJ60" s="20">
        <f t="shared" si="25"/>
        <v>2.6659745249999991E-4</v>
      </c>
      <c r="AK60" s="20">
        <f t="shared" si="25"/>
        <v>2.6932445249999991E-4</v>
      </c>
      <c r="AL60" s="20">
        <f t="shared" si="25"/>
        <v>2.8555445249999991E-4</v>
      </c>
      <c r="AM60" s="20">
        <f t="shared" si="25"/>
        <v>2.6080345249999992E-4</v>
      </c>
      <c r="AN60" s="18">
        <f t="shared" si="41"/>
        <v>2.7204911916666662E-4</v>
      </c>
      <c r="AO60" s="18">
        <f t="shared" si="42"/>
        <v>8.5354943539707591E-6</v>
      </c>
      <c r="AP60" s="2">
        <f t="shared" si="43"/>
        <v>3.137482811970298</v>
      </c>
      <c r="AQ60" s="18">
        <f t="shared" si="26"/>
        <v>3.4846009782725176E-6</v>
      </c>
    </row>
    <row r="61" spans="1:43">
      <c r="A61" s="11">
        <v>165</v>
      </c>
      <c r="B61" s="113">
        <f t="shared" si="27"/>
        <v>27225</v>
      </c>
      <c r="C61" s="52">
        <v>540.39986999999996</v>
      </c>
      <c r="D61" s="20">
        <f t="shared" si="28"/>
        <v>3.1215613000000009E-4</v>
      </c>
      <c r="E61" s="20">
        <f t="shared" si="19"/>
        <v>3.1619713000000002E-4</v>
      </c>
      <c r="F61" s="20">
        <f t="shared" si="19"/>
        <v>3.2541513000000009E-4</v>
      </c>
      <c r="G61" s="20">
        <f t="shared" si="19"/>
        <v>2.9586112999999999E-4</v>
      </c>
      <c r="H61" s="20">
        <f t="shared" si="19"/>
        <v>3.1589013000000001E-4</v>
      </c>
      <c r="I61" s="20">
        <f t="shared" si="19"/>
        <v>3.1468213000000002E-4</v>
      </c>
      <c r="J61" s="18">
        <f t="shared" si="29"/>
        <v>3.1336696333333339E-4</v>
      </c>
      <c r="K61" s="18">
        <f t="shared" si="30"/>
        <v>9.6869449759285401E-6</v>
      </c>
      <c r="L61" s="2">
        <f t="shared" si="31"/>
        <v>3.0912464009884744</v>
      </c>
      <c r="M61" s="18">
        <f t="shared" si="20"/>
        <v>3.9546787262403335E-6</v>
      </c>
      <c r="N61" s="20">
        <f t="shared" si="32"/>
        <v>3.1740613000000008E-4</v>
      </c>
      <c r="O61" s="20">
        <f t="shared" si="21"/>
        <v>3.1511413000000004E-4</v>
      </c>
      <c r="P61" s="20">
        <f t="shared" si="21"/>
        <v>3.3675313000000004E-4</v>
      </c>
      <c r="Q61" s="20">
        <f t="shared" si="21"/>
        <v>3.0621113000000005E-4</v>
      </c>
      <c r="R61" s="20">
        <f t="shared" si="21"/>
        <v>3.1580312999999999E-4</v>
      </c>
      <c r="S61" s="20">
        <f t="shared" si="21"/>
        <v>3.2368213000000002E-4</v>
      </c>
      <c r="T61" s="18">
        <f t="shared" si="33"/>
        <v>3.1916163000000007E-4</v>
      </c>
      <c r="U61" s="18">
        <f t="shared" si="34"/>
        <v>1.0279638140518371E-5</v>
      </c>
      <c r="V61" s="2">
        <f t="shared" si="35"/>
        <v>3.2208251789284223</v>
      </c>
      <c r="W61" s="18">
        <f t="shared" si="22"/>
        <v>4.1966446974537492E-6</v>
      </c>
      <c r="X61" s="20">
        <f t="shared" si="36"/>
        <v>3.2008212999999998E-4</v>
      </c>
      <c r="Y61" s="20">
        <f t="shared" si="23"/>
        <v>3.0914513E-4</v>
      </c>
      <c r="Z61" s="20">
        <f t="shared" si="23"/>
        <v>3.2469513000000008E-4</v>
      </c>
      <c r="AA61" s="20">
        <f t="shared" si="23"/>
        <v>3.3170613000000005E-4</v>
      </c>
      <c r="AB61" s="20">
        <f t="shared" si="23"/>
        <v>3.1965113000000008E-4</v>
      </c>
      <c r="AC61" s="20">
        <f t="shared" si="23"/>
        <v>3.2311513000000004E-4</v>
      </c>
      <c r="AD61" s="18">
        <f t="shared" si="37"/>
        <v>3.2139913000000007E-4</v>
      </c>
      <c r="AE61" s="18">
        <f t="shared" si="38"/>
        <v>7.4161045030393319E-6</v>
      </c>
      <c r="AF61" s="2">
        <f t="shared" si="39"/>
        <v>2.3074438636592856</v>
      </c>
      <c r="AG61" s="18">
        <f t="shared" si="24"/>
        <v>3.0276119852671641E-6</v>
      </c>
      <c r="AH61" s="20">
        <f t="shared" si="40"/>
        <v>3.1352613000000008E-4</v>
      </c>
      <c r="AI61" s="20">
        <f t="shared" si="25"/>
        <v>3.2057812999999999E-4</v>
      </c>
      <c r="AJ61" s="20">
        <f t="shared" si="25"/>
        <v>3.0308413000000009E-4</v>
      </c>
      <c r="AK61" s="20">
        <f t="shared" si="25"/>
        <v>3.0683712999999999E-4</v>
      </c>
      <c r="AL61" s="20">
        <f t="shared" si="25"/>
        <v>3.3431713000000001E-4</v>
      </c>
      <c r="AM61" s="20">
        <f t="shared" si="25"/>
        <v>3.0512813000000007E-4</v>
      </c>
      <c r="AN61" s="18">
        <f t="shared" si="41"/>
        <v>3.1391179666666677E-4</v>
      </c>
      <c r="AO61" s="18">
        <f t="shared" si="42"/>
        <v>1.1877781285520715E-5</v>
      </c>
      <c r="AP61" s="2">
        <f t="shared" si="43"/>
        <v>3.7837957705467704</v>
      </c>
      <c r="AQ61" s="18">
        <f t="shared" si="26"/>
        <v>4.8490839043174975E-6</v>
      </c>
    </row>
    <row r="62" spans="1:43">
      <c r="A62" s="11">
        <v>180</v>
      </c>
      <c r="B62" s="113">
        <f t="shared" si="27"/>
        <v>32400</v>
      </c>
      <c r="C62" s="52">
        <v>617.01883500000008</v>
      </c>
      <c r="D62" s="20">
        <f t="shared" si="28"/>
        <v>3.5193816499999993E-4</v>
      </c>
      <c r="E62" s="20">
        <f t="shared" si="19"/>
        <v>3.560441649999999E-4</v>
      </c>
      <c r="F62" s="20">
        <f t="shared" si="19"/>
        <v>3.7384616499999994E-4</v>
      </c>
      <c r="G62" s="20">
        <f t="shared" si="19"/>
        <v>3.4859416499999997E-4</v>
      </c>
      <c r="H62" s="20">
        <f t="shared" si="19"/>
        <v>3.6111716499999987E-4</v>
      </c>
      <c r="I62" s="20">
        <f t="shared" si="19"/>
        <v>3.5422016499999997E-4</v>
      </c>
      <c r="J62" s="18">
        <f t="shared" si="29"/>
        <v>3.5762666499999994E-4</v>
      </c>
      <c r="K62" s="18">
        <f t="shared" si="30"/>
        <v>8.9811959949663597E-6</v>
      </c>
      <c r="L62" s="2">
        <f t="shared" si="31"/>
        <v>2.5113328713803713</v>
      </c>
      <c r="M62" s="18">
        <f t="shared" si="20"/>
        <v>3.66655791126591E-6</v>
      </c>
      <c r="N62" s="20">
        <f t="shared" si="32"/>
        <v>3.6759316499999987E-4</v>
      </c>
      <c r="O62" s="20">
        <f t="shared" si="21"/>
        <v>3.7267416499999991E-4</v>
      </c>
      <c r="P62" s="20">
        <f t="shared" si="21"/>
        <v>3.7747416499999998E-4</v>
      </c>
      <c r="Q62" s="20">
        <f t="shared" si="21"/>
        <v>3.5336816499999984E-4</v>
      </c>
      <c r="R62" s="20">
        <f t="shared" si="21"/>
        <v>3.6178016499999991E-4</v>
      </c>
      <c r="S62" s="20">
        <f t="shared" si="21"/>
        <v>3.655741649999999E-4</v>
      </c>
      <c r="T62" s="18">
        <f t="shared" si="33"/>
        <v>3.664106649999999E-4</v>
      </c>
      <c r="U62" s="18">
        <f t="shared" si="34"/>
        <v>8.4294583396562728E-6</v>
      </c>
      <c r="V62" s="2">
        <f t="shared" si="35"/>
        <v>2.3005493957596115</v>
      </c>
      <c r="W62" s="18">
        <f t="shared" si="22"/>
        <v>3.4413119567010266E-6</v>
      </c>
      <c r="X62" s="20">
        <f t="shared" si="36"/>
        <v>3.6712116499999992E-4</v>
      </c>
      <c r="Y62" s="20">
        <f t="shared" si="23"/>
        <v>3.58219165E-4</v>
      </c>
      <c r="Z62" s="20">
        <f t="shared" si="23"/>
        <v>3.7319216499999994E-4</v>
      </c>
      <c r="AA62" s="20">
        <f t="shared" si="23"/>
        <v>3.7928716499999995E-4</v>
      </c>
      <c r="AB62" s="20">
        <f t="shared" si="23"/>
        <v>3.6404116499999989E-4</v>
      </c>
      <c r="AC62" s="20">
        <f t="shared" si="23"/>
        <v>3.6355916499999989E-4</v>
      </c>
      <c r="AD62" s="18">
        <f t="shared" si="37"/>
        <v>3.6756999833333326E-4</v>
      </c>
      <c r="AE62" s="18">
        <f t="shared" si="38"/>
        <v>7.5508905015677892E-6</v>
      </c>
      <c r="AF62" s="2">
        <f t="shared" si="39"/>
        <v>2.0542728013182985</v>
      </c>
      <c r="AG62" s="18">
        <f t="shared" si="24"/>
        <v>3.0826381387448715E-6</v>
      </c>
      <c r="AH62" s="20">
        <f t="shared" si="40"/>
        <v>3.6666916499999991E-4</v>
      </c>
      <c r="AI62" s="20">
        <f t="shared" si="25"/>
        <v>3.6525316499999994E-4</v>
      </c>
      <c r="AJ62" s="20">
        <f t="shared" si="25"/>
        <v>3.5028216499999998E-4</v>
      </c>
      <c r="AK62" s="20">
        <f t="shared" si="25"/>
        <v>3.5666816499999992E-4</v>
      </c>
      <c r="AL62" s="20">
        <f t="shared" si="25"/>
        <v>3.8048616499999991E-4</v>
      </c>
      <c r="AM62" s="20">
        <f t="shared" si="25"/>
        <v>3.5036916499999994E-4</v>
      </c>
      <c r="AN62" s="18">
        <f t="shared" si="41"/>
        <v>3.6162133166666664E-4</v>
      </c>
      <c r="AO62" s="18">
        <f t="shared" si="42"/>
        <v>1.1612704997831738E-5</v>
      </c>
      <c r="AP62" s="2">
        <f t="shared" si="43"/>
        <v>3.2112887102954519</v>
      </c>
      <c r="AQ62" s="18">
        <f t="shared" si="26"/>
        <v>4.7408669630259653E-6</v>
      </c>
    </row>
    <row r="63" spans="1:43">
      <c r="A63" s="11">
        <v>195</v>
      </c>
      <c r="B63" s="113">
        <f t="shared" si="27"/>
        <v>38025</v>
      </c>
      <c r="C63" s="52">
        <v>698.21055000000001</v>
      </c>
      <c r="D63" s="20">
        <f t="shared" si="28"/>
        <v>3.9780944999999999E-4</v>
      </c>
      <c r="E63" s="20">
        <f t="shared" si="19"/>
        <v>4.0228945E-4</v>
      </c>
      <c r="F63" s="20">
        <f t="shared" si="19"/>
        <v>4.0796945000000004E-4</v>
      </c>
      <c r="G63" s="20">
        <f t="shared" si="19"/>
        <v>3.8716945000000008E-4</v>
      </c>
      <c r="H63" s="20">
        <f t="shared" si="19"/>
        <v>3.9828945000000001E-4</v>
      </c>
      <c r="I63" s="20">
        <f t="shared" si="19"/>
        <v>4.0423945000000002E-4</v>
      </c>
      <c r="J63" s="18">
        <f t="shared" si="29"/>
        <v>3.9962778333333337E-4</v>
      </c>
      <c r="K63" s="18">
        <f t="shared" si="30"/>
        <v>7.1866944186229631E-6</v>
      </c>
      <c r="L63" s="2">
        <f t="shared" si="31"/>
        <v>1.7983470415089915</v>
      </c>
      <c r="M63" s="18">
        <f t="shared" si="20"/>
        <v>2.933955710489011E-6</v>
      </c>
      <c r="N63" s="20">
        <f t="shared" si="32"/>
        <v>4.1120945000000004E-4</v>
      </c>
      <c r="O63" s="20">
        <f t="shared" si="21"/>
        <v>4.1652945E-4</v>
      </c>
      <c r="P63" s="20">
        <f t="shared" si="21"/>
        <v>4.3482944999999996E-4</v>
      </c>
      <c r="Q63" s="20">
        <f t="shared" si="21"/>
        <v>4.0377944999999999E-4</v>
      </c>
      <c r="R63" s="20">
        <f t="shared" si="21"/>
        <v>4.0626945E-4</v>
      </c>
      <c r="S63" s="20">
        <f t="shared" si="21"/>
        <v>4.1446945000000004E-4</v>
      </c>
      <c r="T63" s="18">
        <f t="shared" si="33"/>
        <v>4.1451445000000004E-4</v>
      </c>
      <c r="U63" s="18">
        <f t="shared" si="34"/>
        <v>1.1053549203762546E-5</v>
      </c>
      <c r="V63" s="2">
        <f t="shared" si="35"/>
        <v>2.6666257843996863</v>
      </c>
      <c r="W63" s="18">
        <f t="shared" si="22"/>
        <v>4.5125925659942539E-6</v>
      </c>
      <c r="X63" s="20">
        <f t="shared" si="36"/>
        <v>4.1939944999999987E-4</v>
      </c>
      <c r="Y63" s="20">
        <f t="shared" si="23"/>
        <v>4.1166945000000008E-4</v>
      </c>
      <c r="Z63" s="20">
        <f t="shared" si="23"/>
        <v>4.1623945000000004E-4</v>
      </c>
      <c r="AA63" s="20">
        <f t="shared" si="23"/>
        <v>4.4514944999999987E-4</v>
      </c>
      <c r="AB63" s="20">
        <f t="shared" si="23"/>
        <v>4.0395945000000006E-4</v>
      </c>
      <c r="AC63" s="20">
        <f t="shared" si="23"/>
        <v>4.1119945000000005E-4</v>
      </c>
      <c r="AD63" s="18">
        <f t="shared" si="37"/>
        <v>4.1793611666666666E-4</v>
      </c>
      <c r="AE63" s="18">
        <f t="shared" si="38"/>
        <v>1.4321917003902254E-5</v>
      </c>
      <c r="AF63" s="2">
        <f t="shared" si="39"/>
        <v>3.4268196580208419</v>
      </c>
      <c r="AG63" s="18">
        <f t="shared" si="24"/>
        <v>5.8468981330084269E-6</v>
      </c>
      <c r="AH63" s="20">
        <f t="shared" si="40"/>
        <v>4.0472945000000004E-4</v>
      </c>
      <c r="AI63" s="20">
        <f t="shared" si="25"/>
        <v>4.1094945000000007E-4</v>
      </c>
      <c r="AJ63" s="20">
        <f t="shared" si="25"/>
        <v>3.9460944999999991E-4</v>
      </c>
      <c r="AK63" s="20">
        <f t="shared" si="25"/>
        <v>3.9082944999999997E-4</v>
      </c>
      <c r="AL63" s="20">
        <f t="shared" si="25"/>
        <v>4.408994499999999E-4</v>
      </c>
      <c r="AM63" s="20">
        <f t="shared" si="25"/>
        <v>3.894394500000001E-4</v>
      </c>
      <c r="AN63" s="18">
        <f t="shared" si="41"/>
        <v>4.0524278333333336E-4</v>
      </c>
      <c r="AO63" s="18">
        <f t="shared" si="42"/>
        <v>1.9363805066842243E-5</v>
      </c>
      <c r="AP63" s="2">
        <f t="shared" si="43"/>
        <v>4.778321999361677</v>
      </c>
      <c r="AQ63" s="18">
        <f t="shared" si="26"/>
        <v>7.9052403154138357E-6</v>
      </c>
    </row>
    <row r="64" spans="1:43">
      <c r="A64" s="11">
        <v>210</v>
      </c>
      <c r="B64" s="113">
        <f t="shared" si="27"/>
        <v>44100</v>
      </c>
      <c r="C64" s="52">
        <v>783.31197500000007</v>
      </c>
      <c r="D64" s="20">
        <f t="shared" si="28"/>
        <v>4.4664802499999996E-4</v>
      </c>
      <c r="E64" s="20">
        <f t="shared" si="19"/>
        <v>4.5388802499999996E-4</v>
      </c>
      <c r="F64" s="20">
        <f t="shared" si="19"/>
        <v>4.6034802500000003E-4</v>
      </c>
      <c r="G64" s="20">
        <f t="shared" si="19"/>
        <v>4.2675802499999986E-4</v>
      </c>
      <c r="H64" s="20">
        <f t="shared" si="19"/>
        <v>4.5395802499999992E-4</v>
      </c>
      <c r="I64" s="20">
        <f t="shared" si="19"/>
        <v>4.5381802500000005E-4</v>
      </c>
      <c r="J64" s="18">
        <f t="shared" si="29"/>
        <v>4.4923635833333332E-4</v>
      </c>
      <c r="K64" s="18">
        <f t="shared" si="30"/>
        <v>1.1835268339444948E-5</v>
      </c>
      <c r="L64" s="2">
        <f t="shared" si="31"/>
        <v>2.6345303802554603</v>
      </c>
      <c r="M64" s="18">
        <f t="shared" si="20"/>
        <v>4.8317280667594834E-6</v>
      </c>
      <c r="N64" s="20">
        <f t="shared" si="32"/>
        <v>4.6065802499999997E-4</v>
      </c>
      <c r="O64" s="20">
        <f t="shared" si="21"/>
        <v>4.6292802499999994E-4</v>
      </c>
      <c r="P64" s="20">
        <f t="shared" si="21"/>
        <v>4.8075802499999987E-4</v>
      </c>
      <c r="Q64" s="20">
        <f t="shared" si="21"/>
        <v>4.5775802499999985E-4</v>
      </c>
      <c r="R64" s="20">
        <f t="shared" si="21"/>
        <v>4.5109802499999999E-4</v>
      </c>
      <c r="S64" s="20">
        <f t="shared" si="21"/>
        <v>4.6840802499999997E-4</v>
      </c>
      <c r="T64" s="18">
        <f t="shared" si="33"/>
        <v>4.6360135833333323E-4</v>
      </c>
      <c r="U64" s="18">
        <f t="shared" si="34"/>
        <v>1.0169068131675888E-5</v>
      </c>
      <c r="V64" s="2">
        <f t="shared" si="35"/>
        <v>2.1934940329411727</v>
      </c>
      <c r="W64" s="18">
        <f t="shared" si="22"/>
        <v>4.1515046803672311E-6</v>
      </c>
      <c r="X64" s="20">
        <f t="shared" si="36"/>
        <v>4.6488802499999995E-4</v>
      </c>
      <c r="Y64" s="20">
        <f t="shared" si="23"/>
        <v>4.5332802500000003E-4</v>
      </c>
      <c r="Z64" s="20">
        <f t="shared" si="23"/>
        <v>4.7002802499999984E-4</v>
      </c>
      <c r="AA64" s="20">
        <f t="shared" si="23"/>
        <v>4.8920802499999988E-4</v>
      </c>
      <c r="AB64" s="20">
        <f t="shared" si="23"/>
        <v>4.6031802500000004E-4</v>
      </c>
      <c r="AC64" s="20">
        <f t="shared" si="23"/>
        <v>4.6476802499999985E-4</v>
      </c>
      <c r="AD64" s="18">
        <f t="shared" si="37"/>
        <v>4.6708969166666655E-4</v>
      </c>
      <c r="AE64" s="18">
        <f t="shared" si="38"/>
        <v>1.2192874011760531E-5</v>
      </c>
      <c r="AF64" s="2">
        <f t="shared" si="39"/>
        <v>2.6103924426706984</v>
      </c>
      <c r="AG64" s="18">
        <f t="shared" si="24"/>
        <v>4.9777199711425001E-6</v>
      </c>
      <c r="AH64" s="20">
        <f t="shared" si="40"/>
        <v>4.56838025E-4</v>
      </c>
      <c r="AI64" s="20">
        <f t="shared" si="25"/>
        <v>4.5611802499999999E-4</v>
      </c>
      <c r="AJ64" s="20">
        <f t="shared" si="25"/>
        <v>4.4882802500000003E-4</v>
      </c>
      <c r="AK64" s="20">
        <f t="shared" si="25"/>
        <v>4.4738802499999996E-4</v>
      </c>
      <c r="AL64" s="20">
        <f t="shared" si="25"/>
        <v>4.9586802500000001E-4</v>
      </c>
      <c r="AM64" s="20">
        <f t="shared" si="25"/>
        <v>4.4027802499999985E-4</v>
      </c>
      <c r="AN64" s="18">
        <f t="shared" si="41"/>
        <v>4.5755302499999998E-4</v>
      </c>
      <c r="AO64" s="18">
        <f t="shared" si="42"/>
        <v>1.9740760623643694E-5</v>
      </c>
      <c r="AP64" s="2">
        <f t="shared" si="43"/>
        <v>4.3144203065084525</v>
      </c>
      <c r="AQ64" s="18">
        <f t="shared" si="26"/>
        <v>8.0591317770588815E-6</v>
      </c>
    </row>
    <row r="65" spans="1:43">
      <c r="A65" s="11">
        <v>225</v>
      </c>
      <c r="B65" s="113">
        <f t="shared" si="27"/>
        <v>50625</v>
      </c>
      <c r="C65" s="52">
        <v>870.77610000000004</v>
      </c>
      <c r="D65" s="20">
        <f t="shared" si="28"/>
        <v>4.9697389999999993E-4</v>
      </c>
      <c r="E65" s="20">
        <f t="shared" si="19"/>
        <v>4.9099389999999999E-4</v>
      </c>
      <c r="F65" s="20">
        <f t="shared" si="19"/>
        <v>5.0556389999999987E-4</v>
      </c>
      <c r="G65" s="20">
        <f t="shared" si="19"/>
        <v>4.7120389999999999E-4</v>
      </c>
      <c r="H65" s="20">
        <f t="shared" si="19"/>
        <v>5.1636390000000002E-4</v>
      </c>
      <c r="I65" s="20">
        <f t="shared" si="19"/>
        <v>4.9346389999999996E-4</v>
      </c>
      <c r="J65" s="18">
        <f t="shared" si="29"/>
        <v>4.9576056666666664E-4</v>
      </c>
      <c r="K65" s="18">
        <f t="shared" si="30"/>
        <v>1.5186181437960845E-5</v>
      </c>
      <c r="L65" s="2">
        <f t="shared" si="31"/>
        <v>3.0632088268068207</v>
      </c>
      <c r="M65" s="18">
        <f t="shared" si="20"/>
        <v>6.199732610721565E-6</v>
      </c>
      <c r="N65" s="20">
        <f t="shared" si="32"/>
        <v>5.120938999999998E-4</v>
      </c>
      <c r="O65" s="20">
        <f t="shared" si="21"/>
        <v>5.1429389999999985E-4</v>
      </c>
      <c r="P65" s="20">
        <f t="shared" si="21"/>
        <v>5.4389390000000003E-4</v>
      </c>
      <c r="Q65" s="20">
        <f t="shared" si="21"/>
        <v>4.9432389999999984E-4</v>
      </c>
      <c r="R65" s="20">
        <f t="shared" si="21"/>
        <v>5.092838999999999E-4</v>
      </c>
      <c r="S65" s="20">
        <f t="shared" si="21"/>
        <v>5.2822389999999996E-4</v>
      </c>
      <c r="T65" s="18">
        <f t="shared" si="33"/>
        <v>5.1701889999999993E-4</v>
      </c>
      <c r="U65" s="18">
        <f t="shared" si="34"/>
        <v>1.7055158457194189E-5</v>
      </c>
      <c r="V65" s="2">
        <f t="shared" si="35"/>
        <v>3.2987495151906812</v>
      </c>
      <c r="W65" s="18">
        <f t="shared" si="22"/>
        <v>6.9627392837398237E-6</v>
      </c>
      <c r="X65" s="20">
        <f t="shared" si="36"/>
        <v>5.1705389999999994E-4</v>
      </c>
      <c r="Y65" s="20">
        <f t="shared" si="23"/>
        <v>5.129539E-4</v>
      </c>
      <c r="Z65" s="20">
        <f t="shared" si="23"/>
        <v>5.2419390000000004E-4</v>
      </c>
      <c r="AA65" s="20">
        <f t="shared" si="23"/>
        <v>5.4958389999999985E-4</v>
      </c>
      <c r="AB65" s="20">
        <f t="shared" si="23"/>
        <v>5.0722389999999999E-4</v>
      </c>
      <c r="AC65" s="20">
        <f t="shared" si="23"/>
        <v>5.1695389999999999E-4</v>
      </c>
      <c r="AD65" s="18">
        <f t="shared" si="37"/>
        <v>5.2132723333333326E-4</v>
      </c>
      <c r="AE65" s="18">
        <f t="shared" si="38"/>
        <v>1.4920195262350462E-5</v>
      </c>
      <c r="AF65" s="2">
        <f t="shared" si="39"/>
        <v>2.861963524704374</v>
      </c>
      <c r="AG65" s="18">
        <f t="shared" si="24"/>
        <v>6.0911442092416049E-6</v>
      </c>
      <c r="AH65" s="20">
        <f t="shared" si="40"/>
        <v>5.0794389999999994E-4</v>
      </c>
      <c r="AI65" s="20">
        <f t="shared" si="25"/>
        <v>5.0430389999999987E-4</v>
      </c>
      <c r="AJ65" s="20">
        <f t="shared" si="25"/>
        <v>4.9061390000000008E-4</v>
      </c>
      <c r="AK65" s="20">
        <f t="shared" si="25"/>
        <v>4.9618389999999996E-4</v>
      </c>
      <c r="AL65" s="20">
        <f t="shared" si="25"/>
        <v>5.4978389999999985E-4</v>
      </c>
      <c r="AM65" s="20">
        <f t="shared" si="25"/>
        <v>4.9538390000000005E-4</v>
      </c>
      <c r="AN65" s="18">
        <f t="shared" si="41"/>
        <v>5.0736889999999999E-4</v>
      </c>
      <c r="AO65" s="18">
        <f t="shared" si="42"/>
        <v>2.1717419506009383E-5</v>
      </c>
      <c r="AP65" s="2">
        <f t="shared" si="43"/>
        <v>4.2804002188564141</v>
      </c>
      <c r="AQ65" s="18">
        <f t="shared" si="26"/>
        <v>8.8660993866148839E-6</v>
      </c>
    </row>
    <row r="66" spans="1:43">
      <c r="A66" s="11">
        <v>240</v>
      </c>
      <c r="B66" s="113">
        <f t="shared" si="27"/>
        <v>57600</v>
      </c>
      <c r="C66" s="52">
        <v>962.13742499999989</v>
      </c>
      <c r="D66" s="114">
        <f t="shared" si="28"/>
        <v>5.5914257500000008E-4</v>
      </c>
      <c r="E66" s="114">
        <f t="shared" si="19"/>
        <v>5.3985257500000015E-4</v>
      </c>
      <c r="F66" s="114">
        <f t="shared" si="19"/>
        <v>5.5791257500000001E-4</v>
      </c>
      <c r="G66" s="114">
        <f t="shared" si="19"/>
        <v>5.2961257500000014E-4</v>
      </c>
      <c r="H66" s="114">
        <f t="shared" si="19"/>
        <v>5.4968257499999999E-4</v>
      </c>
      <c r="I66" s="114">
        <f t="shared" si="19"/>
        <v>5.5679257500000016E-4</v>
      </c>
      <c r="J66" s="18">
        <f t="shared" si="29"/>
        <v>5.4883257500000016E-4</v>
      </c>
      <c r="K66" s="18">
        <f t="shared" si="30"/>
        <v>1.1856436226792571E-5</v>
      </c>
      <c r="L66" s="111">
        <f t="shared" si="31"/>
        <v>2.1603011131022183</v>
      </c>
      <c r="M66" s="18">
        <f t="shared" si="20"/>
        <v>4.8403698205818816E-6</v>
      </c>
      <c r="N66" s="114">
        <f t="shared" si="32"/>
        <v>5.7825257500000022E-4</v>
      </c>
      <c r="O66" s="114">
        <f t="shared" si="21"/>
        <v>5.6501257500000024E-4</v>
      </c>
      <c r="P66" s="114">
        <f t="shared" si="21"/>
        <v>5.9953257500000015E-4</v>
      </c>
      <c r="Q66" s="114">
        <f t="shared" si="21"/>
        <v>5.5349257500000024E-4</v>
      </c>
      <c r="R66" s="114">
        <f t="shared" si="21"/>
        <v>5.7403257500000023E-4</v>
      </c>
      <c r="S66" s="114">
        <f t="shared" si="21"/>
        <v>5.7416257500000011E-4</v>
      </c>
      <c r="T66" s="18">
        <f t="shared" si="33"/>
        <v>5.740809083333336E-4</v>
      </c>
      <c r="U66" s="18">
        <f t="shared" si="34"/>
        <v>1.5305641334706157E-5</v>
      </c>
      <c r="V66" s="111">
        <f t="shared" si="35"/>
        <v>2.6661122347965467</v>
      </c>
      <c r="W66" s="18">
        <f t="shared" si="22"/>
        <v>6.2485019093468274E-6</v>
      </c>
      <c r="X66" s="114">
        <f t="shared" si="36"/>
        <v>5.8186257500000014E-4</v>
      </c>
      <c r="Y66" s="114">
        <f t="shared" si="23"/>
        <v>5.6274257500000017E-4</v>
      </c>
      <c r="Z66" s="114">
        <f t="shared" si="23"/>
        <v>5.7784257500000016E-4</v>
      </c>
      <c r="AA66" s="114">
        <f t="shared" si="23"/>
        <v>6.0692257500000006E-4</v>
      </c>
      <c r="AB66" s="114">
        <f t="shared" si="23"/>
        <v>5.5821257499999997E-4</v>
      </c>
      <c r="AC66" s="114">
        <f t="shared" si="23"/>
        <v>5.7001257500000015E-4</v>
      </c>
      <c r="AD66" s="18">
        <f t="shared" si="37"/>
        <v>5.7626590833333342E-4</v>
      </c>
      <c r="AE66" s="18">
        <f t="shared" si="38"/>
        <v>1.7444468082078822E-5</v>
      </c>
      <c r="AF66" s="111">
        <f t="shared" si="39"/>
        <v>3.0271560107609732</v>
      </c>
      <c r="AG66" s="18">
        <f t="shared" si="24"/>
        <v>7.1216742725601029E-6</v>
      </c>
      <c r="AH66" s="114">
        <f t="shared" si="40"/>
        <v>5.6056257500000011E-4</v>
      </c>
      <c r="AI66" s="114">
        <f t="shared" si="25"/>
        <v>5.5812257500000007E-4</v>
      </c>
      <c r="AJ66" s="114">
        <f t="shared" si="25"/>
        <v>5.4485257500000016E-4</v>
      </c>
      <c r="AK66" s="114">
        <f t="shared" si="25"/>
        <v>5.6113257500000008E-4</v>
      </c>
      <c r="AL66" s="114">
        <f t="shared" si="25"/>
        <v>6.1967257500000002E-4</v>
      </c>
      <c r="AM66" s="114">
        <f t="shared" si="25"/>
        <v>5.5500257500000017E-4</v>
      </c>
      <c r="AN66" s="18">
        <f t="shared" si="41"/>
        <v>5.6655757500000006E-4</v>
      </c>
      <c r="AO66" s="18">
        <f t="shared" si="42"/>
        <v>2.669212674179406E-5</v>
      </c>
      <c r="AP66" s="111">
        <f t="shared" si="43"/>
        <v>4.7112822985014464</v>
      </c>
      <c r="AQ66" s="18">
        <f t="shared" si="26"/>
        <v>1.0897015111182187E-5</v>
      </c>
    </row>
    <row r="67" spans="1:43">
      <c r="A67" s="11">
        <v>255</v>
      </c>
      <c r="B67" s="113">
        <f t="shared" si="27"/>
        <v>65025</v>
      </c>
      <c r="C67" s="52">
        <v>1054.6514499999998</v>
      </c>
      <c r="D67" s="114">
        <f t="shared" si="28"/>
        <v>6.0883855000000019E-4</v>
      </c>
      <c r="E67" s="114">
        <f t="shared" si="19"/>
        <v>6.0858855000000016E-4</v>
      </c>
      <c r="F67" s="114">
        <f t="shared" si="19"/>
        <v>6.0065855000000009E-4</v>
      </c>
      <c r="G67" s="114">
        <f t="shared" si="19"/>
        <v>5.7596855000000002E-4</v>
      </c>
      <c r="H67" s="114">
        <f t="shared" si="19"/>
        <v>6.2141855000000007E-4</v>
      </c>
      <c r="I67" s="114">
        <f t="shared" si="19"/>
        <v>6.0895855000000002E-4</v>
      </c>
      <c r="J67" s="18">
        <f t="shared" si="29"/>
        <v>6.0407188333333342E-4</v>
      </c>
      <c r="K67" s="18">
        <f t="shared" si="30"/>
        <v>1.529284756566505E-5</v>
      </c>
      <c r="L67" s="111">
        <f t="shared" si="31"/>
        <v>2.5316271105480821</v>
      </c>
      <c r="M67" s="18">
        <f t="shared" si="20"/>
        <v>6.2432788750072063E-6</v>
      </c>
      <c r="N67" s="114">
        <f t="shared" si="32"/>
        <v>6.1869855000000007E-4</v>
      </c>
      <c r="O67" s="114">
        <f t="shared" si="21"/>
        <v>6.2145855000000005E-4</v>
      </c>
      <c r="P67" s="114">
        <f t="shared" si="21"/>
        <v>6.6955855000000019E-4</v>
      </c>
      <c r="Q67" s="114">
        <f t="shared" si="21"/>
        <v>6.0118855000000008E-4</v>
      </c>
      <c r="R67" s="114">
        <f t="shared" si="21"/>
        <v>6.2376855000000021E-4</v>
      </c>
      <c r="S67" s="114">
        <f t="shared" si="21"/>
        <v>6.2863855000000013E-4</v>
      </c>
      <c r="T67" s="18">
        <f t="shared" si="33"/>
        <v>6.272185500000001E-4</v>
      </c>
      <c r="U67" s="18">
        <f t="shared" si="34"/>
        <v>2.2759276789915837E-5</v>
      </c>
      <c r="V67" s="111">
        <f t="shared" si="35"/>
        <v>3.6286039036817126</v>
      </c>
      <c r="W67" s="18">
        <f t="shared" si="22"/>
        <v>9.2914358416770169E-6</v>
      </c>
      <c r="X67" s="114">
        <f t="shared" si="36"/>
        <v>6.4600855000000029E-4</v>
      </c>
      <c r="Y67" s="114">
        <f t="shared" si="23"/>
        <v>6.3995855000000001E-4</v>
      </c>
      <c r="Z67" s="114">
        <f t="shared" si="23"/>
        <v>6.4393855000000012E-4</v>
      </c>
      <c r="AA67" s="114">
        <f t="shared" si="23"/>
        <v>6.7407855000000013E-4</v>
      </c>
      <c r="AB67" s="114">
        <f t="shared" si="23"/>
        <v>6.1663855000000016E-4</v>
      </c>
      <c r="AC67" s="114">
        <f t="shared" si="23"/>
        <v>6.1755855000000023E-4</v>
      </c>
      <c r="AD67" s="18">
        <f t="shared" si="37"/>
        <v>6.3969688333333349E-4</v>
      </c>
      <c r="AE67" s="18">
        <f t="shared" si="38"/>
        <v>2.1268704160495199E-5</v>
      </c>
      <c r="AF67" s="111">
        <f t="shared" si="39"/>
        <v>3.3248097207646539</v>
      </c>
      <c r="AG67" s="18">
        <f t="shared" si="24"/>
        <v>8.682912113903816E-6</v>
      </c>
      <c r="AH67" s="114">
        <f t="shared" si="40"/>
        <v>6.2032855000000015E-4</v>
      </c>
      <c r="AI67" s="114">
        <f t="shared" si="25"/>
        <v>6.2031855000000021E-4</v>
      </c>
      <c r="AJ67" s="114">
        <f t="shared" si="25"/>
        <v>5.9885855000000015E-4</v>
      </c>
      <c r="AK67" s="114">
        <f t="shared" si="25"/>
        <v>6.0277855000000018E-4</v>
      </c>
      <c r="AL67" s="114">
        <f t="shared" si="25"/>
        <v>6.6861855000000013E-4</v>
      </c>
      <c r="AM67" s="114">
        <f t="shared" si="25"/>
        <v>6.0770855000000007E-4</v>
      </c>
      <c r="AN67" s="18">
        <f t="shared" si="41"/>
        <v>6.1976855000000011E-4</v>
      </c>
      <c r="AO67" s="18">
        <f t="shared" si="42"/>
        <v>2.5527516134555666E-5</v>
      </c>
      <c r="AP67" s="111">
        <f t="shared" si="43"/>
        <v>4.1188789160978985</v>
      </c>
      <c r="AQ67" s="18">
        <f t="shared" si="26"/>
        <v>1.0421564821721031E-5</v>
      </c>
    </row>
    <row r="68" spans="1:43">
      <c r="A68" s="11">
        <v>270</v>
      </c>
      <c r="B68" s="113">
        <f t="shared" si="27"/>
        <v>72900</v>
      </c>
      <c r="C68" s="52">
        <v>1153.5079249999999</v>
      </c>
      <c r="D68" s="114">
        <f t="shared" si="28"/>
        <v>6.6549207500000008E-4</v>
      </c>
      <c r="E68" s="114">
        <f t="shared" ref="E68:E70" si="44">(C21-$C68)/1000000</f>
        <v>6.5532207500000009E-4</v>
      </c>
      <c r="F68" s="114">
        <f t="shared" ref="F68:F70" si="45">(D21-$C68)/1000000</f>
        <v>6.5144207500000015E-4</v>
      </c>
      <c r="G68" s="114">
        <f t="shared" ref="G68:G70" si="46">(E21-$C68)/1000000</f>
        <v>6.2526207500000004E-4</v>
      </c>
      <c r="H68" s="114">
        <f t="shared" ref="H68:H70" si="47">(F21-$C68)/1000000</f>
        <v>6.5730207500000004E-4</v>
      </c>
      <c r="I68" s="114">
        <f t="shared" ref="I68:I70" si="48">(G21-$C68)/1000000</f>
        <v>6.6176207500000012E-4</v>
      </c>
      <c r="J68" s="18">
        <f t="shared" si="29"/>
        <v>6.5276374166666677E-4</v>
      </c>
      <c r="K68" s="18">
        <f t="shared" si="30"/>
        <v>1.4340226520758558E-5</v>
      </c>
      <c r="L68" s="111">
        <f t="shared" si="31"/>
        <v>2.1968478954030788</v>
      </c>
      <c r="M68" s="18">
        <f t="shared" si="20"/>
        <v>5.8543729619642317E-6</v>
      </c>
      <c r="N68" s="114">
        <f t="shared" si="32"/>
        <v>6.6875207500000013E-4</v>
      </c>
      <c r="O68" s="114">
        <f t="shared" ref="O68:O70" si="49">(L21-$C68)/1000000</f>
        <v>6.9155207500000003E-4</v>
      </c>
      <c r="P68" s="114">
        <f t="shared" ref="P68:P70" si="50">(M21-$C68)/1000000</f>
        <v>7.0993207500000017E-4</v>
      </c>
      <c r="Q68" s="114">
        <f t="shared" ref="Q68:Q70" si="51">(N21-$C68)/1000000</f>
        <v>6.5971207500000015E-4</v>
      </c>
      <c r="R68" s="114">
        <f t="shared" ref="R68:R70" si="52">(O21-$C68)/1000000</f>
        <v>6.8060207500000001E-4</v>
      </c>
      <c r="S68" s="114">
        <f t="shared" ref="S68:S70" si="53">(P21-$C68)/1000000</f>
        <v>6.9328207500000006E-4</v>
      </c>
      <c r="T68" s="18">
        <f t="shared" si="33"/>
        <v>6.8397207500000016E-4</v>
      </c>
      <c r="U68" s="18">
        <f t="shared" si="34"/>
        <v>1.816373860195086E-5</v>
      </c>
      <c r="V68" s="111">
        <f t="shared" si="35"/>
        <v>2.6556257581058196</v>
      </c>
      <c r="W68" s="18">
        <f t="shared" si="22"/>
        <v>7.4153152326789166E-6</v>
      </c>
      <c r="X68" s="114">
        <f t="shared" si="36"/>
        <v>6.9228207500000004E-4</v>
      </c>
      <c r="Y68" s="114">
        <f t="shared" ref="Y68:Y70" si="54">(U21-$C68)/1000000</f>
        <v>6.7726207500000012E-4</v>
      </c>
      <c r="Z68" s="114">
        <f t="shared" ref="Z68:Z70" si="55">(V21-$C68)/1000000</f>
        <v>6.9389207500000023E-4</v>
      </c>
      <c r="AA68" s="114">
        <f t="shared" ref="AA68:AA70" si="56">(W21-$C68)/1000000</f>
        <v>7.1922207500000018E-4</v>
      </c>
      <c r="AB68" s="114">
        <f t="shared" ref="AB68:AB70" si="57">(X21-$C68)/1000000</f>
        <v>6.7187207500000025E-4</v>
      </c>
      <c r="AC68" s="114">
        <f t="shared" ref="AC68:AC70" si="58">(Y21-$C68)/1000000</f>
        <v>6.9577207500000013E-4</v>
      </c>
      <c r="AD68" s="18">
        <f t="shared" si="37"/>
        <v>6.9171707500000025E-4</v>
      </c>
      <c r="AE68" s="18">
        <f t="shared" si="38"/>
        <v>1.6617995968226728E-5</v>
      </c>
      <c r="AF68" s="111">
        <f t="shared" si="39"/>
        <v>2.40242673902863</v>
      </c>
      <c r="AG68" s="18">
        <f t="shared" si="24"/>
        <v>6.7842684449639301E-6</v>
      </c>
      <c r="AH68" s="114">
        <f t="shared" si="40"/>
        <v>6.539520750000001E-4</v>
      </c>
      <c r="AI68" s="114">
        <f t="shared" ref="AI68:AI70" si="59">(AD21-$C68)/1000000</f>
        <v>6.7037207500000027E-4</v>
      </c>
      <c r="AJ68" s="114">
        <f t="shared" ref="AJ68:AJ70" si="60">(AE21-$C68)/1000000</f>
        <v>6.5643207500000022E-4</v>
      </c>
      <c r="AK68" s="114">
        <f t="shared" ref="AK68:AK70" si="61">(AF21-$C68)/1000000</f>
        <v>6.5425207500000016E-4</v>
      </c>
      <c r="AL68" s="114">
        <f t="shared" ref="AL68:AL70" si="62">(AG21-$C68)/1000000</f>
        <v>7.3038207500000026E-4</v>
      </c>
      <c r="AM68" s="114">
        <f t="shared" ref="AM68:AM70" si="63">(AH21-$C68)/1000000</f>
        <v>6.6284207499999999E-4</v>
      </c>
      <c r="AN68" s="18">
        <f t="shared" si="41"/>
        <v>6.7137207500000008E-4</v>
      </c>
      <c r="AO68" s="18">
        <f t="shared" si="42"/>
        <v>2.958274970316321E-5</v>
      </c>
      <c r="AP68" s="111">
        <f t="shared" si="43"/>
        <v>4.4063122081988899</v>
      </c>
      <c r="AQ68" s="18">
        <f t="shared" si="26"/>
        <v>1.2077106993536733E-5</v>
      </c>
    </row>
    <row r="69" spans="1:43">
      <c r="A69" s="11">
        <v>285</v>
      </c>
      <c r="B69" s="113">
        <f t="shared" si="27"/>
        <v>81225</v>
      </c>
      <c r="C69" s="52">
        <v>1255.4047750000004</v>
      </c>
      <c r="D69" s="114">
        <f t="shared" si="28"/>
        <v>7.157052249999995E-4</v>
      </c>
      <c r="E69" s="114">
        <f t="shared" si="44"/>
        <v>7.0298522499999969E-4</v>
      </c>
      <c r="F69" s="114">
        <f t="shared" si="45"/>
        <v>7.3281522499999959E-4</v>
      </c>
      <c r="G69" s="114">
        <f t="shared" si="46"/>
        <v>7.1020522499999942E-4</v>
      </c>
      <c r="H69" s="114">
        <f t="shared" si="47"/>
        <v>7.0817522499999955E-4</v>
      </c>
      <c r="I69" s="114">
        <f t="shared" si="48"/>
        <v>7.1782522499999959E-4</v>
      </c>
      <c r="J69" s="18">
        <f t="shared" si="29"/>
        <v>7.1461855833333289E-4</v>
      </c>
      <c r="K69" s="18">
        <f t="shared" si="30"/>
        <v>1.0381818080984975E-5</v>
      </c>
      <c r="L69" s="111">
        <f t="shared" si="31"/>
        <v>1.4527775636275022</v>
      </c>
      <c r="M69" s="18">
        <f t="shared" si="20"/>
        <v>4.2383594834689391E-6</v>
      </c>
      <c r="N69" s="114">
        <f t="shared" si="32"/>
        <v>7.3597522499999968E-4</v>
      </c>
      <c r="O69" s="114">
        <f t="shared" si="49"/>
        <v>7.3658522499999953E-4</v>
      </c>
      <c r="P69" s="114">
        <f t="shared" si="50"/>
        <v>7.7668522499999948E-4</v>
      </c>
      <c r="Q69" s="114">
        <f t="shared" si="51"/>
        <v>7.2378522499999965E-4</v>
      </c>
      <c r="R69" s="114">
        <f t="shared" si="52"/>
        <v>7.4641522499999948E-4</v>
      </c>
      <c r="S69" s="114">
        <f t="shared" si="53"/>
        <v>7.477652249999996E-4</v>
      </c>
      <c r="T69" s="18">
        <f t="shared" si="33"/>
        <v>7.4453522499999959E-4</v>
      </c>
      <c r="U69" s="18">
        <f t="shared" si="34"/>
        <v>1.7970132998951281E-5</v>
      </c>
      <c r="V69" s="111">
        <f t="shared" si="35"/>
        <v>2.4136041379306521</v>
      </c>
      <c r="W69" s="18">
        <f t="shared" si="22"/>
        <v>7.336276076230113E-6</v>
      </c>
      <c r="X69" s="114">
        <f t="shared" si="36"/>
        <v>7.3956522499999961E-4</v>
      </c>
      <c r="Y69" s="114">
        <f t="shared" si="54"/>
        <v>7.3394522499999949E-4</v>
      </c>
      <c r="Z69" s="114">
        <f t="shared" si="55"/>
        <v>7.6104522499999966E-4</v>
      </c>
      <c r="AA69" s="114">
        <f t="shared" si="56"/>
        <v>8.016552249999995E-4</v>
      </c>
      <c r="AB69" s="114">
        <f t="shared" si="57"/>
        <v>7.1274522499999962E-4</v>
      </c>
      <c r="AC69" s="114">
        <f t="shared" si="58"/>
        <v>7.5313522499999958E-4</v>
      </c>
      <c r="AD69" s="18">
        <f t="shared" si="37"/>
        <v>7.5034855833333287E-4</v>
      </c>
      <c r="AE69" s="18">
        <f t="shared" si="38"/>
        <v>3.0179193273953916E-5</v>
      </c>
      <c r="AF69" s="111">
        <f t="shared" si="39"/>
        <v>4.0220232235786062</v>
      </c>
      <c r="AG69" s="18">
        <f t="shared" si="24"/>
        <v>1.23206040616702E-5</v>
      </c>
      <c r="AH69" s="114">
        <f t="shared" si="40"/>
        <v>7.2961522499999951E-4</v>
      </c>
      <c r="AI69" s="114">
        <f t="shared" si="59"/>
        <v>7.3779522499999961E-4</v>
      </c>
      <c r="AJ69" s="114">
        <f t="shared" si="60"/>
        <v>6.9528522499999966E-4</v>
      </c>
      <c r="AK69" s="114">
        <f t="shared" si="61"/>
        <v>7.1700522499999969E-4</v>
      </c>
      <c r="AL69" s="114">
        <f t="shared" si="62"/>
        <v>7.8273522499999965E-4</v>
      </c>
      <c r="AM69" s="114">
        <f t="shared" si="63"/>
        <v>7.1715522499999956E-4</v>
      </c>
      <c r="AN69" s="18">
        <f t="shared" si="41"/>
        <v>7.2993189166666625E-4</v>
      </c>
      <c r="AO69" s="18">
        <f t="shared" si="42"/>
        <v>2.9600195044402437E-5</v>
      </c>
      <c r="AP69" s="111">
        <f t="shared" si="43"/>
        <v>4.055199585377177</v>
      </c>
      <c r="AQ69" s="18">
        <f t="shared" si="26"/>
        <v>1.2084229024274205E-5</v>
      </c>
    </row>
    <row r="70" spans="1:43">
      <c r="A70" s="11">
        <v>300</v>
      </c>
      <c r="B70" s="113">
        <f t="shared" si="27"/>
        <v>90000</v>
      </c>
      <c r="C70" s="52">
        <v>1359.2816499999999</v>
      </c>
      <c r="D70" s="114">
        <f t="shared" si="28"/>
        <v>7.7806835000000004E-4</v>
      </c>
      <c r="E70" s="114">
        <f t="shared" si="44"/>
        <v>7.6342835000000014E-4</v>
      </c>
      <c r="F70" s="114">
        <f t="shared" si="45"/>
        <v>7.8186835000000024E-4</v>
      </c>
      <c r="G70" s="114">
        <f t="shared" si="46"/>
        <v>7.6053835000000028E-4</v>
      </c>
      <c r="H70" s="114">
        <f t="shared" si="47"/>
        <v>7.7602835000000002E-4</v>
      </c>
      <c r="I70" s="114">
        <f t="shared" si="48"/>
        <v>7.6646835000000009E-4</v>
      </c>
      <c r="J70" s="18">
        <f t="shared" si="29"/>
        <v>7.7106668333333343E-4</v>
      </c>
      <c r="K70" s="18">
        <f t="shared" si="30"/>
        <v>8.7252745897573959E-6</v>
      </c>
      <c r="L70" s="111">
        <f t="shared" si="31"/>
        <v>1.1315849560556679</v>
      </c>
      <c r="M70" s="18">
        <f t="shared" si="20"/>
        <v>3.5620784350962407E-6</v>
      </c>
      <c r="N70" s="114">
        <f t="shared" si="32"/>
        <v>8.1142835000000012E-4</v>
      </c>
      <c r="O70" s="114">
        <f t="shared" si="49"/>
        <v>7.9646835000000006E-4</v>
      </c>
      <c r="P70" s="114">
        <f t="shared" si="50"/>
        <v>8.4345834999999985E-4</v>
      </c>
      <c r="Q70" s="114">
        <f t="shared" si="51"/>
        <v>7.6771835000000014E-4</v>
      </c>
      <c r="R70" s="114">
        <f t="shared" si="52"/>
        <v>8.0505835000000022E-4</v>
      </c>
      <c r="S70" s="114">
        <f t="shared" si="53"/>
        <v>8.0626835000000029E-4</v>
      </c>
      <c r="T70" s="18">
        <f t="shared" si="33"/>
        <v>8.0506668333333328E-4</v>
      </c>
      <c r="U70" s="18">
        <f t="shared" si="34"/>
        <v>2.4432209410257241E-5</v>
      </c>
      <c r="V70" s="111">
        <f t="shared" si="35"/>
        <v>3.0348056771020575</v>
      </c>
      <c r="W70" s="18">
        <f t="shared" si="22"/>
        <v>9.974407723992626E-6</v>
      </c>
      <c r="X70" s="114">
        <f t="shared" si="36"/>
        <v>8.1173835000000012E-4</v>
      </c>
      <c r="Y70" s="114">
        <f t="shared" si="54"/>
        <v>7.9437835E-4</v>
      </c>
      <c r="Z70" s="114">
        <f t="shared" si="55"/>
        <v>8.1986835000000019E-4</v>
      </c>
      <c r="AA70" s="114">
        <f t="shared" si="56"/>
        <v>8.7006835E-4</v>
      </c>
      <c r="AB70" s="114">
        <f t="shared" si="57"/>
        <v>7.8999835000000032E-4</v>
      </c>
      <c r="AC70" s="114">
        <f t="shared" si="58"/>
        <v>7.9348835000000008E-4</v>
      </c>
      <c r="AD70" s="18">
        <f t="shared" si="37"/>
        <v>8.1325668333333354E-4</v>
      </c>
      <c r="AE70" s="18">
        <f t="shared" si="38"/>
        <v>3.0205011118466146E-5</v>
      </c>
      <c r="AF70" s="111">
        <f t="shared" si="39"/>
        <v>3.7140808969024937</v>
      </c>
      <c r="AG70" s="18">
        <f t="shared" si="24"/>
        <v>1.233114415255578E-5</v>
      </c>
      <c r="AH70" s="114">
        <f t="shared" si="40"/>
        <v>7.7811835000000018E-4</v>
      </c>
      <c r="AI70" s="114">
        <f t="shared" si="59"/>
        <v>7.8574835000000029E-4</v>
      </c>
      <c r="AJ70" s="114">
        <f t="shared" si="60"/>
        <v>7.7310835000000001E-4</v>
      </c>
      <c r="AK70" s="114">
        <f t="shared" si="61"/>
        <v>7.7036835000000024E-4</v>
      </c>
      <c r="AL70" s="114">
        <f t="shared" si="62"/>
        <v>8.6567835000000016E-4</v>
      </c>
      <c r="AM70" s="114">
        <f t="shared" si="63"/>
        <v>7.8662834999999995E-4</v>
      </c>
      <c r="AN70" s="18">
        <f t="shared" si="41"/>
        <v>7.9327501666666671E-4</v>
      </c>
      <c r="AO70" s="18">
        <f t="shared" si="42"/>
        <v>3.6067176028442635E-5</v>
      </c>
      <c r="AP70" s="111">
        <f t="shared" si="43"/>
        <v>4.5466169072103808</v>
      </c>
      <c r="AQ70" s="18">
        <f t="shared" si="26"/>
        <v>1.4724362955470927E-5</v>
      </c>
    </row>
    <row r="71" spans="1:43" ht="23.25">
      <c r="A71" s="100" t="s">
        <v>328</v>
      </c>
      <c r="B71" s="104">
        <f>$B$105</f>
        <v>2.952E-7</v>
      </c>
      <c r="C71" s="2" t="s">
        <v>327</v>
      </c>
      <c r="D71" s="115">
        <f>SLOPE(D66:D70,$B66:$B70)</f>
        <v>6.7241320332973543E-9</v>
      </c>
      <c r="E71" s="115">
        <f t="shared" ref="E71:I71" si="64">SLOPE(E66:E70,$B66:$B70)</f>
        <v>6.6732028244523181E-9</v>
      </c>
      <c r="F71" s="115">
        <f t="shared" si="64"/>
        <v>7.1684086206601233E-9</v>
      </c>
      <c r="G71" s="115">
        <f t="shared" si="64"/>
        <v>7.3661100063374574E-9</v>
      </c>
      <c r="H71" s="115">
        <f t="shared" si="64"/>
        <v>6.6551427727249318E-9</v>
      </c>
      <c r="I71" s="115">
        <f t="shared" si="64"/>
        <v>6.5128787575150231E-9</v>
      </c>
      <c r="J71" s="46" t="s">
        <v>331</v>
      </c>
      <c r="K71" s="116" t="s">
        <v>330</v>
      </c>
      <c r="L71" s="108">
        <f>AVERAGE(L66:L70)</f>
        <v>1.89462772774731</v>
      </c>
      <c r="M71" s="46"/>
      <c r="N71" s="115">
        <f>SLOPE(N66:N70,$B66:$B70)</f>
        <v>7.2273778411523832E-9</v>
      </c>
      <c r="O71" s="115">
        <f t="shared" ref="O71" si="65">SLOPE(O66:O70,$B66:$B70)</f>
        <v>7.1223438415292011E-9</v>
      </c>
      <c r="P71" s="115">
        <f t="shared" ref="P71" si="66">SLOPE(P66:P70,$B66:$B70)</f>
        <v>7.3442920113731576E-9</v>
      </c>
      <c r="Q71" s="115">
        <f t="shared" ref="Q71" si="67">SLOPE(Q66:Q70,$B66:$B70)</f>
        <v>6.795046511827067E-9</v>
      </c>
      <c r="R71" s="115">
        <f t="shared" ref="R71" si="68">SLOPE(R66:R70,$B66:$B70)</f>
        <v>7.2198859342616774E-9</v>
      </c>
      <c r="S71" s="115">
        <f t="shared" ref="S71" si="69">SLOPE(S66:S70,$B66:$B70)</f>
        <v>7.1932137865474523E-9</v>
      </c>
      <c r="T71" s="46" t="s">
        <v>331</v>
      </c>
      <c r="U71" s="116" t="s">
        <v>330</v>
      </c>
      <c r="V71" s="108">
        <f>AVERAGE(V66:V70)</f>
        <v>2.8797503423233572</v>
      </c>
      <c r="W71" s="46"/>
      <c r="X71" s="115">
        <f>SLOPE(X66:X70,$B66:$B70)</f>
        <v>6.8294400852987952E-9</v>
      </c>
      <c r="Y71" s="115">
        <f t="shared" ref="Y71" si="70">SLOPE(Y66:Y70,$B66:$B70)</f>
        <v>6.8674477245088355E-9</v>
      </c>
      <c r="Z71" s="115">
        <f t="shared" ref="Z71" si="71">SLOPE(Z66:Z70,$B66:$B70)</f>
        <v>7.4146070003254329E-9</v>
      </c>
      <c r="AA71" s="115">
        <f t="shared" ref="AA71" si="72">SLOPE(AA66:AA70,$B66:$B70)</f>
        <v>8.0773718462566061E-9</v>
      </c>
      <c r="AB71" s="115">
        <f t="shared" ref="AB71" si="73">SLOPE(AB66:AB70,$B66:$B70)</f>
        <v>6.9101313824229679E-9</v>
      </c>
      <c r="AC71" s="115">
        <f t="shared" ref="AC71" si="74">SLOPE(AC66:AC70,$B66:$B70)</f>
        <v>7.171875383245113E-9</v>
      </c>
      <c r="AD71" s="46" t="s">
        <v>331</v>
      </c>
      <c r="AE71" s="116" t="s">
        <v>330</v>
      </c>
      <c r="AF71" s="108">
        <f>AVERAGE(AF66:AF70)</f>
        <v>3.2980993182070719</v>
      </c>
      <c r="AG71" s="46"/>
      <c r="AH71" s="115">
        <f>SLOPE(AH66:AH70,$B66:$B70)</f>
        <v>6.7203980696435563E-9</v>
      </c>
      <c r="AI71" s="115">
        <f t="shared" ref="AI71" si="75">SLOPE(AI66:AI70,$B66:$B70)</f>
        <v>7.0592809636366745E-9</v>
      </c>
      <c r="AJ71" s="115">
        <f t="shared" ref="AJ71" si="76">SLOPE(AJ66:AJ70,$B66:$B70)</f>
        <v>6.828936514053739E-9</v>
      </c>
      <c r="AK71" s="115">
        <f t="shared" ref="AK71" si="77">SLOPE(AK66:AK70,$B66:$B70)</f>
        <v>6.5813164876762045E-9</v>
      </c>
      <c r="AL71" s="115">
        <f t="shared" ref="AL71" si="78">SLOPE(AL66:AL70,$B66:$B70)</f>
        <v>7.4950585016186195E-9</v>
      </c>
      <c r="AM71" s="115">
        <f t="shared" ref="AM71" si="79">SLOPE(AM66:AM70,$B66:$B70)</f>
        <v>7.0739256375999741E-9</v>
      </c>
      <c r="AN71" s="46" t="s">
        <v>331</v>
      </c>
      <c r="AO71" s="116" t="s">
        <v>330</v>
      </c>
      <c r="AP71" s="108">
        <f>AVERAGE(AP66:AP70)</f>
        <v>4.3676579830771587</v>
      </c>
      <c r="AQ71" s="46"/>
    </row>
    <row r="72" spans="1:43">
      <c r="A72" s="13" t="s">
        <v>245</v>
      </c>
      <c r="B72" s="2" t="s">
        <v>332</v>
      </c>
      <c r="C72" s="2" t="s">
        <v>245</v>
      </c>
      <c r="D72" s="77">
        <f t="shared" ref="D72:I72" si="80">D71/$B$71</f>
        <v>2.2778225045045238E-2</v>
      </c>
      <c r="E72" s="77">
        <f t="shared" si="80"/>
        <v>2.2605700624838476E-2</v>
      </c>
      <c r="F72" s="77">
        <f t="shared" si="80"/>
        <v>2.4283227034756515E-2</v>
      </c>
      <c r="G72" s="77">
        <f t="shared" si="80"/>
        <v>2.4952947175939898E-2</v>
      </c>
      <c r="H72" s="77">
        <f t="shared" si="80"/>
        <v>2.2544521587821584E-2</v>
      </c>
      <c r="I72" s="77">
        <f t="shared" si="80"/>
        <v>2.2062597417056313E-2</v>
      </c>
      <c r="J72" s="99">
        <f t="shared" ref="J72" si="81">AVERAGE(D72:I72)</f>
        <v>2.3204536480909671E-2</v>
      </c>
      <c r="K72" s="99">
        <f t="shared" ref="K72" si="82">_xlfn.STDEV.S(D72:I72)</f>
        <v>1.1402195908659146E-3</v>
      </c>
      <c r="L72" s="123">
        <f t="shared" ref="L72" si="83">K72/J72%</f>
        <v>4.9137787854714148</v>
      </c>
      <c r="M72" s="46"/>
      <c r="N72" s="77">
        <f t="shared" ref="N72:S72" si="84">N71/$B$71</f>
        <v>2.4482987266776366E-2</v>
      </c>
      <c r="O72" s="77">
        <f t="shared" si="84"/>
        <v>2.4127181034990518E-2</v>
      </c>
      <c r="P72" s="77">
        <f t="shared" si="84"/>
        <v>2.4879037978906362E-2</v>
      </c>
      <c r="Q72" s="77">
        <f t="shared" si="84"/>
        <v>2.3018450243316623E-2</v>
      </c>
      <c r="R72" s="77">
        <f t="shared" si="84"/>
        <v>2.4457608178393216E-2</v>
      </c>
      <c r="S72" s="77">
        <f t="shared" si="84"/>
        <v>2.436725537448324E-2</v>
      </c>
      <c r="T72" s="99">
        <f t="shared" ref="T72" si="85">AVERAGE(N72:S72)</f>
        <v>2.4222086679477717E-2</v>
      </c>
      <c r="U72" s="99">
        <f t="shared" ref="U72" si="86">_xlfn.STDEV.S(N72:S72)</f>
        <v>6.3780031429043439E-4</v>
      </c>
      <c r="V72" s="123">
        <f t="shared" ref="V72" si="87">U72/T72%</f>
        <v>2.6331352980864935</v>
      </c>
      <c r="W72" s="46"/>
      <c r="X72" s="77">
        <f t="shared" ref="X72:AC72" si="88">X71/$B$71</f>
        <v>2.3134959638546053E-2</v>
      </c>
      <c r="Y72" s="77">
        <f t="shared" si="88"/>
        <v>2.326371180389172E-2</v>
      </c>
      <c r="Z72" s="77">
        <f t="shared" si="88"/>
        <v>2.5117232385926263E-2</v>
      </c>
      <c r="AA72" s="77">
        <f t="shared" si="88"/>
        <v>2.7362370752901783E-2</v>
      </c>
      <c r="AB72" s="77">
        <f t="shared" si="88"/>
        <v>2.3408304140999214E-2</v>
      </c>
      <c r="AC72" s="77">
        <f t="shared" si="88"/>
        <v>2.4294970810450924E-2</v>
      </c>
      <c r="AD72" s="99">
        <f t="shared" ref="AD72" si="89">AVERAGE(X72:AC72)</f>
        <v>2.4430258255452659E-2</v>
      </c>
      <c r="AE72" s="99">
        <f t="shared" ref="AE72" si="90">_xlfn.STDEV.S(X72:AC72)</f>
        <v>1.6229934805211212E-3</v>
      </c>
      <c r="AF72" s="123">
        <f t="shared" ref="AF72" si="91">AE72/AD72%</f>
        <v>6.6433742269543163</v>
      </c>
      <c r="AG72" s="46"/>
      <c r="AH72" s="77">
        <f t="shared" ref="AH72:AM72" si="92">AH71/$B$71</f>
        <v>2.2765576116678714E-2</v>
      </c>
      <c r="AI72" s="77">
        <f t="shared" si="92"/>
        <v>2.3913553399853234E-2</v>
      </c>
      <c r="AJ72" s="77">
        <f t="shared" si="92"/>
        <v>2.3133253773894781E-2</v>
      </c>
      <c r="AK72" s="77">
        <f t="shared" si="92"/>
        <v>2.2294432546328607E-2</v>
      </c>
      <c r="AL72" s="77">
        <f t="shared" si="92"/>
        <v>2.5389764571878793E-2</v>
      </c>
      <c r="AM72" s="77">
        <f t="shared" si="92"/>
        <v>2.3963162728997203E-2</v>
      </c>
      <c r="AN72" s="99">
        <f t="shared" ref="AN72" si="93">AVERAGE(AH72:AM72)</f>
        <v>2.3576623856271888E-2</v>
      </c>
      <c r="AO72" s="99">
        <f t="shared" ref="AO72" si="94">_xlfn.STDEV.S(AH72:AM72)</f>
        <v>1.0998911849085396E-3</v>
      </c>
      <c r="AP72" s="123">
        <f t="shared" ref="AP72" si="95">AO72/AN72%</f>
        <v>4.6651767938179365</v>
      </c>
      <c r="AQ72" s="46"/>
    </row>
    <row r="73" spans="1:43">
      <c r="A73" s="46"/>
      <c r="K73" s="46"/>
      <c r="L73" s="112"/>
      <c r="M73" s="46"/>
      <c r="U73" s="46"/>
      <c r="V73" s="112"/>
      <c r="W73" s="46"/>
      <c r="AE73" s="46"/>
      <c r="AF73" s="112"/>
      <c r="AG73" s="46"/>
      <c r="AO73" s="46"/>
      <c r="AP73" s="112"/>
      <c r="AQ73" s="46"/>
    </row>
    <row r="74" spans="1:43">
      <c r="A74" s="46" t="s">
        <v>14</v>
      </c>
      <c r="B74" s="46" t="s">
        <v>14</v>
      </c>
      <c r="C74" s="46" t="s">
        <v>14</v>
      </c>
      <c r="K74" s="46"/>
      <c r="L74" s="112"/>
      <c r="M74" s="46"/>
      <c r="U74" s="46"/>
      <c r="V74" s="112"/>
      <c r="W74" s="46"/>
      <c r="AE74" s="46"/>
      <c r="AF74" s="112"/>
      <c r="AG74" s="46"/>
      <c r="AO74" s="46"/>
      <c r="AP74" s="112"/>
      <c r="AQ74" s="46"/>
    </row>
    <row r="75" spans="1:43">
      <c r="A75" s="11">
        <v>30</v>
      </c>
      <c r="B75" s="113">
        <f>A75^2</f>
        <v>900</v>
      </c>
      <c r="C75" s="52">
        <v>39.267667000000003</v>
      </c>
      <c r="D75" s="20">
        <f>(B25-$C75)/1000000</f>
        <v>2.2064132999999998E-5</v>
      </c>
      <c r="E75" s="20">
        <f t="shared" ref="E75:I90" si="96">(C25-$C75)/1000000</f>
        <v>2.1778332999999998E-5</v>
      </c>
      <c r="F75" s="20">
        <f t="shared" si="96"/>
        <v>2.2106032999999995E-5</v>
      </c>
      <c r="G75" s="20">
        <f t="shared" si="96"/>
        <v>2.1853032999999996E-5</v>
      </c>
      <c r="H75" s="20">
        <f t="shared" si="96"/>
        <v>2.1813432999999997E-5</v>
      </c>
      <c r="I75" s="20">
        <f t="shared" si="96"/>
        <v>2.1959632999999996E-5</v>
      </c>
      <c r="J75" s="18">
        <f>AVERAGE(D75:I75)</f>
        <v>2.1929099666666667E-5</v>
      </c>
      <c r="K75" s="18">
        <f>_xlfn.STDEV.S(D75:I75)</f>
        <v>1.3591702861182083E-7</v>
      </c>
      <c r="L75" s="2">
        <f>K75/J75%</f>
        <v>0.61980213815354002</v>
      </c>
      <c r="M75" s="18">
        <f t="shared" ref="M75:M93" si="97">K75/SQRT(6)</f>
        <v>5.5487894575703816E-8</v>
      </c>
      <c r="N75" s="20">
        <f>(K25-$C75)/1000000</f>
        <v>2.3111732999999994E-5</v>
      </c>
      <c r="O75" s="20">
        <f t="shared" ref="O75:S90" si="98">(L25-$C75)/1000000</f>
        <v>2.2698932999999997E-5</v>
      </c>
      <c r="P75" s="20">
        <f t="shared" si="98"/>
        <v>2.4249432999999995E-5</v>
      </c>
      <c r="Q75" s="20">
        <f t="shared" si="98"/>
        <v>2.2827332999999994E-5</v>
      </c>
      <c r="R75" s="20">
        <f t="shared" si="98"/>
        <v>2.1362333000000001E-5</v>
      </c>
      <c r="S75" s="20">
        <f t="shared" si="98"/>
        <v>2.2962632999999996E-5</v>
      </c>
      <c r="T75" s="18">
        <f>AVERAGE(N75:S75)</f>
        <v>2.2868732999999997E-5</v>
      </c>
      <c r="U75" s="18">
        <f>_xlfn.STDEV.S(N75:S75)</f>
        <v>9.2455239548659259E-7</v>
      </c>
      <c r="V75" s="2">
        <f>U75/T75%</f>
        <v>4.0428667188802843</v>
      </c>
      <c r="W75" s="18">
        <f t="shared" ref="W75:W93" si="99">U75/SQRT(6)</f>
        <v>3.7744693490167084E-7</v>
      </c>
      <c r="X75" s="20">
        <f>(T25-$C75)/1000000</f>
        <v>2.2019132999999998E-5</v>
      </c>
      <c r="Y75" s="20">
        <f t="shared" ref="Y75:AC90" si="100">(U25-$C75)/1000000</f>
        <v>2.2103232999999996E-5</v>
      </c>
      <c r="Z75" s="20">
        <f t="shared" si="100"/>
        <v>2.2675032999999999E-5</v>
      </c>
      <c r="AA75" s="20">
        <f t="shared" si="100"/>
        <v>2.2275832999999998E-5</v>
      </c>
      <c r="AB75" s="20">
        <f t="shared" si="100"/>
        <v>2.1741432999999995E-5</v>
      </c>
      <c r="AC75" s="20">
        <f t="shared" si="100"/>
        <v>2.2007832999999996E-5</v>
      </c>
      <c r="AD75" s="18">
        <f>AVERAGE(X75:AC75)</f>
        <v>2.2137082999999999E-5</v>
      </c>
      <c r="AE75" s="18">
        <f>_xlfn.STDEV.S(X75:AC75)</f>
        <v>3.1525998001649503E-7</v>
      </c>
      <c r="AF75" s="2">
        <f>AE75/AD75%</f>
        <v>1.4241261146127293</v>
      </c>
      <c r="AG75" s="18">
        <f t="shared" ref="AG75:AG93" si="101">AE75/SQRT(6)</f>
        <v>1.2870434789340573E-7</v>
      </c>
      <c r="AH75" s="20">
        <f>(AC25-$C75)/1000000</f>
        <v>2.5888632999999998E-5</v>
      </c>
      <c r="AI75" s="20">
        <f t="shared" ref="AI75:AM90" si="102">(AD25-$C75)/1000000</f>
        <v>2.2902333E-5</v>
      </c>
      <c r="AJ75" s="20">
        <f t="shared" si="102"/>
        <v>2.2451332999999997E-5</v>
      </c>
      <c r="AK75" s="20">
        <f t="shared" si="102"/>
        <v>2.1939732999999996E-5</v>
      </c>
      <c r="AL75" s="20">
        <f t="shared" si="102"/>
        <v>2.4182732999999998E-5</v>
      </c>
      <c r="AM75" s="20">
        <f t="shared" si="102"/>
        <v>2.2393232999999995E-5</v>
      </c>
      <c r="AN75" s="18">
        <f>AVERAGE(AH75:AM75)</f>
        <v>2.3292999666666662E-5</v>
      </c>
      <c r="AO75" s="18">
        <f>_xlfn.STDEV.S(AH75:AM75)</f>
        <v>1.4853196122944951E-6</v>
      </c>
      <c r="AP75" s="2">
        <f>AO75/AN75%</f>
        <v>6.3766781159579669</v>
      </c>
      <c r="AQ75" s="18">
        <f t="shared" ref="AQ75:AQ93" si="103">AO75/SQRT(6)</f>
        <v>6.0637919251167549E-7</v>
      </c>
    </row>
    <row r="76" spans="1:43">
      <c r="A76" s="11">
        <v>45</v>
      </c>
      <c r="B76" s="113">
        <f t="shared" ref="B76:B93" si="104">A76^2</f>
        <v>2025</v>
      </c>
      <c r="C76" s="52">
        <v>73.273809</v>
      </c>
      <c r="D76" s="20">
        <f t="shared" ref="D76:D93" si="105">(B26-$C76)/1000000</f>
        <v>4.2501191000000008E-5</v>
      </c>
      <c r="E76" s="20">
        <f t="shared" si="96"/>
        <v>4.3051191000000001E-5</v>
      </c>
      <c r="F76" s="20">
        <f t="shared" si="96"/>
        <v>4.3298191E-5</v>
      </c>
      <c r="G76" s="20">
        <f t="shared" si="96"/>
        <v>4.2907190999999997E-5</v>
      </c>
      <c r="H76" s="20">
        <f t="shared" si="96"/>
        <v>4.2589190999999997E-5</v>
      </c>
      <c r="I76" s="20">
        <f t="shared" si="96"/>
        <v>4.2274191000000005E-5</v>
      </c>
      <c r="J76" s="18">
        <f t="shared" ref="J76:J93" si="106">AVERAGE(D76:I76)</f>
        <v>4.2770191000000001E-5</v>
      </c>
      <c r="K76" s="18">
        <f t="shared" ref="K76:K93" si="107">_xlfn.STDEV.S(D76:I76)</f>
        <v>3.8148446888438123E-7</v>
      </c>
      <c r="L76" s="2">
        <f t="shared" ref="L76:L95" si="108">K76/J76%</f>
        <v>0.89194006378035873</v>
      </c>
      <c r="M76" s="18">
        <f t="shared" si="97"/>
        <v>1.557403822605634E-7</v>
      </c>
      <c r="N76" s="20">
        <f t="shared" ref="N76:N93" si="109">(K26-$C76)/1000000</f>
        <v>4.5006190999999998E-5</v>
      </c>
      <c r="O76" s="20">
        <f t="shared" si="98"/>
        <v>4.3819191000000004E-5</v>
      </c>
      <c r="P76" s="20">
        <f t="shared" si="98"/>
        <v>4.7381191000000002E-5</v>
      </c>
      <c r="Q76" s="20">
        <f t="shared" si="98"/>
        <v>4.3377190999999997E-5</v>
      </c>
      <c r="R76" s="20">
        <f t="shared" si="98"/>
        <v>4.3401190999999996E-5</v>
      </c>
      <c r="S76" s="20">
        <f t="shared" si="98"/>
        <v>4.4835190999999996E-5</v>
      </c>
      <c r="T76" s="18">
        <f t="shared" ref="T76:T93" si="110">AVERAGE(N76:S76)</f>
        <v>4.4636691000000001E-5</v>
      </c>
      <c r="U76" s="18">
        <f t="shared" ref="U76:U93" si="111">_xlfn.STDEV.S(N76:S76)</f>
        <v>1.5158706739032863E-6</v>
      </c>
      <c r="V76" s="2">
        <f t="shared" ref="V76:V93" si="112">U76/T76%</f>
        <v>3.3960193731728148</v>
      </c>
      <c r="W76" s="18">
        <f t="shared" si="99"/>
        <v>6.1885161118532068E-7</v>
      </c>
      <c r="X76" s="20">
        <f t="shared" ref="X76:X93" si="113">(T26-$C76)/1000000</f>
        <v>4.3729191000000003E-5</v>
      </c>
      <c r="Y76" s="20">
        <f t="shared" si="100"/>
        <v>4.4327191E-5</v>
      </c>
      <c r="Z76" s="20">
        <f t="shared" si="100"/>
        <v>4.4131191000000004E-5</v>
      </c>
      <c r="AA76" s="20">
        <f t="shared" si="100"/>
        <v>4.3081191000000006E-5</v>
      </c>
      <c r="AB76" s="20">
        <f t="shared" si="100"/>
        <v>4.1378190999999998E-5</v>
      </c>
      <c r="AC76" s="20">
        <f t="shared" si="100"/>
        <v>4.4572191000000002E-5</v>
      </c>
      <c r="AD76" s="18">
        <f t="shared" ref="AD76:AD93" si="114">AVERAGE(X76:AC76)</f>
        <v>4.3536524333333341E-5</v>
      </c>
      <c r="AE76" s="18">
        <f t="shared" ref="AE76:AE93" si="115">_xlfn.STDEV.S(X76:AC76)</f>
        <v>1.1793421329990161E-6</v>
      </c>
      <c r="AF76" s="2">
        <f t="shared" ref="AF76:AF93" si="116">AE76/AD76%</f>
        <v>2.708856876055362</v>
      </c>
      <c r="AG76" s="18">
        <f t="shared" si="101"/>
        <v>4.8146440966885409E-7</v>
      </c>
      <c r="AH76" s="20">
        <f t="shared" ref="AH76:AH93" si="117">(AC26-$C76)/1000000</f>
        <v>4.6658191000000002E-5</v>
      </c>
      <c r="AI76" s="20">
        <f t="shared" si="102"/>
        <v>4.4213190999999994E-5</v>
      </c>
      <c r="AJ76" s="20">
        <f t="shared" si="102"/>
        <v>4.3780191E-5</v>
      </c>
      <c r="AK76" s="20">
        <f t="shared" si="102"/>
        <v>4.2869191000000002E-5</v>
      </c>
      <c r="AL76" s="20">
        <f t="shared" si="102"/>
        <v>4.7972190999999997E-5</v>
      </c>
      <c r="AM76" s="20">
        <f t="shared" si="102"/>
        <v>4.3101191000000002E-5</v>
      </c>
      <c r="AN76" s="18">
        <f t="shared" ref="AN76:AN93" si="118">AVERAGE(AH76:AM76)</f>
        <v>4.4765690999999999E-5</v>
      </c>
      <c r="AO76" s="18">
        <f t="shared" ref="AO76:AO93" si="119">_xlfn.STDEV.S(AH76:AM76)</f>
        <v>2.0739786643068428E-6</v>
      </c>
      <c r="AP76" s="2">
        <f t="shared" ref="AP76:AP93" si="120">AO76/AN76%</f>
        <v>4.6329647057315455</v>
      </c>
      <c r="AQ76" s="18">
        <f t="shared" si="103"/>
        <v>8.4669824416179469E-7</v>
      </c>
    </row>
    <row r="77" spans="1:43">
      <c r="A77" s="11">
        <v>60</v>
      </c>
      <c r="B77" s="113">
        <f t="shared" si="104"/>
        <v>3600</v>
      </c>
      <c r="C77" s="52">
        <v>114.48632499999999</v>
      </c>
      <c r="D77" s="20">
        <f t="shared" si="105"/>
        <v>6.6131675000000007E-5</v>
      </c>
      <c r="E77" s="20">
        <f t="shared" si="96"/>
        <v>6.7389675000000015E-5</v>
      </c>
      <c r="F77" s="20">
        <f t="shared" si="96"/>
        <v>6.7702674999999996E-5</v>
      </c>
      <c r="G77" s="20">
        <f t="shared" si="96"/>
        <v>6.6523675E-5</v>
      </c>
      <c r="H77" s="20">
        <f t="shared" si="96"/>
        <v>6.517467500000001E-5</v>
      </c>
      <c r="I77" s="20">
        <f t="shared" si="96"/>
        <v>6.6713674999999996E-5</v>
      </c>
      <c r="J77" s="18">
        <f t="shared" si="106"/>
        <v>6.6606008333333337E-5</v>
      </c>
      <c r="K77" s="18">
        <f t="shared" si="107"/>
        <v>9.0651964494249242E-7</v>
      </c>
      <c r="L77" s="2">
        <f t="shared" si="108"/>
        <v>1.3610178235059009</v>
      </c>
      <c r="M77" s="18">
        <f t="shared" si="97"/>
        <v>3.7008509531968066E-7</v>
      </c>
      <c r="N77" s="20">
        <f t="shared" si="109"/>
        <v>7.0252675000000004E-5</v>
      </c>
      <c r="O77" s="20">
        <f t="shared" si="98"/>
        <v>7.0966675000000011E-5</v>
      </c>
      <c r="P77" s="20">
        <f t="shared" si="98"/>
        <v>7.3449675000000008E-5</v>
      </c>
      <c r="Q77" s="20">
        <f t="shared" si="98"/>
        <v>7.0210675000000007E-5</v>
      </c>
      <c r="R77" s="20">
        <f t="shared" si="98"/>
        <v>6.7396675000000017E-5</v>
      </c>
      <c r="S77" s="20">
        <f t="shared" si="98"/>
        <v>7.1109675000000013E-5</v>
      </c>
      <c r="T77" s="18">
        <f t="shared" si="110"/>
        <v>7.056434166666669E-5</v>
      </c>
      <c r="U77" s="18">
        <f t="shared" si="111"/>
        <v>1.9514475311077818E-6</v>
      </c>
      <c r="V77" s="2">
        <f t="shared" si="112"/>
        <v>2.7654867671352625</v>
      </c>
      <c r="W77" s="18">
        <f t="shared" si="99"/>
        <v>7.966751185046781E-7</v>
      </c>
      <c r="X77" s="20">
        <f t="shared" si="113"/>
        <v>6.6739674999999999E-5</v>
      </c>
      <c r="Y77" s="20">
        <f t="shared" si="100"/>
        <v>6.6993675E-5</v>
      </c>
      <c r="Z77" s="20">
        <f t="shared" si="100"/>
        <v>6.752167500000002E-5</v>
      </c>
      <c r="AA77" s="20">
        <f t="shared" si="100"/>
        <v>6.9224675000000013E-5</v>
      </c>
      <c r="AB77" s="20">
        <f t="shared" si="100"/>
        <v>6.8920675000000011E-5</v>
      </c>
      <c r="AC77" s="20">
        <f t="shared" si="100"/>
        <v>6.8798675000000001E-5</v>
      </c>
      <c r="AD77" s="18">
        <f t="shared" si="114"/>
        <v>6.803317500000001E-5</v>
      </c>
      <c r="AE77" s="18">
        <f t="shared" si="115"/>
        <v>1.0778361192686051E-6</v>
      </c>
      <c r="AF77" s="2">
        <f t="shared" si="116"/>
        <v>1.5842801975192324</v>
      </c>
      <c r="AG77" s="18">
        <f t="shared" si="101"/>
        <v>4.4002475309161241E-7</v>
      </c>
      <c r="AH77" s="20">
        <f t="shared" si="117"/>
        <v>7.3002675000000017E-5</v>
      </c>
      <c r="AI77" s="20">
        <f t="shared" si="102"/>
        <v>6.5640675000000015E-5</v>
      </c>
      <c r="AJ77" s="20">
        <f t="shared" si="102"/>
        <v>6.6214675E-5</v>
      </c>
      <c r="AK77" s="20">
        <f t="shared" si="102"/>
        <v>6.625467500000002E-5</v>
      </c>
      <c r="AL77" s="20">
        <f t="shared" si="102"/>
        <v>7.4236675000000026E-5</v>
      </c>
      <c r="AM77" s="20">
        <f t="shared" si="102"/>
        <v>6.7040674999999995E-5</v>
      </c>
      <c r="AN77" s="18">
        <f t="shared" si="118"/>
        <v>6.8731675000000016E-5</v>
      </c>
      <c r="AO77" s="18">
        <f t="shared" si="119"/>
        <v>3.8322590204734395E-6</v>
      </c>
      <c r="AP77" s="2">
        <f t="shared" si="120"/>
        <v>5.5756811113266753</v>
      </c>
      <c r="AQ77" s="18">
        <f t="shared" si="103"/>
        <v>1.5645131937229999E-6</v>
      </c>
    </row>
    <row r="78" spans="1:43">
      <c r="A78" s="11">
        <v>75</v>
      </c>
      <c r="B78" s="113">
        <f t="shared" si="104"/>
        <v>5625</v>
      </c>
      <c r="C78" s="52">
        <v>161.23335250000002</v>
      </c>
      <c r="D78" s="20">
        <f t="shared" si="105"/>
        <v>9.4995647499999955E-5</v>
      </c>
      <c r="E78" s="20">
        <f t="shared" si="96"/>
        <v>9.7039647500000005E-5</v>
      </c>
      <c r="F78" s="20">
        <f t="shared" si="96"/>
        <v>9.7284647499999946E-5</v>
      </c>
      <c r="G78" s="20">
        <f t="shared" si="96"/>
        <v>9.4960647499999987E-5</v>
      </c>
      <c r="H78" s="20">
        <f t="shared" si="96"/>
        <v>9.2169647499999965E-5</v>
      </c>
      <c r="I78" s="20">
        <f t="shared" si="96"/>
        <v>9.3044647499999973E-5</v>
      </c>
      <c r="J78" s="18">
        <f t="shared" si="106"/>
        <v>9.4915814166666643E-5</v>
      </c>
      <c r="K78" s="18">
        <f t="shared" si="107"/>
        <v>2.0578201492517943E-6</v>
      </c>
      <c r="L78" s="2">
        <f t="shared" si="108"/>
        <v>2.1680477245218399</v>
      </c>
      <c r="M78" s="18">
        <f t="shared" si="97"/>
        <v>8.401015580141365E-7</v>
      </c>
      <c r="N78" s="20">
        <f t="shared" si="109"/>
        <v>1.001766475E-4</v>
      </c>
      <c r="O78" s="20">
        <f t="shared" si="98"/>
        <v>1.0059664749999996E-4</v>
      </c>
      <c r="P78" s="20">
        <f t="shared" si="98"/>
        <v>1.053256475E-4</v>
      </c>
      <c r="Q78" s="20">
        <f t="shared" si="98"/>
        <v>1.011236475E-4</v>
      </c>
      <c r="R78" s="20">
        <f t="shared" si="98"/>
        <v>9.7474647499999997E-5</v>
      </c>
      <c r="S78" s="20">
        <f t="shared" si="98"/>
        <v>9.6900647499999985E-5</v>
      </c>
      <c r="T78" s="18">
        <f t="shared" si="110"/>
        <v>1.0026631416666665E-4</v>
      </c>
      <c r="U78" s="18">
        <f t="shared" si="111"/>
        <v>3.0189451579428678E-6</v>
      </c>
      <c r="V78" s="2">
        <f t="shared" si="112"/>
        <v>3.0109266337692016</v>
      </c>
      <c r="W78" s="18">
        <f t="shared" si="99"/>
        <v>1.2324791997343328E-6</v>
      </c>
      <c r="X78" s="20">
        <f t="shared" si="113"/>
        <v>9.8161647499999958E-5</v>
      </c>
      <c r="Y78" s="20">
        <f t="shared" si="100"/>
        <v>9.8351647499999955E-5</v>
      </c>
      <c r="Z78" s="20">
        <f t="shared" si="100"/>
        <v>9.9052647499999974E-5</v>
      </c>
      <c r="AA78" s="20">
        <f t="shared" si="100"/>
        <v>9.6518647499999988E-5</v>
      </c>
      <c r="AB78" s="20">
        <f t="shared" si="100"/>
        <v>9.6474647499999999E-5</v>
      </c>
      <c r="AC78" s="20">
        <f t="shared" si="100"/>
        <v>9.7406647499999956E-5</v>
      </c>
      <c r="AD78" s="18">
        <f t="shared" si="114"/>
        <v>9.7660980833333305E-5</v>
      </c>
      <c r="AE78" s="18">
        <f t="shared" si="115"/>
        <v>1.0432086400460081E-6</v>
      </c>
      <c r="AF78" s="2">
        <f t="shared" si="116"/>
        <v>1.0681939001066676</v>
      </c>
      <c r="AG78" s="18">
        <f t="shared" si="101"/>
        <v>4.2588814389591426E-7</v>
      </c>
      <c r="AH78" s="20">
        <f t="shared" si="117"/>
        <v>1.0766764749999999E-4</v>
      </c>
      <c r="AI78" s="20">
        <f t="shared" si="102"/>
        <v>9.3983647499999986E-5</v>
      </c>
      <c r="AJ78" s="20">
        <f t="shared" si="102"/>
        <v>9.3375647499999981E-5</v>
      </c>
      <c r="AK78" s="20">
        <f t="shared" si="102"/>
        <v>9.4983647499999956E-5</v>
      </c>
      <c r="AL78" s="20">
        <f t="shared" si="102"/>
        <v>1.0190364749999998E-4</v>
      </c>
      <c r="AM78" s="20">
        <f t="shared" si="102"/>
        <v>9.3170647499999978E-5</v>
      </c>
      <c r="AN78" s="18">
        <f t="shared" si="118"/>
        <v>9.7514147499999982E-5</v>
      </c>
      <c r="AO78" s="18">
        <f t="shared" si="119"/>
        <v>5.9535251322220886E-6</v>
      </c>
      <c r="AP78" s="2">
        <f t="shared" si="120"/>
        <v>6.1052937290172071</v>
      </c>
      <c r="AQ78" s="18">
        <f t="shared" si="103"/>
        <v>2.4305164574633119E-6</v>
      </c>
    </row>
    <row r="79" spans="1:43">
      <c r="A79" s="11">
        <v>90</v>
      </c>
      <c r="B79" s="113">
        <f t="shared" si="104"/>
        <v>8100</v>
      </c>
      <c r="C79" s="52">
        <v>213.45731500000005</v>
      </c>
      <c r="D79" s="20">
        <f t="shared" si="105"/>
        <v>1.2484368499999994E-4</v>
      </c>
      <c r="E79" s="20">
        <f t="shared" si="96"/>
        <v>1.3055968499999995E-4</v>
      </c>
      <c r="F79" s="20">
        <f t="shared" si="96"/>
        <v>1.3148968499999996E-4</v>
      </c>
      <c r="G79" s="20">
        <f t="shared" si="96"/>
        <v>1.2725768499999992E-4</v>
      </c>
      <c r="H79" s="20">
        <f t="shared" si="96"/>
        <v>1.2256068499999991E-4</v>
      </c>
      <c r="I79" s="20">
        <f t="shared" si="96"/>
        <v>1.2378968499999996E-4</v>
      </c>
      <c r="J79" s="18">
        <f t="shared" si="106"/>
        <v>1.2675018499999996E-4</v>
      </c>
      <c r="K79" s="18">
        <f t="shared" si="107"/>
        <v>3.6656218981231651E-6</v>
      </c>
      <c r="L79" s="2">
        <f t="shared" si="108"/>
        <v>2.892005166006792</v>
      </c>
      <c r="M79" s="18">
        <f t="shared" si="97"/>
        <v>1.496483873395683E-6</v>
      </c>
      <c r="N79" s="20">
        <f t="shared" si="109"/>
        <v>1.2954968499999996E-4</v>
      </c>
      <c r="O79" s="20">
        <f t="shared" si="98"/>
        <v>1.3334468499999998E-4</v>
      </c>
      <c r="P79" s="20">
        <f t="shared" si="98"/>
        <v>1.3764068499999996E-4</v>
      </c>
      <c r="Q79" s="20">
        <f t="shared" si="98"/>
        <v>1.3516468499999996E-4</v>
      </c>
      <c r="R79" s="20">
        <f t="shared" si="98"/>
        <v>1.2851168499999994E-4</v>
      </c>
      <c r="S79" s="20">
        <f t="shared" si="98"/>
        <v>1.2884268499999997E-4</v>
      </c>
      <c r="T79" s="18">
        <f t="shared" si="110"/>
        <v>1.3217568499999997E-4</v>
      </c>
      <c r="U79" s="18">
        <f t="shared" si="111"/>
        <v>3.7840868911799618E-6</v>
      </c>
      <c r="V79" s="2">
        <f t="shared" si="112"/>
        <v>2.8629220958302297</v>
      </c>
      <c r="W79" s="18">
        <f t="shared" si="99"/>
        <v>1.5448470042909336E-6</v>
      </c>
      <c r="X79" s="20">
        <f t="shared" si="113"/>
        <v>1.2461268499999994E-4</v>
      </c>
      <c r="Y79" s="20">
        <f t="shared" si="100"/>
        <v>1.2902368499999995E-4</v>
      </c>
      <c r="Z79" s="20">
        <f t="shared" si="100"/>
        <v>1.2848968499999994E-4</v>
      </c>
      <c r="AA79" s="20">
        <f t="shared" si="100"/>
        <v>1.2616168499999999E-4</v>
      </c>
      <c r="AB79" s="20">
        <f t="shared" si="100"/>
        <v>1.2858068499999997E-4</v>
      </c>
      <c r="AC79" s="20">
        <f t="shared" si="100"/>
        <v>1.2396768499999995E-4</v>
      </c>
      <c r="AD79" s="18">
        <f t="shared" si="114"/>
        <v>1.2680601833333328E-4</v>
      </c>
      <c r="AE79" s="18">
        <f t="shared" si="115"/>
        <v>2.1992832165654957E-6</v>
      </c>
      <c r="AF79" s="2">
        <f t="shared" si="116"/>
        <v>1.7343681675930156</v>
      </c>
      <c r="AG79" s="18">
        <f t="shared" si="101"/>
        <v>8.9785361340872949E-7</v>
      </c>
      <c r="AH79" s="20">
        <f t="shared" si="117"/>
        <v>1.3951968499999992E-4</v>
      </c>
      <c r="AI79" s="20">
        <f t="shared" si="102"/>
        <v>1.2554868499999993E-4</v>
      </c>
      <c r="AJ79" s="20">
        <f t="shared" si="102"/>
        <v>1.2501468499999993E-4</v>
      </c>
      <c r="AK79" s="20">
        <f t="shared" si="102"/>
        <v>1.2773868499999996E-4</v>
      </c>
      <c r="AL79" s="20">
        <f t="shared" si="102"/>
        <v>1.3713468499999994E-4</v>
      </c>
      <c r="AM79" s="20">
        <f t="shared" si="102"/>
        <v>1.1964268499999998E-4</v>
      </c>
      <c r="AN79" s="18">
        <f t="shared" si="118"/>
        <v>1.2909985166666661E-4</v>
      </c>
      <c r="AO79" s="18">
        <f t="shared" si="119"/>
        <v>7.6644845988929009E-6</v>
      </c>
      <c r="AP79" s="2">
        <f t="shared" si="120"/>
        <v>5.9368655346579766</v>
      </c>
      <c r="AQ79" s="18">
        <f t="shared" si="103"/>
        <v>3.129012734784634E-6</v>
      </c>
    </row>
    <row r="80" spans="1:43">
      <c r="A80" s="11">
        <v>105</v>
      </c>
      <c r="B80" s="113">
        <f t="shared" si="104"/>
        <v>11025</v>
      </c>
      <c r="C80" s="52">
        <v>270.13640500000002</v>
      </c>
      <c r="D80" s="20">
        <f t="shared" si="105"/>
        <v>1.5678059499999995E-4</v>
      </c>
      <c r="E80" s="20">
        <f t="shared" si="96"/>
        <v>1.58413595E-4</v>
      </c>
      <c r="F80" s="20">
        <f t="shared" si="96"/>
        <v>1.6819859499999994E-4</v>
      </c>
      <c r="G80" s="20">
        <f t="shared" si="96"/>
        <v>1.6637859499999997E-4</v>
      </c>
      <c r="H80" s="20">
        <f t="shared" si="96"/>
        <v>1.5400559499999998E-4</v>
      </c>
      <c r="I80" s="20">
        <f t="shared" si="96"/>
        <v>1.5617459499999995E-4</v>
      </c>
      <c r="J80" s="18">
        <f t="shared" si="106"/>
        <v>1.5999192833333331E-4</v>
      </c>
      <c r="K80" s="18">
        <f t="shared" si="107"/>
        <v>5.8540739204990039E-6</v>
      </c>
      <c r="L80" s="2">
        <f t="shared" si="108"/>
        <v>3.6589807882697691</v>
      </c>
      <c r="M80" s="18">
        <f t="shared" si="97"/>
        <v>2.3899156702928028E-6</v>
      </c>
      <c r="N80" s="20">
        <f t="shared" si="109"/>
        <v>1.6163359499999996E-4</v>
      </c>
      <c r="O80" s="20">
        <f t="shared" si="98"/>
        <v>1.61985595E-4</v>
      </c>
      <c r="P80" s="20">
        <f t="shared" si="98"/>
        <v>1.6956659499999996E-4</v>
      </c>
      <c r="Q80" s="20">
        <f t="shared" si="98"/>
        <v>1.7080059499999999E-4</v>
      </c>
      <c r="R80" s="20">
        <f t="shared" si="98"/>
        <v>1.5805359499999997E-4</v>
      </c>
      <c r="S80" s="20">
        <f t="shared" si="98"/>
        <v>1.6226259499999997E-4</v>
      </c>
      <c r="T80" s="18">
        <f t="shared" si="110"/>
        <v>1.6405042833333332E-4</v>
      </c>
      <c r="U80" s="18">
        <f t="shared" si="111"/>
        <v>5.0051138415291511E-6</v>
      </c>
      <c r="V80" s="2">
        <f t="shared" si="112"/>
        <v>3.0509605444975021</v>
      </c>
      <c r="W80" s="18">
        <f t="shared" si="99"/>
        <v>2.0433291693812942E-6</v>
      </c>
      <c r="X80" s="20">
        <f t="shared" si="113"/>
        <v>1.57761595E-4</v>
      </c>
      <c r="Y80" s="20">
        <f t="shared" si="100"/>
        <v>1.5786459499999995E-4</v>
      </c>
      <c r="Z80" s="20">
        <f t="shared" si="100"/>
        <v>1.6028959499999996E-4</v>
      </c>
      <c r="AA80" s="20">
        <f t="shared" si="100"/>
        <v>1.5934259499999996E-4</v>
      </c>
      <c r="AB80" s="20">
        <f t="shared" si="100"/>
        <v>1.56177595E-4</v>
      </c>
      <c r="AC80" s="20">
        <f t="shared" si="100"/>
        <v>1.5920959499999998E-4</v>
      </c>
      <c r="AD80" s="18">
        <f t="shared" si="114"/>
        <v>1.5844092833333331E-4</v>
      </c>
      <c r="AE80" s="18">
        <f t="shared" si="115"/>
        <v>1.4654522396402521E-6</v>
      </c>
      <c r="AF80" s="2">
        <f t="shared" si="116"/>
        <v>0.92492025580485426</v>
      </c>
      <c r="AG80" s="18">
        <f t="shared" si="101"/>
        <v>5.982683715895723E-7</v>
      </c>
      <c r="AH80" s="20">
        <f t="shared" si="117"/>
        <v>1.73230595E-4</v>
      </c>
      <c r="AI80" s="20">
        <f t="shared" si="102"/>
        <v>1.5738059499999997E-4</v>
      </c>
      <c r="AJ80" s="20">
        <f t="shared" si="102"/>
        <v>1.5211459499999994E-4</v>
      </c>
      <c r="AK80" s="20">
        <f t="shared" si="102"/>
        <v>1.6203959499999995E-4</v>
      </c>
      <c r="AL80" s="20">
        <f t="shared" si="102"/>
        <v>1.6995359499999996E-4</v>
      </c>
      <c r="AM80" s="20">
        <f t="shared" si="102"/>
        <v>1.5052759499999997E-4</v>
      </c>
      <c r="AN80" s="18">
        <f t="shared" si="118"/>
        <v>1.608744283333333E-4</v>
      </c>
      <c r="AO80" s="18">
        <f t="shared" si="119"/>
        <v>9.3001316854476236E-6</v>
      </c>
      <c r="AP80" s="2">
        <f t="shared" si="120"/>
        <v>5.7809881792882987</v>
      </c>
      <c r="AQ80" s="18">
        <f t="shared" si="103"/>
        <v>3.7967628616727975E-6</v>
      </c>
    </row>
    <row r="81" spans="1:43">
      <c r="A81" s="11">
        <v>120</v>
      </c>
      <c r="B81" s="113">
        <f t="shared" si="104"/>
        <v>14400</v>
      </c>
      <c r="C81" s="52">
        <v>331.25566249999997</v>
      </c>
      <c r="D81" s="20">
        <f t="shared" si="105"/>
        <v>1.8894133750000004E-4</v>
      </c>
      <c r="E81" s="20">
        <f t="shared" si="96"/>
        <v>1.9426533749999998E-4</v>
      </c>
      <c r="F81" s="20">
        <f t="shared" si="96"/>
        <v>2.0799833750000004E-4</v>
      </c>
      <c r="G81" s="20">
        <f t="shared" si="96"/>
        <v>2.0438333750000005E-4</v>
      </c>
      <c r="H81" s="20">
        <f t="shared" si="96"/>
        <v>1.8683033750000003E-4</v>
      </c>
      <c r="I81" s="20">
        <f t="shared" si="96"/>
        <v>1.8945233750000001E-4</v>
      </c>
      <c r="J81" s="18">
        <f t="shared" si="106"/>
        <v>1.953118375E-4</v>
      </c>
      <c r="K81" s="18">
        <f t="shared" si="107"/>
        <v>8.8451954133303443E-6</v>
      </c>
      <c r="L81" s="2">
        <f t="shared" si="108"/>
        <v>4.5287554131634984</v>
      </c>
      <c r="M81" s="18">
        <f t="shared" si="97"/>
        <v>3.6110359063109156E-6</v>
      </c>
      <c r="N81" s="20">
        <f t="shared" si="109"/>
        <v>1.9815433750000001E-4</v>
      </c>
      <c r="O81" s="20">
        <f t="shared" si="98"/>
        <v>1.963513375E-4</v>
      </c>
      <c r="P81" s="20">
        <f t="shared" si="98"/>
        <v>2.133423375E-4</v>
      </c>
      <c r="Q81" s="20">
        <f t="shared" si="98"/>
        <v>2.1309533750000004E-4</v>
      </c>
      <c r="R81" s="20">
        <f t="shared" si="98"/>
        <v>1.9427533749999997E-4</v>
      </c>
      <c r="S81" s="20">
        <f t="shared" si="98"/>
        <v>1.9740033749999998E-4</v>
      </c>
      <c r="T81" s="18">
        <f t="shared" si="110"/>
        <v>2.0210317083333329E-4</v>
      </c>
      <c r="U81" s="18">
        <f t="shared" si="111"/>
        <v>8.7087896154785445E-6</v>
      </c>
      <c r="V81" s="2">
        <f t="shared" si="112"/>
        <v>4.3090811388903685</v>
      </c>
      <c r="W81" s="18">
        <f t="shared" si="99"/>
        <v>3.5553484725285589E-6</v>
      </c>
      <c r="X81" s="20">
        <f t="shared" si="113"/>
        <v>1.9339733750000005E-4</v>
      </c>
      <c r="Y81" s="20">
        <f t="shared" si="100"/>
        <v>1.9567733750000001E-4</v>
      </c>
      <c r="Z81" s="20">
        <f t="shared" si="100"/>
        <v>1.9915033749999997E-4</v>
      </c>
      <c r="AA81" s="20">
        <f t="shared" si="100"/>
        <v>1.9503533750000009E-4</v>
      </c>
      <c r="AB81" s="20">
        <f t="shared" si="100"/>
        <v>1.9260633749999999E-4</v>
      </c>
      <c r="AC81" s="20">
        <f t="shared" si="100"/>
        <v>1.9685733750000008E-4</v>
      </c>
      <c r="AD81" s="18">
        <f t="shared" si="114"/>
        <v>1.9545400416666668E-4</v>
      </c>
      <c r="AE81" s="18">
        <f t="shared" si="115"/>
        <v>2.3747196606476779E-6</v>
      </c>
      <c r="AF81" s="2">
        <f t="shared" si="116"/>
        <v>1.2149762143643359</v>
      </c>
      <c r="AG81" s="18">
        <f t="shared" si="101"/>
        <v>9.6947524179033941E-7</v>
      </c>
      <c r="AH81" s="20">
        <f t="shared" si="117"/>
        <v>2.1448233750000009E-4</v>
      </c>
      <c r="AI81" s="20">
        <f t="shared" si="102"/>
        <v>1.9271433750000006E-4</v>
      </c>
      <c r="AJ81" s="20">
        <f t="shared" si="102"/>
        <v>1.8867033750000008E-4</v>
      </c>
      <c r="AK81" s="20">
        <f t="shared" si="102"/>
        <v>1.925143375E-4</v>
      </c>
      <c r="AL81" s="20">
        <f t="shared" si="102"/>
        <v>2.0892633750000005E-4</v>
      </c>
      <c r="AM81" s="20">
        <f t="shared" si="102"/>
        <v>1.9054133750000005E-4</v>
      </c>
      <c r="AN81" s="18">
        <f t="shared" si="118"/>
        <v>1.9797483750000005E-4</v>
      </c>
      <c r="AO81" s="18">
        <f t="shared" si="119"/>
        <v>1.0878910529092523E-5</v>
      </c>
      <c r="AP81" s="2">
        <f t="shared" si="120"/>
        <v>5.4950975924364727</v>
      </c>
      <c r="AQ81" s="18">
        <f t="shared" si="103"/>
        <v>4.4412966256113427E-6</v>
      </c>
    </row>
    <row r="82" spans="1:43">
      <c r="A82" s="11">
        <v>135</v>
      </c>
      <c r="B82" s="113">
        <f t="shared" si="104"/>
        <v>18225</v>
      </c>
      <c r="C82" s="52">
        <v>396.30752749999999</v>
      </c>
      <c r="D82" s="20">
        <f t="shared" si="105"/>
        <v>2.253844725E-4</v>
      </c>
      <c r="E82" s="20">
        <f t="shared" si="96"/>
        <v>2.3243147250000005E-4</v>
      </c>
      <c r="F82" s="20">
        <f t="shared" si="96"/>
        <v>2.5340247250000002E-4</v>
      </c>
      <c r="G82" s="20">
        <f t="shared" si="96"/>
        <v>2.4837347250000004E-4</v>
      </c>
      <c r="H82" s="20">
        <f t="shared" si="96"/>
        <v>2.2383847249999998E-4</v>
      </c>
      <c r="I82" s="20">
        <f t="shared" si="96"/>
        <v>2.2472547250000001E-4</v>
      </c>
      <c r="J82" s="18">
        <f t="shared" si="106"/>
        <v>2.3469263916666666E-4</v>
      </c>
      <c r="K82" s="18">
        <f t="shared" si="107"/>
        <v>1.3008729767608637E-5</v>
      </c>
      <c r="L82" s="2">
        <f t="shared" si="108"/>
        <v>5.5428793224190152</v>
      </c>
      <c r="M82" s="18">
        <f t="shared" si="97"/>
        <v>5.3107916887325924E-6</v>
      </c>
      <c r="N82" s="20">
        <f t="shared" si="109"/>
        <v>2.360624725E-4</v>
      </c>
      <c r="O82" s="20">
        <f t="shared" si="98"/>
        <v>2.3767147250000005E-4</v>
      </c>
      <c r="P82" s="20">
        <f t="shared" si="98"/>
        <v>2.5754147250000003E-4</v>
      </c>
      <c r="Q82" s="20">
        <f t="shared" si="98"/>
        <v>2.5214647249999998E-4</v>
      </c>
      <c r="R82" s="20">
        <f t="shared" si="98"/>
        <v>2.2972147250000001E-4</v>
      </c>
      <c r="S82" s="20">
        <f t="shared" si="98"/>
        <v>2.3408447250000005E-4</v>
      </c>
      <c r="T82" s="18">
        <f t="shared" si="110"/>
        <v>2.4120463916666671E-4</v>
      </c>
      <c r="U82" s="18">
        <f t="shared" si="111"/>
        <v>1.1028153742429713E-5</v>
      </c>
      <c r="V82" s="2">
        <f t="shared" si="112"/>
        <v>4.5721151054683977</v>
      </c>
      <c r="W82" s="18">
        <f t="shared" si="99"/>
        <v>4.5022249123195843E-6</v>
      </c>
      <c r="X82" s="20">
        <f t="shared" si="113"/>
        <v>2.3720447249999996E-4</v>
      </c>
      <c r="Y82" s="20">
        <f t="shared" si="100"/>
        <v>2.277164725E-4</v>
      </c>
      <c r="Z82" s="20">
        <f t="shared" si="100"/>
        <v>2.3335247249999997E-4</v>
      </c>
      <c r="AA82" s="20">
        <f t="shared" si="100"/>
        <v>2.353704725E-4</v>
      </c>
      <c r="AB82" s="20">
        <f t="shared" si="100"/>
        <v>2.3264747250000006E-4</v>
      </c>
      <c r="AC82" s="20">
        <f t="shared" si="100"/>
        <v>2.3390647250000007E-4</v>
      </c>
      <c r="AD82" s="18">
        <f t="shared" si="114"/>
        <v>2.3336630583333334E-4</v>
      </c>
      <c r="AE82" s="18">
        <f t="shared" si="115"/>
        <v>3.2086606811357615E-6</v>
      </c>
      <c r="AF82" s="2">
        <f t="shared" si="116"/>
        <v>1.3749459973143414</v>
      </c>
      <c r="AG82" s="18">
        <f t="shared" si="101"/>
        <v>1.309930237752289E-6</v>
      </c>
      <c r="AH82" s="20">
        <f t="shared" si="117"/>
        <v>2.4897747249999995E-4</v>
      </c>
      <c r="AI82" s="20">
        <f t="shared" si="102"/>
        <v>2.3135247249999997E-4</v>
      </c>
      <c r="AJ82" s="20">
        <f t="shared" si="102"/>
        <v>2.3050247249999995E-4</v>
      </c>
      <c r="AK82" s="20">
        <f t="shared" si="102"/>
        <v>2.2981247250000001E-4</v>
      </c>
      <c r="AL82" s="20">
        <f t="shared" si="102"/>
        <v>2.5389747250000006E-4</v>
      </c>
      <c r="AM82" s="20">
        <f t="shared" si="102"/>
        <v>2.2281847249999999E-4</v>
      </c>
      <c r="AN82" s="18">
        <f t="shared" si="118"/>
        <v>2.362268058333333E-4</v>
      </c>
      <c r="AO82" s="18">
        <f t="shared" si="119"/>
        <v>1.2266100874632782E-5</v>
      </c>
      <c r="AP82" s="2">
        <f t="shared" si="120"/>
        <v>5.1925101519964532</v>
      </c>
      <c r="AQ82" s="18">
        <f t="shared" si="103"/>
        <v>5.0076147127261284E-6</v>
      </c>
    </row>
    <row r="83" spans="1:43">
      <c r="A83" s="11">
        <v>150</v>
      </c>
      <c r="B83" s="113">
        <f t="shared" si="104"/>
        <v>22500</v>
      </c>
      <c r="C83" s="52">
        <v>466.59554750000007</v>
      </c>
      <c r="D83" s="20">
        <f t="shared" si="105"/>
        <v>2.6823745249999993E-4</v>
      </c>
      <c r="E83" s="20">
        <f t="shared" si="96"/>
        <v>2.6874545249999996E-4</v>
      </c>
      <c r="F83" s="20">
        <f t="shared" si="96"/>
        <v>2.919744525E-4</v>
      </c>
      <c r="G83" s="20">
        <f t="shared" si="96"/>
        <v>2.901224524999999E-4</v>
      </c>
      <c r="H83" s="20">
        <f t="shared" si="96"/>
        <v>2.6925445249999995E-4</v>
      </c>
      <c r="I83" s="20">
        <f t="shared" si="96"/>
        <v>2.6371745249999994E-4</v>
      </c>
      <c r="J83" s="18">
        <f t="shared" si="106"/>
        <v>2.7534195249999995E-4</v>
      </c>
      <c r="K83" s="18">
        <f t="shared" si="107"/>
        <v>1.2339186565572309E-5</v>
      </c>
      <c r="L83" s="2">
        <f t="shared" si="108"/>
        <v>4.4814044694378028</v>
      </c>
      <c r="M83" s="18">
        <f t="shared" si="97"/>
        <v>5.0374518211095604E-6</v>
      </c>
      <c r="N83" s="20">
        <f t="shared" si="109"/>
        <v>2.7730545249999986E-4</v>
      </c>
      <c r="O83" s="20">
        <f t="shared" si="98"/>
        <v>2.7817745249999998E-4</v>
      </c>
      <c r="P83" s="20">
        <f t="shared" si="98"/>
        <v>2.937994524999999E-4</v>
      </c>
      <c r="Q83" s="20">
        <f t="shared" si="98"/>
        <v>2.7068845249999992E-4</v>
      </c>
      <c r="R83" s="20">
        <f t="shared" si="98"/>
        <v>2.7041945249999991E-4</v>
      </c>
      <c r="S83" s="20">
        <f t="shared" si="98"/>
        <v>2.7426945249999993E-4</v>
      </c>
      <c r="T83" s="18">
        <f t="shared" si="110"/>
        <v>2.7744328583333323E-4</v>
      </c>
      <c r="U83" s="18">
        <f t="shared" si="111"/>
        <v>8.6384884422372494E-6</v>
      </c>
      <c r="V83" s="2">
        <f t="shared" si="112"/>
        <v>3.1136051522351829</v>
      </c>
      <c r="W83" s="18">
        <f t="shared" si="99"/>
        <v>3.5266481387351964E-6</v>
      </c>
      <c r="X83" s="20">
        <f t="shared" si="113"/>
        <v>2.692654524999999E-4</v>
      </c>
      <c r="Y83" s="20">
        <f t="shared" si="100"/>
        <v>2.6722045249999996E-4</v>
      </c>
      <c r="Z83" s="20">
        <f t="shared" si="100"/>
        <v>2.7076345249999996E-4</v>
      </c>
      <c r="AA83" s="20">
        <f t="shared" si="100"/>
        <v>2.7885945249999999E-4</v>
      </c>
      <c r="AB83" s="20">
        <f t="shared" si="100"/>
        <v>2.7068845249999992E-4</v>
      </c>
      <c r="AC83" s="20">
        <f t="shared" si="100"/>
        <v>2.7134345249999988E-4</v>
      </c>
      <c r="AD83" s="18">
        <f t="shared" si="114"/>
        <v>2.7135678583333324E-4</v>
      </c>
      <c r="AE83" s="18">
        <f t="shared" si="115"/>
        <v>3.9641348951147975E-6</v>
      </c>
      <c r="AF83" s="2">
        <f t="shared" si="116"/>
        <v>1.460857108452619</v>
      </c>
      <c r="AG83" s="18">
        <f t="shared" si="101"/>
        <v>1.618351294098761E-6</v>
      </c>
      <c r="AH83" s="20">
        <f t="shared" si="117"/>
        <v>2.6794545249999999E-4</v>
      </c>
      <c r="AI83" s="20">
        <f t="shared" si="102"/>
        <v>2.6839645249999988E-4</v>
      </c>
      <c r="AJ83" s="20">
        <f t="shared" si="102"/>
        <v>2.6416545249999989E-4</v>
      </c>
      <c r="AK83" s="20">
        <f t="shared" si="102"/>
        <v>2.7431845249999994E-4</v>
      </c>
      <c r="AL83" s="20">
        <f t="shared" si="102"/>
        <v>2.9577645249999991E-4</v>
      </c>
      <c r="AM83" s="20">
        <f t="shared" si="102"/>
        <v>2.6329345249999993E-4</v>
      </c>
      <c r="AN83" s="18">
        <f t="shared" si="118"/>
        <v>2.723159524999999E-4</v>
      </c>
      <c r="AO83" s="18">
        <f t="shared" si="119"/>
        <v>1.2138409891744466E-5</v>
      </c>
      <c r="AP83" s="2">
        <f t="shared" si="120"/>
        <v>4.4574729391751182</v>
      </c>
      <c r="AQ83" s="18">
        <f t="shared" si="103"/>
        <v>4.9554850872543234E-6</v>
      </c>
    </row>
    <row r="84" spans="1:43">
      <c r="A84" s="11">
        <v>165</v>
      </c>
      <c r="B84" s="113">
        <f t="shared" si="104"/>
        <v>27225</v>
      </c>
      <c r="C84" s="52">
        <v>540.39986999999996</v>
      </c>
      <c r="D84" s="20">
        <f t="shared" si="105"/>
        <v>3.0786913000000003E-4</v>
      </c>
      <c r="E84" s="20">
        <f t="shared" si="96"/>
        <v>3.0459612999999999E-4</v>
      </c>
      <c r="F84" s="20">
        <f t="shared" si="96"/>
        <v>3.108381300000001E-4</v>
      </c>
      <c r="G84" s="20">
        <f t="shared" si="96"/>
        <v>3.1020213E-4</v>
      </c>
      <c r="H84" s="20">
        <f t="shared" si="96"/>
        <v>3.0671213000000002E-4</v>
      </c>
      <c r="I84" s="20">
        <f t="shared" si="96"/>
        <v>3.1028012999999999E-4</v>
      </c>
      <c r="J84" s="18">
        <f t="shared" si="106"/>
        <v>3.0841629666666665E-4</v>
      </c>
      <c r="K84" s="18">
        <f t="shared" si="107"/>
        <v>2.4627464682071412E-6</v>
      </c>
      <c r="L84" s="2">
        <f t="shared" si="108"/>
        <v>0.7985137279787955</v>
      </c>
      <c r="M84" s="18">
        <f t="shared" si="97"/>
        <v>1.0054120354914818E-6</v>
      </c>
      <c r="N84" s="20">
        <f t="shared" si="109"/>
        <v>3.2531313E-4</v>
      </c>
      <c r="O84" s="20">
        <f t="shared" si="98"/>
        <v>3.2129513000000011E-4</v>
      </c>
      <c r="P84" s="20">
        <f t="shared" si="98"/>
        <v>3.4443412999999998E-4</v>
      </c>
      <c r="Q84" s="20">
        <f t="shared" si="98"/>
        <v>3.1202113000000008E-4</v>
      </c>
      <c r="R84" s="20">
        <f t="shared" si="98"/>
        <v>3.1162813000000007E-4</v>
      </c>
      <c r="S84" s="20">
        <f t="shared" si="98"/>
        <v>3.1689713000000003E-4</v>
      </c>
      <c r="T84" s="18">
        <f t="shared" si="110"/>
        <v>3.2193146333333342E-4</v>
      </c>
      <c r="U84" s="18">
        <f t="shared" si="111"/>
        <v>1.2230523237648741E-5</v>
      </c>
      <c r="V84" s="2">
        <f t="shared" si="112"/>
        <v>3.7991077700240332</v>
      </c>
      <c r="W84" s="18">
        <f t="shared" si="99"/>
        <v>4.9930902032486497E-6</v>
      </c>
      <c r="X84" s="20">
        <f t="shared" si="113"/>
        <v>3.1752313000000002E-4</v>
      </c>
      <c r="Y84" s="20">
        <f t="shared" si="100"/>
        <v>3.1351913000000003E-4</v>
      </c>
      <c r="Z84" s="20">
        <f t="shared" si="100"/>
        <v>3.2427013000000001E-4</v>
      </c>
      <c r="AA84" s="20">
        <f t="shared" si="100"/>
        <v>3.2198113000000002E-4</v>
      </c>
      <c r="AB84" s="20">
        <f t="shared" si="100"/>
        <v>3.1041913000000001E-4</v>
      </c>
      <c r="AC84" s="20">
        <f t="shared" si="100"/>
        <v>3.0825913000000004E-4</v>
      </c>
      <c r="AD84" s="18">
        <f t="shared" si="114"/>
        <v>3.1599529666666672E-4</v>
      </c>
      <c r="AE84" s="18">
        <f t="shared" si="115"/>
        <v>6.3829562560514677E-6</v>
      </c>
      <c r="AF84" s="2">
        <f t="shared" si="116"/>
        <v>2.0199529307503088</v>
      </c>
      <c r="AG84" s="18">
        <f t="shared" si="101"/>
        <v>2.6058309796386314E-6</v>
      </c>
      <c r="AH84" s="20">
        <f t="shared" si="117"/>
        <v>3.1282312999999996E-4</v>
      </c>
      <c r="AI84" s="20">
        <f t="shared" si="102"/>
        <v>3.1864113000000006E-4</v>
      </c>
      <c r="AJ84" s="20">
        <f t="shared" si="102"/>
        <v>3.0301913000000004E-4</v>
      </c>
      <c r="AK84" s="20">
        <f t="shared" si="102"/>
        <v>3.1621713000000001E-4</v>
      </c>
      <c r="AL84" s="20">
        <f t="shared" si="102"/>
        <v>3.4139913000000001E-4</v>
      </c>
      <c r="AM84" s="20">
        <f t="shared" si="102"/>
        <v>3.062521300000001E-4</v>
      </c>
      <c r="AN84" s="18">
        <f t="shared" si="118"/>
        <v>3.1639196333333336E-4</v>
      </c>
      <c r="AO84" s="18">
        <f t="shared" si="119"/>
        <v>1.3600243856882355E-5</v>
      </c>
      <c r="AP84" s="2">
        <f t="shared" si="120"/>
        <v>4.2985427675208925</v>
      </c>
      <c r="AQ84" s="18">
        <f t="shared" si="103"/>
        <v>5.5522763044638765E-6</v>
      </c>
    </row>
    <row r="85" spans="1:43">
      <c r="A85" s="11">
        <v>180</v>
      </c>
      <c r="B85" s="113">
        <f t="shared" si="104"/>
        <v>32400</v>
      </c>
      <c r="C85" s="52">
        <v>617.01883500000008</v>
      </c>
      <c r="D85" s="20">
        <f t="shared" si="105"/>
        <v>3.4753216499999994E-4</v>
      </c>
      <c r="E85" s="20">
        <f t="shared" si="96"/>
        <v>3.5194016499999985E-4</v>
      </c>
      <c r="F85" s="20">
        <f t="shared" si="96"/>
        <v>3.5439016499999994E-4</v>
      </c>
      <c r="G85" s="20">
        <f t="shared" si="96"/>
        <v>3.6446916499999996E-4</v>
      </c>
      <c r="H85" s="20">
        <f t="shared" si="96"/>
        <v>3.54046165E-4</v>
      </c>
      <c r="I85" s="20">
        <f t="shared" si="96"/>
        <v>3.5085716499999987E-4</v>
      </c>
      <c r="J85" s="18">
        <f t="shared" si="106"/>
        <v>3.5387249833333323E-4</v>
      </c>
      <c r="K85" s="18">
        <f t="shared" si="107"/>
        <v>5.7552316605560632E-6</v>
      </c>
      <c r="L85" s="2">
        <f t="shared" si="108"/>
        <v>1.6263574275090666</v>
      </c>
      <c r="M85" s="18">
        <f t="shared" si="97"/>
        <v>2.3495634866455126E-6</v>
      </c>
      <c r="N85" s="20">
        <f t="shared" si="109"/>
        <v>3.6563416499999993E-4</v>
      </c>
      <c r="O85" s="20">
        <f t="shared" si="98"/>
        <v>3.7336616499999991E-4</v>
      </c>
      <c r="P85" s="20">
        <f t="shared" si="98"/>
        <v>3.8741116499999988E-4</v>
      </c>
      <c r="Q85" s="20">
        <f t="shared" si="98"/>
        <v>3.587841649999999E-4</v>
      </c>
      <c r="R85" s="20">
        <f t="shared" si="98"/>
        <v>3.5716316499999996E-4</v>
      </c>
      <c r="S85" s="20">
        <f t="shared" si="98"/>
        <v>3.7340216499999999E-4</v>
      </c>
      <c r="T85" s="18">
        <f t="shared" si="110"/>
        <v>3.6929349833333323E-4</v>
      </c>
      <c r="U85" s="18">
        <f t="shared" si="111"/>
        <v>1.1248994580257666E-5</v>
      </c>
      <c r="V85" s="2">
        <f t="shared" si="112"/>
        <v>3.0460851953868011</v>
      </c>
      <c r="W85" s="18">
        <f t="shared" si="99"/>
        <v>4.5923828068274529E-6</v>
      </c>
      <c r="X85" s="20">
        <f t="shared" si="113"/>
        <v>3.5756716499999992E-4</v>
      </c>
      <c r="Y85" s="20">
        <f t="shared" si="100"/>
        <v>3.6361416499999994E-4</v>
      </c>
      <c r="Z85" s="20">
        <f t="shared" si="100"/>
        <v>3.6320116499999994E-4</v>
      </c>
      <c r="AA85" s="20">
        <f t="shared" si="100"/>
        <v>3.7253416499999993E-4</v>
      </c>
      <c r="AB85" s="20">
        <f t="shared" si="100"/>
        <v>3.5786716499999988E-4</v>
      </c>
      <c r="AC85" s="20">
        <f t="shared" si="100"/>
        <v>3.6311516499999995E-4</v>
      </c>
      <c r="AD85" s="18">
        <f t="shared" si="114"/>
        <v>3.6298316499999993E-4</v>
      </c>
      <c r="AE85" s="18">
        <f t="shared" si="115"/>
        <v>5.4257022034018909E-6</v>
      </c>
      <c r="AF85" s="2">
        <f t="shared" si="116"/>
        <v>1.4947531253692969</v>
      </c>
      <c r="AG85" s="18">
        <f t="shared" si="101"/>
        <v>2.2150336491048368E-6</v>
      </c>
      <c r="AH85" s="20">
        <f t="shared" si="117"/>
        <v>3.5676916499999994E-4</v>
      </c>
      <c r="AI85" s="20">
        <f t="shared" si="102"/>
        <v>3.6264916499999993E-4</v>
      </c>
      <c r="AJ85" s="20">
        <f t="shared" si="102"/>
        <v>3.5311516499999992E-4</v>
      </c>
      <c r="AK85" s="20">
        <f t="shared" si="102"/>
        <v>3.6741116499999988E-4</v>
      </c>
      <c r="AL85" s="20">
        <f t="shared" si="102"/>
        <v>3.8830116499999996E-4</v>
      </c>
      <c r="AM85" s="20">
        <f t="shared" si="102"/>
        <v>3.4416116499999988E-4</v>
      </c>
      <c r="AN85" s="18">
        <f t="shared" si="118"/>
        <v>3.6206783166666657E-4</v>
      </c>
      <c r="AO85" s="18">
        <f t="shared" si="119"/>
        <v>1.5139034033473444E-5</v>
      </c>
      <c r="AP85" s="2">
        <f t="shared" si="120"/>
        <v>4.1812701127812471</v>
      </c>
      <c r="AQ85" s="18">
        <f t="shared" si="103"/>
        <v>6.1804847634397747E-6</v>
      </c>
    </row>
    <row r="86" spans="1:43">
      <c r="A86" s="11">
        <v>195</v>
      </c>
      <c r="B86" s="113">
        <f t="shared" si="104"/>
        <v>38025</v>
      </c>
      <c r="C86" s="52">
        <v>698.21055000000001</v>
      </c>
      <c r="D86" s="20">
        <f t="shared" si="105"/>
        <v>3.9116945000000012E-4</v>
      </c>
      <c r="E86" s="20">
        <f t="shared" si="96"/>
        <v>3.9510944999999992E-4</v>
      </c>
      <c r="F86" s="20">
        <f t="shared" si="96"/>
        <v>4.0422945000000003E-4</v>
      </c>
      <c r="G86" s="20">
        <f t="shared" si="96"/>
        <v>4.0073945000000004E-4</v>
      </c>
      <c r="H86" s="20">
        <f t="shared" si="96"/>
        <v>3.9823945000000004E-4</v>
      </c>
      <c r="I86" s="20">
        <f t="shared" si="96"/>
        <v>3.9625945000000003E-4</v>
      </c>
      <c r="J86" s="18">
        <f t="shared" si="106"/>
        <v>3.9762445000000006E-4</v>
      </c>
      <c r="K86" s="18">
        <f t="shared" si="107"/>
        <v>4.5511086561408179E-6</v>
      </c>
      <c r="L86" s="2">
        <f t="shared" si="108"/>
        <v>1.1445746498085865</v>
      </c>
      <c r="M86" s="18">
        <f t="shared" si="97"/>
        <v>1.8579823285847781E-6</v>
      </c>
      <c r="N86" s="20">
        <f t="shared" si="109"/>
        <v>4.1998945000000005E-4</v>
      </c>
      <c r="O86" s="20">
        <f t="shared" si="98"/>
        <v>4.0972945000000005E-4</v>
      </c>
      <c r="P86" s="20">
        <f t="shared" si="98"/>
        <v>4.3561944999999993E-4</v>
      </c>
      <c r="Q86" s="20">
        <f t="shared" si="98"/>
        <v>4.0758944999999997E-4</v>
      </c>
      <c r="R86" s="20">
        <f t="shared" si="98"/>
        <v>4.0036944999999991E-4</v>
      </c>
      <c r="S86" s="20">
        <f t="shared" si="98"/>
        <v>4.241594499999999E-4</v>
      </c>
      <c r="T86" s="18">
        <f t="shared" si="110"/>
        <v>4.162427833333333E-4</v>
      </c>
      <c r="U86" s="18">
        <f t="shared" si="111"/>
        <v>1.2817431359935828E-5</v>
      </c>
      <c r="V86" s="2">
        <f t="shared" si="112"/>
        <v>3.0793161763170902</v>
      </c>
      <c r="W86" s="18">
        <f t="shared" si="99"/>
        <v>5.2326944408317093E-6</v>
      </c>
      <c r="X86" s="20">
        <f t="shared" si="113"/>
        <v>4.1051945000000002E-4</v>
      </c>
      <c r="Y86" s="20">
        <f t="shared" si="100"/>
        <v>4.1359944999999995E-4</v>
      </c>
      <c r="Z86" s="20">
        <f t="shared" si="100"/>
        <v>4.1260944999999992E-4</v>
      </c>
      <c r="AA86" s="20">
        <f t="shared" si="100"/>
        <v>4.2190944999999987E-4</v>
      </c>
      <c r="AB86" s="20">
        <f t="shared" si="100"/>
        <v>3.9936944999999994E-4</v>
      </c>
      <c r="AC86" s="20">
        <f t="shared" si="100"/>
        <v>4.036694500000001E-4</v>
      </c>
      <c r="AD86" s="18">
        <f t="shared" si="114"/>
        <v>4.1027944999999993E-4</v>
      </c>
      <c r="AE86" s="18">
        <f t="shared" si="115"/>
        <v>7.9307754980203061E-6</v>
      </c>
      <c r="AF86" s="2">
        <f t="shared" si="116"/>
        <v>1.9330179705613595</v>
      </c>
      <c r="AG86" s="18">
        <f t="shared" si="101"/>
        <v>3.237725539119482E-6</v>
      </c>
      <c r="AH86" s="20">
        <f t="shared" si="117"/>
        <v>4.069194500000001E-4</v>
      </c>
      <c r="AI86" s="20">
        <f t="shared" si="102"/>
        <v>4.0535944999999993E-4</v>
      </c>
      <c r="AJ86" s="20">
        <f t="shared" si="102"/>
        <v>3.9756944999999995E-4</v>
      </c>
      <c r="AK86" s="20">
        <f t="shared" si="102"/>
        <v>4.1356944999999996E-4</v>
      </c>
      <c r="AL86" s="20">
        <f t="shared" si="102"/>
        <v>4.4005944999999996E-4</v>
      </c>
      <c r="AM86" s="20">
        <f t="shared" si="102"/>
        <v>3.9114944999999991E-4</v>
      </c>
      <c r="AN86" s="18">
        <f t="shared" si="118"/>
        <v>4.0910444999999997E-4</v>
      </c>
      <c r="AO86" s="18">
        <f t="shared" si="119"/>
        <v>1.7043390214391038E-5</v>
      </c>
      <c r="AP86" s="2">
        <f t="shared" si="120"/>
        <v>4.1660241570071017</v>
      </c>
      <c r="AQ86" s="18">
        <f t="shared" si="103"/>
        <v>6.9579349187336734E-6</v>
      </c>
    </row>
    <row r="87" spans="1:43">
      <c r="A87" s="11">
        <v>210</v>
      </c>
      <c r="B87" s="113">
        <f t="shared" si="104"/>
        <v>44100</v>
      </c>
      <c r="C87" s="52">
        <v>783.31197500000007</v>
      </c>
      <c r="D87" s="20">
        <f t="shared" si="105"/>
        <v>4.4067802499999991E-4</v>
      </c>
      <c r="E87" s="20">
        <f t="shared" si="96"/>
        <v>4.4129802499999981E-4</v>
      </c>
      <c r="F87" s="20">
        <f t="shared" si="96"/>
        <v>4.5366802499999996E-4</v>
      </c>
      <c r="G87" s="20">
        <f t="shared" si="96"/>
        <v>4.4932802500000004E-4</v>
      </c>
      <c r="H87" s="20">
        <f t="shared" si="96"/>
        <v>4.3850802499999984E-4</v>
      </c>
      <c r="I87" s="20">
        <f t="shared" si="96"/>
        <v>4.3638802499999996E-4</v>
      </c>
      <c r="J87" s="18">
        <f t="shared" si="106"/>
        <v>4.4331135833333327E-4</v>
      </c>
      <c r="K87" s="18">
        <f t="shared" si="107"/>
        <v>6.7149584262798875E-6</v>
      </c>
      <c r="L87" s="2">
        <f t="shared" si="108"/>
        <v>1.5147273581090601</v>
      </c>
      <c r="M87" s="18">
        <f t="shared" si="97"/>
        <v>2.7413702980646762E-6</v>
      </c>
      <c r="N87" s="20">
        <f t="shared" si="109"/>
        <v>4.6063802499999998E-4</v>
      </c>
      <c r="O87" s="20">
        <f t="shared" si="98"/>
        <v>4.6423802499999986E-4</v>
      </c>
      <c r="P87" s="20">
        <f t="shared" si="98"/>
        <v>4.9887802500000003E-4</v>
      </c>
      <c r="Q87" s="20">
        <f t="shared" si="98"/>
        <v>4.4402802499999986E-4</v>
      </c>
      <c r="R87" s="20">
        <f t="shared" si="98"/>
        <v>4.5475802499999989E-4</v>
      </c>
      <c r="S87" s="20">
        <f t="shared" si="98"/>
        <v>4.8141802499999996E-4</v>
      </c>
      <c r="T87" s="18">
        <f t="shared" si="110"/>
        <v>4.6732635833333323E-4</v>
      </c>
      <c r="U87" s="18">
        <f t="shared" si="111"/>
        <v>1.9744010146539858E-5</v>
      </c>
      <c r="V87" s="2">
        <f t="shared" si="112"/>
        <v>4.2248869113556191</v>
      </c>
      <c r="W87" s="18">
        <f t="shared" si="99"/>
        <v>8.0604583892260628E-6</v>
      </c>
      <c r="X87" s="20">
        <f t="shared" si="113"/>
        <v>4.6601802499999986E-4</v>
      </c>
      <c r="Y87" s="20">
        <f t="shared" si="100"/>
        <v>4.6934802500000003E-4</v>
      </c>
      <c r="Z87" s="20">
        <f t="shared" si="100"/>
        <v>4.7330802499999982E-4</v>
      </c>
      <c r="AA87" s="20">
        <f t="shared" si="100"/>
        <v>4.7305802499999984E-4</v>
      </c>
      <c r="AB87" s="20">
        <f t="shared" si="100"/>
        <v>4.6412802499999997E-4</v>
      </c>
      <c r="AC87" s="20">
        <f t="shared" si="100"/>
        <v>4.5814802499999997E-4</v>
      </c>
      <c r="AD87" s="18">
        <f t="shared" si="114"/>
        <v>4.6733469166666662E-4</v>
      </c>
      <c r="AE87" s="18">
        <f t="shared" si="115"/>
        <v>5.8120896987801312E-6</v>
      </c>
      <c r="AF87" s="2">
        <f t="shared" si="116"/>
        <v>1.2436675047710113</v>
      </c>
      <c r="AG87" s="18">
        <f t="shared" si="101"/>
        <v>2.3727756835496172E-6</v>
      </c>
      <c r="AH87" s="20">
        <f t="shared" si="117"/>
        <v>4.387080249999999E-4</v>
      </c>
      <c r="AI87" s="20">
        <f t="shared" si="102"/>
        <v>4.5036802499999999E-4</v>
      </c>
      <c r="AJ87" s="20">
        <f t="shared" si="102"/>
        <v>4.3806802500000002E-4</v>
      </c>
      <c r="AK87" s="20">
        <f t="shared" si="102"/>
        <v>4.5588802499999995E-4</v>
      </c>
      <c r="AL87" s="20">
        <f t="shared" si="102"/>
        <v>5.05838025E-4</v>
      </c>
      <c r="AM87" s="20">
        <f t="shared" si="102"/>
        <v>4.3400802499999984E-4</v>
      </c>
      <c r="AN87" s="18">
        <f t="shared" si="118"/>
        <v>4.5381302499999991E-4</v>
      </c>
      <c r="AO87" s="18">
        <f t="shared" si="119"/>
        <v>2.6799546078245464E-5</v>
      </c>
      <c r="AP87" s="2">
        <f t="shared" si="120"/>
        <v>5.9054157994353442</v>
      </c>
      <c r="AQ87" s="18">
        <f t="shared" si="103"/>
        <v>1.0940868871651236E-5</v>
      </c>
    </row>
    <row r="88" spans="1:43">
      <c r="A88" s="11">
        <v>225</v>
      </c>
      <c r="B88" s="113">
        <f t="shared" si="104"/>
        <v>50625</v>
      </c>
      <c r="C88" s="52">
        <v>870.77610000000004</v>
      </c>
      <c r="D88" s="20">
        <f t="shared" si="105"/>
        <v>4.9005389999999993E-4</v>
      </c>
      <c r="E88" s="20">
        <f t="shared" si="96"/>
        <v>4.9224389999999994E-4</v>
      </c>
      <c r="F88" s="20">
        <f t="shared" si="96"/>
        <v>5.1779389999999988E-4</v>
      </c>
      <c r="G88" s="20">
        <f t="shared" si="96"/>
        <v>5.1358389999999984E-4</v>
      </c>
      <c r="H88" s="20">
        <f t="shared" si="96"/>
        <v>4.9178389999999985E-4</v>
      </c>
      <c r="I88" s="20">
        <f t="shared" si="96"/>
        <v>4.9197389999999991E-4</v>
      </c>
      <c r="J88" s="18">
        <f t="shared" si="106"/>
        <v>4.9957223333333323E-4</v>
      </c>
      <c r="K88" s="18">
        <f t="shared" si="107"/>
        <v>1.2578170640703919E-5</v>
      </c>
      <c r="L88" s="2">
        <f t="shared" si="108"/>
        <v>2.5177881798549233</v>
      </c>
      <c r="M88" s="18">
        <f t="shared" si="97"/>
        <v>5.135016661230128E-6</v>
      </c>
      <c r="N88" s="20">
        <f t="shared" si="109"/>
        <v>5.200538999999999E-4</v>
      </c>
      <c r="O88" s="20">
        <f t="shared" si="98"/>
        <v>5.2039390000000005E-4</v>
      </c>
      <c r="P88" s="20">
        <f t="shared" si="98"/>
        <v>5.5844390000000003E-4</v>
      </c>
      <c r="Q88" s="20">
        <f t="shared" si="98"/>
        <v>4.9668390000000002E-4</v>
      </c>
      <c r="R88" s="20">
        <f t="shared" si="98"/>
        <v>5.0679389999999994E-4</v>
      </c>
      <c r="S88" s="20">
        <f t="shared" si="98"/>
        <v>5.3176389999999997E-4</v>
      </c>
      <c r="T88" s="18">
        <f t="shared" si="110"/>
        <v>5.2235556666666667E-4</v>
      </c>
      <c r="U88" s="18">
        <f t="shared" si="111"/>
        <v>2.145334604826639E-5</v>
      </c>
      <c r="V88" s="2">
        <f t="shared" si="112"/>
        <v>4.1070388481102409</v>
      </c>
      <c r="W88" s="18">
        <f t="shared" si="99"/>
        <v>8.7582918489344253E-6</v>
      </c>
      <c r="X88" s="20">
        <f t="shared" si="113"/>
        <v>5.1338390000000005E-4</v>
      </c>
      <c r="Y88" s="20">
        <f t="shared" si="100"/>
        <v>5.1536390000000011E-4</v>
      </c>
      <c r="Z88" s="20">
        <f t="shared" si="100"/>
        <v>5.2858389999999988E-4</v>
      </c>
      <c r="AA88" s="20">
        <f t="shared" si="100"/>
        <v>5.3575389999999991E-4</v>
      </c>
      <c r="AB88" s="20">
        <f t="shared" si="100"/>
        <v>5.030038999999999E-4</v>
      </c>
      <c r="AC88" s="20">
        <f t="shared" si="100"/>
        <v>5.0785390000000004E-4</v>
      </c>
      <c r="AD88" s="18">
        <f t="shared" si="114"/>
        <v>5.1732389999999996E-4</v>
      </c>
      <c r="AE88" s="18">
        <f t="shared" si="115"/>
        <v>1.2494486784178014E-5</v>
      </c>
      <c r="AF88" s="2">
        <f t="shared" si="116"/>
        <v>2.4152154548007574</v>
      </c>
      <c r="AG88" s="18">
        <f t="shared" si="101"/>
        <v>5.1008528698640039E-6</v>
      </c>
      <c r="AH88" s="20">
        <f t="shared" si="117"/>
        <v>5.017438999999999E-4</v>
      </c>
      <c r="AI88" s="20">
        <f t="shared" si="102"/>
        <v>5.055938999999998E-4</v>
      </c>
      <c r="AJ88" s="20">
        <f t="shared" si="102"/>
        <v>4.883639000000001E-4</v>
      </c>
      <c r="AK88" s="20">
        <f t="shared" si="102"/>
        <v>5.0606389999999983E-4</v>
      </c>
      <c r="AL88" s="20">
        <f t="shared" si="102"/>
        <v>5.3908389999999986E-4</v>
      </c>
      <c r="AM88" s="20">
        <f t="shared" si="102"/>
        <v>4.9160390000000005E-4</v>
      </c>
      <c r="AN88" s="18">
        <f t="shared" si="118"/>
        <v>5.0540889999999992E-4</v>
      </c>
      <c r="AO88" s="18">
        <f t="shared" si="119"/>
        <v>1.8049992520773999E-5</v>
      </c>
      <c r="AP88" s="2">
        <f t="shared" si="120"/>
        <v>3.5713642005065602</v>
      </c>
      <c r="AQ88" s="18">
        <f t="shared" si="103"/>
        <v>7.3688785894914994E-6</v>
      </c>
    </row>
    <row r="89" spans="1:43">
      <c r="A89" s="11">
        <v>240</v>
      </c>
      <c r="B89" s="113">
        <f t="shared" si="104"/>
        <v>57600</v>
      </c>
      <c r="C89" s="52">
        <v>962.13742499999989</v>
      </c>
      <c r="D89" s="20">
        <f t="shared" si="105"/>
        <v>5.4698257499999998E-4</v>
      </c>
      <c r="E89" s="20">
        <f t="shared" si="96"/>
        <v>5.3882257500000019E-4</v>
      </c>
      <c r="F89" s="20">
        <f t="shared" si="96"/>
        <v>5.5485257500000008E-4</v>
      </c>
      <c r="G89" s="20">
        <f t="shared" si="96"/>
        <v>5.5367257500000004E-4</v>
      </c>
      <c r="H89" s="20">
        <f t="shared" si="96"/>
        <v>5.5808257500000009E-4</v>
      </c>
      <c r="I89" s="20">
        <f t="shared" si="96"/>
        <v>5.3635257500000012E-4</v>
      </c>
      <c r="J89" s="18">
        <f t="shared" si="106"/>
        <v>5.4812757500000012E-4</v>
      </c>
      <c r="K89" s="18">
        <f t="shared" si="107"/>
        <v>8.962358506553918E-6</v>
      </c>
      <c r="L89" s="111">
        <f t="shared" si="108"/>
        <v>1.6350862308932215</v>
      </c>
      <c r="M89" s="18">
        <f t="shared" si="97"/>
        <v>3.6588675388248979E-6</v>
      </c>
      <c r="N89" s="20">
        <f t="shared" si="109"/>
        <v>5.6823257499999998E-4</v>
      </c>
      <c r="O89" s="20">
        <f t="shared" si="98"/>
        <v>5.6613257500000009E-4</v>
      </c>
      <c r="P89" s="20">
        <f t="shared" si="98"/>
        <v>6.1149257500000024E-4</v>
      </c>
      <c r="Q89" s="20">
        <f t="shared" si="98"/>
        <v>5.4969257500000004E-4</v>
      </c>
      <c r="R89" s="20">
        <f t="shared" si="98"/>
        <v>5.6515257500000006E-4</v>
      </c>
      <c r="S89" s="20">
        <f t="shared" si="98"/>
        <v>5.8252257500000023E-4</v>
      </c>
      <c r="T89" s="18">
        <f t="shared" si="110"/>
        <v>5.7387090833333344E-4</v>
      </c>
      <c r="U89" s="18">
        <f t="shared" si="111"/>
        <v>2.1177888862364687E-5</v>
      </c>
      <c r="V89" s="111">
        <f t="shared" si="112"/>
        <v>3.6903576318009645</v>
      </c>
      <c r="W89" s="18">
        <f t="shared" si="99"/>
        <v>8.6458369236940686E-6</v>
      </c>
      <c r="X89" s="20">
        <f t="shared" si="113"/>
        <v>5.6644257499999999E-4</v>
      </c>
      <c r="Y89" s="20">
        <f t="shared" si="100"/>
        <v>5.5668257500000005E-4</v>
      </c>
      <c r="Z89" s="20">
        <f t="shared" si="100"/>
        <v>5.8248257500000003E-4</v>
      </c>
      <c r="AA89" s="20">
        <f t="shared" si="100"/>
        <v>5.997425750000002E-4</v>
      </c>
      <c r="AB89" s="20">
        <f t="shared" si="100"/>
        <v>5.5857257500000011E-4</v>
      </c>
      <c r="AC89" s="20">
        <f t="shared" si="100"/>
        <v>5.6189257500000012E-4</v>
      </c>
      <c r="AD89" s="18">
        <f t="shared" si="114"/>
        <v>5.7096924166666677E-4</v>
      </c>
      <c r="AE89" s="18">
        <f t="shared" si="115"/>
        <v>1.6858969917129214E-5</v>
      </c>
      <c r="AF89" s="111">
        <f t="shared" si="116"/>
        <v>2.9526931902527109</v>
      </c>
      <c r="AG89" s="18">
        <f t="shared" si="101"/>
        <v>6.8826456476496964E-6</v>
      </c>
      <c r="AH89" s="20">
        <f t="shared" si="117"/>
        <v>5.4966257500000011E-4</v>
      </c>
      <c r="AI89" s="20">
        <f t="shared" si="102"/>
        <v>5.6386257500000013E-4</v>
      </c>
      <c r="AJ89" s="20">
        <f t="shared" si="102"/>
        <v>5.4604257500000014E-4</v>
      </c>
      <c r="AK89" s="20">
        <f t="shared" si="102"/>
        <v>5.5400257500000025E-4</v>
      </c>
      <c r="AL89" s="20">
        <f t="shared" si="102"/>
        <v>6.0236257500000015E-4</v>
      </c>
      <c r="AM89" s="20">
        <f t="shared" si="102"/>
        <v>5.4345257500000002E-4</v>
      </c>
      <c r="AN89" s="18">
        <f t="shared" si="118"/>
        <v>5.5989757500000015E-4</v>
      </c>
      <c r="AO89" s="18">
        <f t="shared" si="119"/>
        <v>2.2004103026481235E-5</v>
      </c>
      <c r="AP89" s="111">
        <f t="shared" si="120"/>
        <v>3.9300229200816292</v>
      </c>
      <c r="AQ89" s="18">
        <f t="shared" si="103"/>
        <v>8.9831374437516791E-6</v>
      </c>
    </row>
    <row r="90" spans="1:43">
      <c r="A90" s="11">
        <v>255</v>
      </c>
      <c r="B90" s="113">
        <f t="shared" si="104"/>
        <v>65025</v>
      </c>
      <c r="C90" s="52">
        <v>1054.6514499999998</v>
      </c>
      <c r="D90" s="20">
        <f t="shared" si="105"/>
        <v>5.9734855000000012E-4</v>
      </c>
      <c r="E90" s="20">
        <f t="shared" si="96"/>
        <v>6.0605855000000022E-4</v>
      </c>
      <c r="F90" s="20">
        <f t="shared" si="96"/>
        <v>6.114085500000001E-4</v>
      </c>
      <c r="G90" s="20">
        <f t="shared" si="96"/>
        <v>6.0722855000000032E-4</v>
      </c>
      <c r="H90" s="20">
        <f t="shared" si="96"/>
        <v>6.0179855000000026E-4</v>
      </c>
      <c r="I90" s="20">
        <f t="shared" si="96"/>
        <v>6.1056855000000021E-4</v>
      </c>
      <c r="J90" s="18">
        <f t="shared" si="106"/>
        <v>6.0573521666666685E-4</v>
      </c>
      <c r="K90" s="18">
        <f t="shared" si="107"/>
        <v>5.3612672631260167E-6</v>
      </c>
      <c r="L90" s="111">
        <f t="shared" si="108"/>
        <v>0.88508429353485918</v>
      </c>
      <c r="M90" s="18">
        <f t="shared" si="97"/>
        <v>2.1887281948910701E-6</v>
      </c>
      <c r="N90" s="20">
        <f t="shared" si="109"/>
        <v>6.2203855000000018E-4</v>
      </c>
      <c r="O90" s="20">
        <f t="shared" si="98"/>
        <v>6.1852855000000021E-4</v>
      </c>
      <c r="P90" s="20">
        <f t="shared" si="98"/>
        <v>6.7813855000000008E-4</v>
      </c>
      <c r="Q90" s="20">
        <f t="shared" si="98"/>
        <v>6.1704855000000022E-4</v>
      </c>
      <c r="R90" s="20">
        <f t="shared" si="98"/>
        <v>6.2344855000000005E-4</v>
      </c>
      <c r="S90" s="20">
        <f t="shared" si="98"/>
        <v>6.3708855000000014E-4</v>
      </c>
      <c r="T90" s="18">
        <f t="shared" si="110"/>
        <v>6.3271521666666676E-4</v>
      </c>
      <c r="U90" s="18">
        <f t="shared" si="111"/>
        <v>2.3362249606291447E-5</v>
      </c>
      <c r="V90" s="111">
        <f t="shared" si="112"/>
        <v>3.692379919258268</v>
      </c>
      <c r="W90" s="18">
        <f t="shared" si="99"/>
        <v>9.5375984631585417E-6</v>
      </c>
      <c r="X90" s="20">
        <f t="shared" si="113"/>
        <v>6.3149855000000027E-4</v>
      </c>
      <c r="Y90" s="20">
        <f t="shared" si="100"/>
        <v>6.2128855000000019E-4</v>
      </c>
      <c r="Z90" s="20">
        <f t="shared" si="100"/>
        <v>6.4679855000000016E-4</v>
      </c>
      <c r="AA90" s="20">
        <f t="shared" si="100"/>
        <v>6.6443855000000013E-4</v>
      </c>
      <c r="AB90" s="20">
        <f t="shared" si="100"/>
        <v>6.1804855000000024E-4</v>
      </c>
      <c r="AC90" s="20">
        <f t="shared" si="100"/>
        <v>6.2196855000000006E-4</v>
      </c>
      <c r="AD90" s="18">
        <f t="shared" si="114"/>
        <v>6.3400688333333356E-4</v>
      </c>
      <c r="AE90" s="18">
        <f t="shared" si="115"/>
        <v>1.8206321338114024E-5</v>
      </c>
      <c r="AF90" s="111">
        <f t="shared" si="116"/>
        <v>2.871628339804936</v>
      </c>
      <c r="AG90" s="18">
        <f t="shared" si="101"/>
        <v>7.4326995619208015E-6</v>
      </c>
      <c r="AH90" s="20">
        <f t="shared" si="117"/>
        <v>6.0593855000000006E-4</v>
      </c>
      <c r="AI90" s="20">
        <f t="shared" si="102"/>
        <v>6.2022855000000031E-4</v>
      </c>
      <c r="AJ90" s="20">
        <f t="shared" si="102"/>
        <v>5.9784855000000019E-4</v>
      </c>
      <c r="AK90" s="20">
        <f t="shared" si="102"/>
        <v>6.2750855000000022E-4</v>
      </c>
      <c r="AL90" s="20">
        <f t="shared" si="102"/>
        <v>6.7197855000000024E-4</v>
      </c>
      <c r="AM90" s="20">
        <f t="shared" si="102"/>
        <v>6.1131855000000021E-4</v>
      </c>
      <c r="AN90" s="18">
        <f t="shared" si="118"/>
        <v>6.2247021666666678E-4</v>
      </c>
      <c r="AO90" s="18">
        <f t="shared" si="119"/>
        <v>2.6402147955548396E-5</v>
      </c>
      <c r="AP90" s="111">
        <f t="shared" si="120"/>
        <v>4.2415118424351483</v>
      </c>
      <c r="AQ90" s="18">
        <f t="shared" si="103"/>
        <v>1.0778631767426609E-5</v>
      </c>
    </row>
    <row r="91" spans="1:43">
      <c r="A91" s="11">
        <v>270</v>
      </c>
      <c r="B91" s="113">
        <f t="shared" si="104"/>
        <v>72900</v>
      </c>
      <c r="C91" s="52">
        <v>1153.5079249999999</v>
      </c>
      <c r="D91" s="20">
        <f t="shared" si="105"/>
        <v>6.5666207500000016E-4</v>
      </c>
      <c r="E91" s="20">
        <f t="shared" ref="E91:E93" si="121">(C41-$C91)/1000000</f>
        <v>6.5611207499999995E-4</v>
      </c>
      <c r="F91" s="20">
        <f t="shared" ref="F91:F93" si="122">(D41-$C91)/1000000</f>
        <v>6.7454207500000011E-4</v>
      </c>
      <c r="G91" s="20">
        <f t="shared" ref="G91:G93" si="123">(E41-$C91)/1000000</f>
        <v>6.6133207500000007E-4</v>
      </c>
      <c r="H91" s="20">
        <f t="shared" ref="H91:H93" si="124">(F41-$C91)/1000000</f>
        <v>6.5925207500000006E-4</v>
      </c>
      <c r="I91" s="20">
        <f t="shared" ref="I91:I93" si="125">(G41-$C91)/1000000</f>
        <v>6.5557207500000002E-4</v>
      </c>
      <c r="J91" s="18">
        <f t="shared" si="106"/>
        <v>6.6057874166666676E-4</v>
      </c>
      <c r="K91" s="18">
        <f t="shared" si="107"/>
        <v>7.1785838900626559E-6</v>
      </c>
      <c r="L91" s="111">
        <f t="shared" si="108"/>
        <v>1.0867113089275018</v>
      </c>
      <c r="M91" s="18">
        <f t="shared" si="97"/>
        <v>2.9306446010695069E-6</v>
      </c>
      <c r="N91" s="20">
        <f t="shared" si="109"/>
        <v>6.9854207500000005E-4</v>
      </c>
      <c r="O91" s="20">
        <f t="shared" ref="O91:O93" si="126">(L41-$C91)/1000000</f>
        <v>6.710020750000001E-4</v>
      </c>
      <c r="P91" s="20">
        <f t="shared" ref="P91:P93" si="127">(M41-$C91)/1000000</f>
        <v>7.4234207500000003E-4</v>
      </c>
      <c r="Q91" s="20">
        <f t="shared" ref="Q91:Q93" si="128">(N41-$C91)/1000000</f>
        <v>6.5780207500000011E-4</v>
      </c>
      <c r="R91" s="20">
        <f t="shared" ref="R91:R93" si="129">(O41-$C91)/1000000</f>
        <v>6.7569207500000011E-4</v>
      </c>
      <c r="S91" s="20">
        <f t="shared" ref="S91:S93" si="130">(P41-$C91)/1000000</f>
        <v>6.9447207500000015E-4</v>
      </c>
      <c r="T91" s="18">
        <f t="shared" si="110"/>
        <v>6.8997540833333341E-4</v>
      </c>
      <c r="U91" s="18">
        <f t="shared" si="111"/>
        <v>2.9782544999826072E-5</v>
      </c>
      <c r="V91" s="111">
        <f t="shared" si="112"/>
        <v>4.3164647087592805</v>
      </c>
      <c r="W91" s="18">
        <f t="shared" si="99"/>
        <v>1.2158673081842067E-5</v>
      </c>
      <c r="X91" s="20">
        <f t="shared" si="113"/>
        <v>6.7670207500000019E-4</v>
      </c>
      <c r="Y91" s="20">
        <f t="shared" ref="Y91:Y93" si="131">(U41-$C91)/1000000</f>
        <v>6.7710207499999998E-4</v>
      </c>
      <c r="Z91" s="20">
        <f t="shared" ref="Z91:Z93" si="132">(V41-$C91)/1000000</f>
        <v>7.1124207500000008E-4</v>
      </c>
      <c r="AA91" s="20">
        <f t="shared" ref="AA91:AA93" si="133">(W41-$C91)/1000000</f>
        <v>7.2257207500000002E-4</v>
      </c>
      <c r="AB91" s="20">
        <f t="shared" ref="AB91:AB93" si="134">(X41-$C91)/1000000</f>
        <v>6.7223207500000017E-4</v>
      </c>
      <c r="AC91" s="20">
        <f t="shared" ref="AC91:AC93" si="135">(Y41-$C91)/1000000</f>
        <v>6.8125207500000005E-4</v>
      </c>
      <c r="AD91" s="18">
        <f t="shared" si="114"/>
        <v>6.901837416666668E-4</v>
      </c>
      <c r="AE91" s="18">
        <f t="shared" si="115"/>
        <v>2.1200848489309697E-5</v>
      </c>
      <c r="AF91" s="111">
        <f t="shared" si="116"/>
        <v>3.0717687493063148</v>
      </c>
      <c r="AG91" s="18">
        <f t="shared" si="101"/>
        <v>8.6552101521440567E-6</v>
      </c>
      <c r="AH91" s="20">
        <f t="shared" si="117"/>
        <v>6.4792207500000013E-4</v>
      </c>
      <c r="AI91" s="20">
        <f t="shared" ref="AI91:AI93" si="136">(AD41-$C91)/1000000</f>
        <v>6.6432207500000009E-4</v>
      </c>
      <c r="AJ91" s="20">
        <f t="shared" ref="AJ91:AJ93" si="137">(AE41-$C91)/1000000</f>
        <v>6.5296207500000012E-4</v>
      </c>
      <c r="AK91" s="20">
        <f t="shared" ref="AK91:AK93" si="138">(AF41-$C91)/1000000</f>
        <v>6.7201207500000007E-4</v>
      </c>
      <c r="AL91" s="20">
        <f t="shared" ref="AL91:AL93" si="139">(AG41-$C91)/1000000</f>
        <v>7.2464207500000019E-4</v>
      </c>
      <c r="AM91" s="20">
        <f t="shared" ref="AM91:AM93" si="140">(AH41-$C91)/1000000</f>
        <v>6.6659207500000006E-4</v>
      </c>
      <c r="AN91" s="18">
        <f t="shared" si="118"/>
        <v>6.7140874166666685E-4</v>
      </c>
      <c r="AO91" s="18">
        <f t="shared" si="119"/>
        <v>2.7566196449032799E-5</v>
      </c>
      <c r="AP91" s="111">
        <f t="shared" si="120"/>
        <v>4.1057249836521406</v>
      </c>
      <c r="AQ91" s="18">
        <f t="shared" si="103"/>
        <v>1.1253852574908652E-5</v>
      </c>
    </row>
    <row r="92" spans="1:43">
      <c r="A92" s="11">
        <v>285</v>
      </c>
      <c r="B92" s="113">
        <f t="shared" si="104"/>
        <v>81225</v>
      </c>
      <c r="C92" s="52">
        <v>1255.4047750000004</v>
      </c>
      <c r="D92" s="20">
        <f t="shared" si="105"/>
        <v>7.1155522499999964E-4</v>
      </c>
      <c r="E92" s="20">
        <f t="shared" si="121"/>
        <v>7.0722522499999966E-4</v>
      </c>
      <c r="F92" s="20">
        <f t="shared" si="122"/>
        <v>7.1858522499999964E-4</v>
      </c>
      <c r="G92" s="20">
        <f t="shared" si="123"/>
        <v>7.1672522499999973E-4</v>
      </c>
      <c r="H92" s="20">
        <f t="shared" si="124"/>
        <v>7.2126522499999966E-4</v>
      </c>
      <c r="I92" s="20">
        <f t="shared" si="125"/>
        <v>7.0802522499999968E-4</v>
      </c>
      <c r="J92" s="18">
        <f t="shared" si="106"/>
        <v>7.1389689166666628E-4</v>
      </c>
      <c r="K92" s="18">
        <f t="shared" si="107"/>
        <v>5.8093594024355779E-6</v>
      </c>
      <c r="L92" s="111">
        <f t="shared" si="108"/>
        <v>0.81375328429754423</v>
      </c>
      <c r="M92" s="18">
        <f t="shared" si="97"/>
        <v>2.3716610447344938E-6</v>
      </c>
      <c r="N92" s="20">
        <f t="shared" si="109"/>
        <v>7.3932522499999963E-4</v>
      </c>
      <c r="O92" s="20">
        <f t="shared" si="126"/>
        <v>7.3541522499999954E-4</v>
      </c>
      <c r="P92" s="20">
        <f t="shared" si="127"/>
        <v>8.0681522499999932E-4</v>
      </c>
      <c r="Q92" s="20">
        <f t="shared" si="128"/>
        <v>7.1682522499999957E-4</v>
      </c>
      <c r="R92" s="20">
        <f t="shared" si="129"/>
        <v>7.3127522499999962E-4</v>
      </c>
      <c r="S92" s="20">
        <f t="shared" si="130"/>
        <v>7.3211522499999951E-4</v>
      </c>
      <c r="T92" s="18">
        <f t="shared" si="110"/>
        <v>7.4362855833333278E-4</v>
      </c>
      <c r="U92" s="18">
        <f t="shared" si="111"/>
        <v>3.1881382445977158E-5</v>
      </c>
      <c r="V92" s="111">
        <f t="shared" si="112"/>
        <v>4.2872724680493342</v>
      </c>
      <c r="W92" s="18">
        <f t="shared" si="99"/>
        <v>1.3015519881194787E-5</v>
      </c>
      <c r="X92" s="20">
        <f t="shared" si="113"/>
        <v>7.4758522499999958E-4</v>
      </c>
      <c r="Y92" s="20">
        <f t="shared" si="131"/>
        <v>7.3423522499999972E-4</v>
      </c>
      <c r="Z92" s="20">
        <f t="shared" si="132"/>
        <v>7.5894522499999945E-4</v>
      </c>
      <c r="AA92" s="20">
        <f t="shared" si="133"/>
        <v>7.9120522499999944E-4</v>
      </c>
      <c r="AB92" s="20">
        <f t="shared" si="134"/>
        <v>7.2603522499999963E-4</v>
      </c>
      <c r="AC92" s="20">
        <f t="shared" si="135"/>
        <v>7.3460522499999958E-4</v>
      </c>
      <c r="AD92" s="18">
        <f t="shared" si="114"/>
        <v>7.4876855833333293E-4</v>
      </c>
      <c r="AE92" s="18">
        <f t="shared" si="115"/>
        <v>2.3809484384729177E-5</v>
      </c>
      <c r="AF92" s="111">
        <f t="shared" si="116"/>
        <v>3.1798189333331743</v>
      </c>
      <c r="AG92" s="18">
        <f t="shared" si="101"/>
        <v>9.7201812968917296E-6</v>
      </c>
      <c r="AH92" s="20">
        <f t="shared" si="117"/>
        <v>7.1644522499999944E-4</v>
      </c>
      <c r="AI92" s="20">
        <f t="shared" si="136"/>
        <v>7.3498522499999971E-4</v>
      </c>
      <c r="AJ92" s="20">
        <f t="shared" si="137"/>
        <v>7.1195522499999944E-4</v>
      </c>
      <c r="AK92" s="20">
        <f t="shared" si="138"/>
        <v>7.3580522499999961E-4</v>
      </c>
      <c r="AL92" s="20">
        <f t="shared" si="139"/>
        <v>7.9441522499999978E-4</v>
      </c>
      <c r="AM92" s="20">
        <f t="shared" si="140"/>
        <v>7.3106522499999957E-4</v>
      </c>
      <c r="AN92" s="18">
        <f t="shared" si="118"/>
        <v>7.3744522499999963E-4</v>
      </c>
      <c r="AO92" s="18">
        <f t="shared" si="119"/>
        <v>2.9616774301061337E-5</v>
      </c>
      <c r="AP92" s="111">
        <f t="shared" si="120"/>
        <v>4.016132086428704</v>
      </c>
      <c r="AQ92" s="18">
        <f t="shared" si="103"/>
        <v>1.2090997477462364E-5</v>
      </c>
    </row>
    <row r="93" spans="1:43">
      <c r="A93" s="11">
        <v>300</v>
      </c>
      <c r="B93" s="113">
        <f t="shared" si="104"/>
        <v>90000</v>
      </c>
      <c r="C93" s="52">
        <v>1359.2816499999999</v>
      </c>
      <c r="D93" s="20">
        <f t="shared" si="105"/>
        <v>7.6512834999999991E-4</v>
      </c>
      <c r="E93" s="20">
        <f t="shared" si="121"/>
        <v>7.6458834999999998E-4</v>
      </c>
      <c r="F93" s="20">
        <f t="shared" si="122"/>
        <v>7.797383500000001E-4</v>
      </c>
      <c r="G93" s="20">
        <f t="shared" si="123"/>
        <v>7.6207835000000025E-4</v>
      </c>
      <c r="H93" s="20">
        <f t="shared" si="124"/>
        <v>7.8076835000000027E-4</v>
      </c>
      <c r="I93" s="20">
        <f t="shared" si="125"/>
        <v>7.7165835000000016E-4</v>
      </c>
      <c r="J93" s="18">
        <f t="shared" si="106"/>
        <v>7.7066001666666669E-4</v>
      </c>
      <c r="K93" s="18">
        <f t="shared" si="107"/>
        <v>8.0833246048063424E-6</v>
      </c>
      <c r="L93" s="111">
        <f t="shared" si="108"/>
        <v>1.0488833506335415</v>
      </c>
      <c r="M93" s="18">
        <f t="shared" si="97"/>
        <v>3.3000034511766708E-6</v>
      </c>
      <c r="N93" s="20">
        <f t="shared" si="109"/>
        <v>8.1006835000000006E-4</v>
      </c>
      <c r="O93" s="20">
        <f t="shared" si="126"/>
        <v>7.9093834999999994E-4</v>
      </c>
      <c r="P93" s="20">
        <f t="shared" si="127"/>
        <v>8.7455835000000023E-4</v>
      </c>
      <c r="Q93" s="20">
        <f t="shared" si="128"/>
        <v>7.6603835000000025E-4</v>
      </c>
      <c r="R93" s="20">
        <f t="shared" si="129"/>
        <v>8.1117835000000008E-4</v>
      </c>
      <c r="S93" s="20">
        <f t="shared" si="130"/>
        <v>8.0555835000000028E-4</v>
      </c>
      <c r="T93" s="18">
        <f t="shared" si="110"/>
        <v>8.0972335000000027E-4</v>
      </c>
      <c r="U93" s="18">
        <f t="shared" si="111"/>
        <v>3.6012264438660354E-5</v>
      </c>
      <c r="V93" s="111">
        <f t="shared" si="112"/>
        <v>4.4474775784421112</v>
      </c>
      <c r="W93" s="18">
        <f t="shared" si="99"/>
        <v>1.4701945392815658E-5</v>
      </c>
      <c r="X93" s="20">
        <f t="shared" si="113"/>
        <v>8.176583500000002E-4</v>
      </c>
      <c r="Y93" s="20">
        <f t="shared" si="131"/>
        <v>7.9574835000000032E-4</v>
      </c>
      <c r="Z93" s="20">
        <f t="shared" si="132"/>
        <v>8.111583500000002E-4</v>
      </c>
      <c r="AA93" s="20">
        <f t="shared" si="133"/>
        <v>8.6965835000000016E-4</v>
      </c>
      <c r="AB93" s="20">
        <f t="shared" si="134"/>
        <v>7.7724835000000025E-4</v>
      </c>
      <c r="AC93" s="20">
        <f t="shared" si="135"/>
        <v>8.0328835000000021E-4</v>
      </c>
      <c r="AD93" s="18">
        <f t="shared" si="114"/>
        <v>8.1246001666666694E-4</v>
      </c>
      <c r="AE93" s="18">
        <f t="shared" si="115"/>
        <v>3.1316535834390492E-5</v>
      </c>
      <c r="AF93" s="111">
        <f t="shared" si="116"/>
        <v>3.8545325544603286</v>
      </c>
      <c r="AG93" s="18">
        <f t="shared" si="101"/>
        <v>1.2784922217640225E-5</v>
      </c>
      <c r="AH93" s="20">
        <f t="shared" si="117"/>
        <v>7.6381834999999999E-4</v>
      </c>
      <c r="AI93" s="20">
        <f t="shared" si="136"/>
        <v>7.9581835000000001E-4</v>
      </c>
      <c r="AJ93" s="20">
        <f t="shared" si="137"/>
        <v>7.7675835000000002E-4</v>
      </c>
      <c r="AK93" s="20">
        <f t="shared" si="138"/>
        <v>7.7761835000000022E-4</v>
      </c>
      <c r="AL93" s="20">
        <f t="shared" si="139"/>
        <v>8.7464834999999991E-4</v>
      </c>
      <c r="AM93" s="20">
        <f t="shared" si="140"/>
        <v>7.6222835000000033E-4</v>
      </c>
      <c r="AN93" s="18">
        <f t="shared" si="118"/>
        <v>7.9181501666666682E-4</v>
      </c>
      <c r="AO93" s="18">
        <f t="shared" si="119"/>
        <v>4.2343406885448631E-5</v>
      </c>
      <c r="AP93" s="111">
        <f t="shared" si="120"/>
        <v>5.3476387785247175</v>
      </c>
      <c r="AQ93" s="18">
        <f t="shared" si="103"/>
        <v>1.7286623473400173E-5</v>
      </c>
    </row>
    <row r="94" spans="1:43" ht="23.25">
      <c r="A94" s="100"/>
      <c r="B94" s="124" t="s">
        <v>340</v>
      </c>
      <c r="C94" s="2" t="s">
        <v>339</v>
      </c>
      <c r="D94" s="115">
        <f>SLOPE(D89:D93,$B89:$B93)</f>
        <v>6.7896237003922291E-9</v>
      </c>
      <c r="E94" s="115">
        <f t="shared" ref="E94" si="141">SLOPE(E89:E93,$B89:$B93)</f>
        <v>6.8096706318620024E-9</v>
      </c>
      <c r="F94" s="115">
        <f t="shared" ref="F94" si="142">SLOPE(F89:F93,$B89:$B93)</f>
        <v>6.8650942997105265E-9</v>
      </c>
      <c r="G94" s="115">
        <f t="shared" ref="G94" si="143">SLOPE(G89:G93,$B89:$B93)</f>
        <v>6.485442688796394E-9</v>
      </c>
      <c r="H94" s="115">
        <f t="shared" ref="H94" si="144">SLOPE(H89:H93,$B89:$B93)</f>
        <v>6.9781648853262057E-9</v>
      </c>
      <c r="I94" s="115">
        <f t="shared" ref="I94" si="145">SLOPE(I89:I93,$B89:$B93)</f>
        <v>7.0009215096860334E-9</v>
      </c>
      <c r="J94" s="46" t="s">
        <v>331</v>
      </c>
      <c r="K94" s="116" t="s">
        <v>330</v>
      </c>
      <c r="L94" s="108">
        <f>AVERAGE(L89:L93)</f>
        <v>1.0939036936573336</v>
      </c>
      <c r="M94" s="46"/>
      <c r="N94" s="115">
        <f>SLOPE(N89:N93,$B89:$B93)</f>
        <v>7.4105989842933685E-9</v>
      </c>
      <c r="O94" s="115">
        <f t="shared" ref="O94" si="146">SLOPE(O89:O93,$B89:$B93)</f>
        <v>6.9924909733997782E-9</v>
      </c>
      <c r="P94" s="115">
        <f t="shared" ref="P94" si="147">SLOPE(P89:P93,$B89:$B93)</f>
        <v>8.0761728671017163E-9</v>
      </c>
      <c r="Q94" s="115">
        <f t="shared" ref="Q94" si="148">SLOPE(Q89:Q93,$B89:$B93)</f>
        <v>6.5604165681790899E-9</v>
      </c>
      <c r="R94" s="115">
        <f t="shared" ref="R94" si="149">SLOPE(R89:R93,$B89:$B93)</f>
        <v>7.4138602075946723E-9</v>
      </c>
      <c r="S94" s="115">
        <f t="shared" ref="S94" si="150">SLOPE(S89:S93,$B89:$B93)</f>
        <v>6.6791874432625874E-9</v>
      </c>
      <c r="T94" s="46" t="s">
        <v>331</v>
      </c>
      <c r="U94" s="116" t="s">
        <v>330</v>
      </c>
      <c r="V94" s="108">
        <f>AVERAGE(V89:V93)</f>
        <v>4.0867904612619919</v>
      </c>
      <c r="W94" s="46"/>
      <c r="X94" s="115">
        <f>SLOPE(X89:X93,$B89:$B93)</f>
        <v>7.6400219327543948E-9</v>
      </c>
      <c r="Y94" s="115">
        <f t="shared" ref="Y94" si="151">SLOPE(Y89:Y93,$B89:$B93)</f>
        <v>7.2877207491906906E-9</v>
      </c>
      <c r="Z94" s="115">
        <f t="shared" ref="Z94" si="152">SLOPE(Z89:Z93,$B89:$B93)</f>
        <v>7.0092287224020654E-9</v>
      </c>
      <c r="AA94" s="115">
        <f t="shared" ref="AA94" si="153">SLOPE(AA89:AA93,$B89:$B93)</f>
        <v>8.2337495589469442E-9</v>
      </c>
      <c r="AB94" s="115">
        <f t="shared" ref="AB94" si="154">SLOPE(AB89:AB93,$B89:$B93)</f>
        <v>6.7195142507236654E-9</v>
      </c>
      <c r="AC94" s="115">
        <f t="shared" ref="AC94" si="155">SLOPE(AC89:AC93,$B89:$B93)</f>
        <v>7.3468989346213761E-9</v>
      </c>
      <c r="AD94" s="46" t="s">
        <v>331</v>
      </c>
      <c r="AE94" s="116" t="s">
        <v>330</v>
      </c>
      <c r="AF94" s="108">
        <f>AVERAGE(AF89:AF93)</f>
        <v>3.1860883534314932</v>
      </c>
      <c r="AG94" s="46"/>
      <c r="AH94" s="115">
        <f>SLOPE(AH89:AH93,$B89:$B93)</f>
        <v>6.6478906616652005E-9</v>
      </c>
      <c r="AI94" s="115">
        <f t="shared" ref="AI94" si="156">SLOPE(AI89:AI93,$B89:$B93)</f>
        <v>7.1485055666889226E-9</v>
      </c>
      <c r="AJ94" s="115">
        <f t="shared" ref="AJ94" si="157">SLOPE(AJ89:AJ93,$B89:$B93)</f>
        <v>7.1079766455988779E-9</v>
      </c>
      <c r="AK94" s="115">
        <f t="shared" ref="AK94" si="158">SLOPE(AK89:AK93,$B89:$B93)</f>
        <v>6.8358666135690117E-9</v>
      </c>
      <c r="AL94" s="115">
        <f t="shared" ref="AL94" si="159">SLOPE(AL89:AL93,$B89:$B93)</f>
        <v>8.2389188719318849E-9</v>
      </c>
      <c r="AM94" s="115">
        <f t="shared" ref="AM94" si="160">SLOPE(AM89:AM93,$B89:$B93)</f>
        <v>6.85080589383896E-9</v>
      </c>
      <c r="AN94" s="46" t="s">
        <v>331</v>
      </c>
      <c r="AO94" s="116" t="s">
        <v>330</v>
      </c>
      <c r="AP94" s="108">
        <f>AVERAGE(AP89:AP93)</f>
        <v>4.3282061222244685</v>
      </c>
      <c r="AQ94" s="46"/>
    </row>
    <row r="95" spans="1:43">
      <c r="A95" s="13" t="s">
        <v>245</v>
      </c>
      <c r="B95" s="2" t="s">
        <v>332</v>
      </c>
      <c r="C95" s="2" t="s">
        <v>245</v>
      </c>
      <c r="D95" s="77">
        <f>D94/$B$105</f>
        <v>2.3000080285881536E-2</v>
      </c>
      <c r="E95" s="77">
        <f t="shared" ref="E95:I95" si="161">E94/$B$105</f>
        <v>2.3067989945331987E-2</v>
      </c>
      <c r="F95" s="77">
        <f t="shared" si="161"/>
        <v>2.3255739497664386E-2</v>
      </c>
      <c r="G95" s="77">
        <f t="shared" si="161"/>
        <v>2.1969656804865834E-2</v>
      </c>
      <c r="H95" s="77">
        <f t="shared" si="161"/>
        <v>2.3638769936741889E-2</v>
      </c>
      <c r="I95" s="77">
        <f t="shared" si="161"/>
        <v>2.3715858772649166E-2</v>
      </c>
      <c r="J95" s="99">
        <f t="shared" ref="J95" si="162">AVERAGE(D95:I95)</f>
        <v>2.3108015873855803E-2</v>
      </c>
      <c r="K95" s="99">
        <f t="shared" ref="K95" si="163">_xlfn.STDEV.S(D95:I95)</f>
        <v>6.2962030938844391E-4</v>
      </c>
      <c r="L95" s="123">
        <f t="shared" si="108"/>
        <v>2.7246835592699696</v>
      </c>
      <c r="M95" s="46"/>
      <c r="N95" s="77">
        <f>N94/$B$105</f>
        <v>2.5103655095844744E-2</v>
      </c>
      <c r="O95" s="77">
        <f t="shared" ref="O95" si="164">O94/$B$105</f>
        <v>2.3687300045392202E-2</v>
      </c>
      <c r="P95" s="77">
        <f t="shared" ref="P95" si="165">P94/$B$105</f>
        <v>2.7358309170398769E-2</v>
      </c>
      <c r="Q95" s="77">
        <f t="shared" ref="Q95" si="166">Q94/$B$105</f>
        <v>2.2223633361040277E-2</v>
      </c>
      <c r="R95" s="77">
        <f t="shared" ref="R95" si="167">R94/$B$105</f>
        <v>2.5114702600252954E-2</v>
      </c>
      <c r="S95" s="77">
        <f t="shared" ref="S95" si="168">S94/$B$105</f>
        <v>2.2625973723789251E-2</v>
      </c>
      <c r="T95" s="99">
        <f t="shared" ref="T95" si="169">AVERAGE(N95:S95)</f>
        <v>2.4352262332786364E-2</v>
      </c>
      <c r="U95" s="99">
        <f t="shared" ref="U95" si="170">_xlfn.STDEV.S(N95:S95)</f>
        <v>1.9044963817406973E-3</v>
      </c>
      <c r="V95" s="123">
        <f t="shared" ref="V95" si="171">U95/T95%</f>
        <v>7.8206137717915531</v>
      </c>
      <c r="W95" s="46"/>
      <c r="X95" s="77">
        <f>X94/$B$105</f>
        <v>2.5880833105536568E-2</v>
      </c>
      <c r="Y95" s="77">
        <f t="shared" ref="Y95" si="172">Y94/$B$105</f>
        <v>2.4687400911892584E-2</v>
      </c>
      <c r="Z95" s="77">
        <f t="shared" ref="Z95" si="173">Z94/$B$105</f>
        <v>2.3743999737134369E-2</v>
      </c>
      <c r="AA95" s="77">
        <f t="shared" ref="AA95" si="174">AA94/$B$105</f>
        <v>2.7892105551988292E-2</v>
      </c>
      <c r="AB95" s="77">
        <f t="shared" ref="AB95" si="175">AB94/$B$105</f>
        <v>2.2762582150147918E-2</v>
      </c>
      <c r="AC95" s="77">
        <f t="shared" ref="AC95" si="176">AC94/$B$105</f>
        <v>2.4887869019720107E-2</v>
      </c>
      <c r="AD95" s="99">
        <f t="shared" ref="AD95" si="177">AVERAGE(X95:AC95)</f>
        <v>2.4975798412736644E-2</v>
      </c>
      <c r="AE95" s="99">
        <f t="shared" ref="AE95" si="178">_xlfn.STDEV.S(X95:AC95)</f>
        <v>1.7793534794679595E-3</v>
      </c>
      <c r="AF95" s="123">
        <f t="shared" ref="AF95" si="179">AE95/AD95%</f>
        <v>7.1243107029585948</v>
      </c>
      <c r="AG95" s="46"/>
      <c r="AH95" s="77">
        <f>AH94/$B$105</f>
        <v>2.2519954815939026E-2</v>
      </c>
      <c r="AI95" s="77">
        <f t="shared" ref="AI95" si="180">AI94/$B$105</f>
        <v>2.4215804765206378E-2</v>
      </c>
      <c r="AJ95" s="77">
        <f t="shared" ref="AJ95" si="181">AJ94/$B$105</f>
        <v>2.4078511672082921E-2</v>
      </c>
      <c r="AK95" s="77">
        <f t="shared" ref="AK95" si="182">AK94/$B$105</f>
        <v>2.3156729720762236E-2</v>
      </c>
      <c r="AL95" s="77">
        <f t="shared" ref="AL95" si="183">AL94/$B$105</f>
        <v>2.7909616774837009E-2</v>
      </c>
      <c r="AM95" s="77">
        <f t="shared" ref="AM95" si="184">AM94/$B$105</f>
        <v>2.3207337038749866E-2</v>
      </c>
      <c r="AN95" s="99">
        <f t="shared" ref="AN95" si="185">AVERAGE(AH95:AM95)</f>
        <v>2.4181325797929573E-2</v>
      </c>
      <c r="AO95" s="99">
        <f t="shared" ref="AO95" si="186">_xlfn.STDEV.S(AH95:AM95)</f>
        <v>1.9323828769838985E-3</v>
      </c>
      <c r="AP95" s="123">
        <f t="shared" ref="AP95" si="187">AO95/AN95%</f>
        <v>7.9912197252201569</v>
      </c>
      <c r="AQ95" s="46"/>
    </row>
    <row r="100" spans="1:3">
      <c r="A100" s="118" t="s">
        <v>336</v>
      </c>
      <c r="B100" s="119">
        <v>1025</v>
      </c>
      <c r="C100" t="s">
        <v>333</v>
      </c>
    </row>
    <row r="101" spans="1:3">
      <c r="A101" s="118" t="s">
        <v>337</v>
      </c>
      <c r="B101" s="119">
        <v>1.0580000000000001E-6</v>
      </c>
      <c r="C101" t="s">
        <v>334</v>
      </c>
    </row>
    <row r="102" spans="1:3">
      <c r="A102" s="26" t="s">
        <v>335</v>
      </c>
      <c r="B102" s="117">
        <v>0.02</v>
      </c>
      <c r="C102" t="s">
        <v>230</v>
      </c>
    </row>
    <row r="103" spans="1:3">
      <c r="A103"/>
      <c r="B103"/>
      <c r="C103"/>
    </row>
    <row r="104" spans="1:3">
      <c r="A104" t="s">
        <v>338</v>
      </c>
      <c r="B104" s="120">
        <v>0.6</v>
      </c>
      <c r="C104"/>
    </row>
    <row r="105" spans="1:3">
      <c r="A105" s="100" t="s">
        <v>328</v>
      </c>
      <c r="B105" s="121">
        <f>($B$100*$B$102^5*$B$104^2)/4</f>
        <v>2.952E-7</v>
      </c>
      <c r="C105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105"/>
  <sheetViews>
    <sheetView zoomScale="80" zoomScaleNormal="80" workbookViewId="0">
      <selection activeCell="AP70" sqref="AP70"/>
    </sheetView>
  </sheetViews>
  <sheetFormatPr defaultColWidth="9.140625" defaultRowHeight="15"/>
  <cols>
    <col min="1" max="1" width="9.140625" style="13"/>
    <col min="2" max="16384" width="9.140625" style="10"/>
  </cols>
  <sheetData>
    <row r="1" spans="1:37" s="2" customFormat="1">
      <c r="A1" s="48" t="s">
        <v>305</v>
      </c>
      <c r="B1" s="2" t="s">
        <v>129</v>
      </c>
      <c r="C1" s="2" t="s">
        <v>130</v>
      </c>
      <c r="D1" s="2" t="s">
        <v>131</v>
      </c>
      <c r="E1" s="2" t="s">
        <v>132</v>
      </c>
      <c r="F1" s="2" t="s">
        <v>133</v>
      </c>
      <c r="G1" s="2" t="s">
        <v>134</v>
      </c>
      <c r="H1" s="1" t="s">
        <v>135</v>
      </c>
      <c r="I1" s="46" t="s">
        <v>135</v>
      </c>
      <c r="J1" s="46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1" t="s">
        <v>142</v>
      </c>
      <c r="R1" s="46" t="s">
        <v>142</v>
      </c>
      <c r="S1" s="46" t="s">
        <v>142</v>
      </c>
      <c r="T1" s="2" t="s">
        <v>143</v>
      </c>
      <c r="U1" s="2" t="s">
        <v>144</v>
      </c>
      <c r="V1" s="2" t="s">
        <v>145</v>
      </c>
      <c r="W1" s="2" t="s">
        <v>146</v>
      </c>
      <c r="X1" s="2" t="s">
        <v>147</v>
      </c>
      <c r="Y1" s="2" t="s">
        <v>148</v>
      </c>
      <c r="Z1" s="1" t="s">
        <v>149</v>
      </c>
      <c r="AA1" s="46" t="s">
        <v>149</v>
      </c>
      <c r="AB1" s="46" t="s">
        <v>149</v>
      </c>
      <c r="AC1" s="2" t="s">
        <v>150</v>
      </c>
      <c r="AD1" s="2" t="s">
        <v>151</v>
      </c>
      <c r="AE1" s="2" t="s">
        <v>152</v>
      </c>
      <c r="AF1" s="2" t="s">
        <v>153</v>
      </c>
      <c r="AG1" s="2" t="s">
        <v>154</v>
      </c>
      <c r="AH1" s="2" t="s">
        <v>155</v>
      </c>
      <c r="AI1" s="1" t="s">
        <v>156</v>
      </c>
      <c r="AJ1" s="46" t="s">
        <v>156</v>
      </c>
      <c r="AK1" s="46" t="s">
        <v>156</v>
      </c>
    </row>
    <row r="2" spans="1:37" s="2" customFormat="1" ht="23.25">
      <c r="A2" s="6" t="s">
        <v>2</v>
      </c>
      <c r="B2" s="2" t="s">
        <v>3</v>
      </c>
      <c r="C2" s="2" t="s">
        <v>3</v>
      </c>
      <c r="D2" s="2" t="s">
        <v>3</v>
      </c>
      <c r="E2" s="2" t="s">
        <v>3</v>
      </c>
      <c r="F2" s="2" t="s">
        <v>3</v>
      </c>
      <c r="G2" s="2" t="s">
        <v>3</v>
      </c>
      <c r="H2" s="1" t="s">
        <v>50</v>
      </c>
      <c r="I2" s="116" t="s">
        <v>329</v>
      </c>
      <c r="J2" s="46" t="s">
        <v>311</v>
      </c>
      <c r="K2" s="2" t="s">
        <v>3</v>
      </c>
      <c r="L2" s="2" t="s">
        <v>3</v>
      </c>
      <c r="M2" s="2" t="s">
        <v>3</v>
      </c>
      <c r="N2" s="2" t="s">
        <v>3</v>
      </c>
      <c r="O2" s="2" t="s">
        <v>3</v>
      </c>
      <c r="P2" s="2" t="s">
        <v>3</v>
      </c>
      <c r="Q2" s="1" t="s">
        <v>50</v>
      </c>
      <c r="R2" s="116" t="s">
        <v>329</v>
      </c>
      <c r="S2" s="46" t="s">
        <v>311</v>
      </c>
      <c r="T2" s="2" t="s">
        <v>3</v>
      </c>
      <c r="U2" s="2" t="s">
        <v>3</v>
      </c>
      <c r="V2" s="2" t="s">
        <v>3</v>
      </c>
      <c r="W2" s="2" t="s">
        <v>3</v>
      </c>
      <c r="X2" s="2" t="s">
        <v>3</v>
      </c>
      <c r="Y2" s="2" t="s">
        <v>3</v>
      </c>
      <c r="Z2" s="1" t="s">
        <v>50</v>
      </c>
      <c r="AA2" s="116" t="s">
        <v>329</v>
      </c>
      <c r="AB2" s="46" t="s">
        <v>311</v>
      </c>
      <c r="AC2" s="2" t="s">
        <v>3</v>
      </c>
      <c r="AD2" s="2" t="s">
        <v>3</v>
      </c>
      <c r="AE2" s="2" t="s">
        <v>3</v>
      </c>
      <c r="AF2" s="2" t="s">
        <v>3</v>
      </c>
      <c r="AG2" s="2" t="s">
        <v>3</v>
      </c>
      <c r="AH2" s="2" t="s">
        <v>3</v>
      </c>
      <c r="AI2" s="1" t="s">
        <v>50</v>
      </c>
      <c r="AJ2" s="116" t="s">
        <v>329</v>
      </c>
      <c r="AK2" s="46" t="s">
        <v>311</v>
      </c>
    </row>
    <row r="3" spans="1:37" s="2" customFormat="1">
      <c r="A3" s="6" t="s">
        <v>4</v>
      </c>
      <c r="B3" s="3" t="s">
        <v>5</v>
      </c>
      <c r="C3" s="3" t="s">
        <v>5</v>
      </c>
      <c r="D3" s="3" t="s">
        <v>5</v>
      </c>
      <c r="E3" s="3" t="s">
        <v>5</v>
      </c>
      <c r="F3" s="3" t="s">
        <v>5</v>
      </c>
      <c r="G3" s="3" t="s">
        <v>5</v>
      </c>
      <c r="H3" s="4" t="s">
        <v>5</v>
      </c>
      <c r="I3" s="100" t="s">
        <v>5</v>
      </c>
      <c r="J3" s="100" t="s">
        <v>5</v>
      </c>
      <c r="K3" s="3" t="s">
        <v>5</v>
      </c>
      <c r="L3" s="3" t="s">
        <v>5</v>
      </c>
      <c r="M3" s="3" t="s">
        <v>5</v>
      </c>
      <c r="N3" s="3" t="s">
        <v>5</v>
      </c>
      <c r="O3" s="3" t="s">
        <v>5</v>
      </c>
      <c r="P3" s="3" t="s">
        <v>5</v>
      </c>
      <c r="Q3" s="4" t="s">
        <v>5</v>
      </c>
      <c r="R3" s="100" t="s">
        <v>5</v>
      </c>
      <c r="S3" s="100" t="s">
        <v>5</v>
      </c>
      <c r="T3" s="2" t="s">
        <v>5</v>
      </c>
      <c r="U3" s="2" t="s">
        <v>5</v>
      </c>
      <c r="V3" s="2" t="s">
        <v>5</v>
      </c>
      <c r="W3" s="2" t="s">
        <v>5</v>
      </c>
      <c r="X3" s="2" t="s">
        <v>5</v>
      </c>
      <c r="Y3" s="2" t="s">
        <v>5</v>
      </c>
      <c r="Z3" s="1" t="s">
        <v>5</v>
      </c>
      <c r="AA3" s="100" t="s">
        <v>5</v>
      </c>
      <c r="AB3" s="100" t="s">
        <v>5</v>
      </c>
      <c r="AC3" s="3" t="s">
        <v>5</v>
      </c>
      <c r="AD3" s="3" t="s">
        <v>5</v>
      </c>
      <c r="AE3" s="3" t="s">
        <v>5</v>
      </c>
      <c r="AF3" s="3" t="s">
        <v>5</v>
      </c>
      <c r="AG3" s="3" t="s">
        <v>5</v>
      </c>
      <c r="AH3" s="3" t="s">
        <v>5</v>
      </c>
      <c r="AI3" s="4" t="s">
        <v>5</v>
      </c>
      <c r="AJ3" s="100" t="s">
        <v>5</v>
      </c>
      <c r="AK3" s="100" t="s">
        <v>5</v>
      </c>
    </row>
    <row r="4" spans="1:37" s="2" customFormat="1">
      <c r="A4" s="1" t="s">
        <v>0</v>
      </c>
      <c r="B4" s="2" t="s">
        <v>129</v>
      </c>
      <c r="C4" s="2" t="s">
        <v>130</v>
      </c>
      <c r="D4" s="2" t="s">
        <v>131</v>
      </c>
      <c r="E4" s="2" t="s">
        <v>132</v>
      </c>
      <c r="F4" s="2" t="s">
        <v>133</v>
      </c>
      <c r="G4" s="2" t="s">
        <v>134</v>
      </c>
      <c r="H4" s="1" t="s">
        <v>135</v>
      </c>
      <c r="I4" s="46" t="s">
        <v>135</v>
      </c>
      <c r="J4" s="46" t="s">
        <v>135</v>
      </c>
      <c r="K4" s="2" t="s">
        <v>136</v>
      </c>
      <c r="L4" s="2" t="s">
        <v>137</v>
      </c>
      <c r="M4" s="2" t="s">
        <v>138</v>
      </c>
      <c r="N4" s="2" t="s">
        <v>139</v>
      </c>
      <c r="O4" s="2" t="s">
        <v>140</v>
      </c>
      <c r="P4" s="2" t="s">
        <v>141</v>
      </c>
      <c r="Q4" s="1" t="s">
        <v>142</v>
      </c>
      <c r="R4" s="46" t="s">
        <v>142</v>
      </c>
      <c r="S4" s="46" t="s">
        <v>142</v>
      </c>
      <c r="T4" s="2" t="s">
        <v>143</v>
      </c>
      <c r="U4" s="2" t="s">
        <v>144</v>
      </c>
      <c r="V4" s="2" t="s">
        <v>145</v>
      </c>
      <c r="W4" s="2" t="s">
        <v>146</v>
      </c>
      <c r="X4" s="2" t="s">
        <v>147</v>
      </c>
      <c r="Y4" s="2" t="s">
        <v>148</v>
      </c>
      <c r="Z4" s="1" t="s">
        <v>149</v>
      </c>
      <c r="AA4" s="46" t="s">
        <v>149</v>
      </c>
      <c r="AB4" s="46" t="s">
        <v>149</v>
      </c>
      <c r="AC4" s="2" t="s">
        <v>150</v>
      </c>
      <c r="AD4" s="2" t="s">
        <v>151</v>
      </c>
      <c r="AE4" s="2" t="s">
        <v>152</v>
      </c>
      <c r="AF4" s="2" t="s">
        <v>153</v>
      </c>
      <c r="AG4" s="2" t="s">
        <v>154</v>
      </c>
      <c r="AH4" s="2" t="s">
        <v>155</v>
      </c>
      <c r="AI4" s="1" t="s">
        <v>156</v>
      </c>
      <c r="AJ4" s="46" t="s">
        <v>156</v>
      </c>
      <c r="AK4" s="46" t="s">
        <v>156</v>
      </c>
    </row>
    <row r="5" spans="1:37">
      <c r="A5" s="11">
        <v>30</v>
      </c>
      <c r="B5" s="2">
        <v>77.327500000000001</v>
      </c>
      <c r="C5" s="2">
        <v>67.066400000000002</v>
      </c>
      <c r="D5" s="2">
        <v>65.713800000000006</v>
      </c>
      <c r="E5" s="2">
        <v>69.622200000000007</v>
      </c>
      <c r="F5" s="2">
        <v>69.617099999999994</v>
      </c>
      <c r="G5" s="2">
        <v>70.678799999999995</v>
      </c>
      <c r="H5" s="1">
        <f>AVERAGE(B5:G5)</f>
        <v>70.004300000000001</v>
      </c>
      <c r="I5" s="46">
        <f>_xlfn.STDEV.S(B5:G5)</f>
        <v>4.0353383848197897</v>
      </c>
      <c r="J5" s="46">
        <f>I5/SQRT(6)</f>
        <v>1.6474199970458854</v>
      </c>
      <c r="K5" s="2">
        <v>63.938400000000001</v>
      </c>
      <c r="L5" s="2">
        <v>64.468199999999996</v>
      </c>
      <c r="M5" s="2">
        <v>63.510399999999997</v>
      </c>
      <c r="N5" s="2">
        <v>64.6447</v>
      </c>
      <c r="O5" s="2">
        <v>63.976999999999997</v>
      </c>
      <c r="P5" s="2">
        <v>64.169499999999999</v>
      </c>
      <c r="Q5" s="1">
        <f>AVERAGE(K5:P5)</f>
        <v>64.118033333333315</v>
      </c>
      <c r="R5" s="46">
        <f>_xlfn.STDEV.S(K5:P5)</f>
        <v>0.40596061221092244</v>
      </c>
      <c r="S5" s="46">
        <f>R5/SQRT(6)</f>
        <v>0.16573272593077235</v>
      </c>
      <c r="T5" s="2">
        <v>63.894399999999997</v>
      </c>
      <c r="U5" s="2">
        <v>63.3902</v>
      </c>
      <c r="V5" s="2">
        <v>63.508200000000002</v>
      </c>
      <c r="W5" s="2">
        <v>63.539299999999997</v>
      </c>
      <c r="X5" s="2">
        <v>64.090199999999996</v>
      </c>
      <c r="Y5" s="2">
        <v>62.658299999999997</v>
      </c>
      <c r="Z5" s="1">
        <f>AVERAGE(T5:Y5)</f>
        <v>63.513433333333332</v>
      </c>
      <c r="AA5" s="46">
        <f>_xlfn.STDEV.S(T5:Y5)</f>
        <v>0.49496087387455817</v>
      </c>
      <c r="AB5" s="46">
        <f>AA5/SQRT(6)</f>
        <v>0.20206693060578812</v>
      </c>
      <c r="AC5" s="2">
        <v>63.681199999999997</v>
      </c>
      <c r="AD5" s="2">
        <v>64.172799999999995</v>
      </c>
      <c r="AE5" s="2">
        <v>62.152700000000003</v>
      </c>
      <c r="AF5" s="2">
        <v>62.623699999999999</v>
      </c>
      <c r="AG5" s="2">
        <v>62.765900000000002</v>
      </c>
      <c r="AH5" s="2">
        <v>62.0321</v>
      </c>
      <c r="AI5" s="1">
        <f>AVERAGE(AC5:AH5)</f>
        <v>62.904733333333333</v>
      </c>
      <c r="AJ5" s="46">
        <f>_xlfn.STDEV.S(AC5:AH5)</f>
        <v>0.85278262802818761</v>
      </c>
      <c r="AK5" s="46">
        <f>AJ5/SQRT(6)</f>
        <v>0.34814705002978802</v>
      </c>
    </row>
    <row r="6" spans="1:37">
      <c r="A6" s="11">
        <v>45</v>
      </c>
      <c r="B6" s="2">
        <v>158.715</v>
      </c>
      <c r="C6" s="2">
        <v>134.86000000000001</v>
      </c>
      <c r="D6" s="2">
        <v>128.84100000000001</v>
      </c>
      <c r="E6" s="2">
        <v>130.726</v>
      </c>
      <c r="F6" s="2">
        <v>131.006</v>
      </c>
      <c r="G6" s="2">
        <v>133.929</v>
      </c>
      <c r="H6" s="1">
        <f t="shared" ref="H6:H43" si="0">AVERAGE(B6:G6)</f>
        <v>136.34616666666668</v>
      </c>
      <c r="I6" s="46">
        <f t="shared" ref="I6:I23" si="1">_xlfn.STDEV.S(B6:G6)</f>
        <v>11.178973752839152</v>
      </c>
      <c r="J6" s="46">
        <f t="shared" ref="J6:J23" si="2">I6/SQRT(6)</f>
        <v>4.5637969237369793</v>
      </c>
      <c r="K6" s="2">
        <v>119.967</v>
      </c>
      <c r="L6" s="2">
        <v>119.89100000000001</v>
      </c>
      <c r="M6" s="2">
        <v>120.28400000000001</v>
      </c>
      <c r="N6" s="2">
        <v>118.76</v>
      </c>
      <c r="O6" s="2">
        <v>119.316</v>
      </c>
      <c r="P6" s="2">
        <v>120.02500000000001</v>
      </c>
      <c r="Q6" s="1">
        <f t="shared" ref="Q6:Q43" si="3">AVERAGE(K6:P6)</f>
        <v>119.70716666666665</v>
      </c>
      <c r="R6" s="46">
        <f t="shared" ref="R6:R23" si="4">_xlfn.STDEV.S(K6:P6)</f>
        <v>0.56306284433148912</v>
      </c>
      <c r="S6" s="46">
        <f t="shared" ref="S6:S23" si="5">R6/SQRT(6)</f>
        <v>0.22986944362205067</v>
      </c>
      <c r="T6" s="2">
        <v>119.389</v>
      </c>
      <c r="U6" s="2">
        <v>118.6</v>
      </c>
      <c r="V6" s="2">
        <v>118.30800000000001</v>
      </c>
      <c r="W6" s="2">
        <v>118.414</v>
      </c>
      <c r="X6" s="2">
        <v>119.511</v>
      </c>
      <c r="Y6" s="2">
        <v>118.203</v>
      </c>
      <c r="Z6" s="1">
        <f t="shared" ref="Z6:Z43" si="6">AVERAGE(T6:Y6)</f>
        <v>118.7375</v>
      </c>
      <c r="AA6" s="46">
        <f t="shared" ref="AA6:AA23" si="7">_xlfn.STDEV.S(T6:Y6)</f>
        <v>0.56859009840129626</v>
      </c>
      <c r="AB6" s="46">
        <f t="shared" ref="AB6:AB23" si="8">AA6/SQRT(6)</f>
        <v>0.23212593564700887</v>
      </c>
      <c r="AC6" s="2">
        <v>117.774</v>
      </c>
      <c r="AD6" s="2">
        <v>118.95099999999999</v>
      </c>
      <c r="AE6" s="2">
        <v>115.822</v>
      </c>
      <c r="AF6" s="2">
        <v>117.357</v>
      </c>
      <c r="AG6" s="2">
        <v>117.577</v>
      </c>
      <c r="AH6" s="2">
        <v>115.18600000000001</v>
      </c>
      <c r="AI6" s="1">
        <f t="shared" ref="AI6:AI43" si="9">AVERAGE(AC6:AH6)</f>
        <v>117.11116666666668</v>
      </c>
      <c r="AJ6" s="46">
        <f t="shared" ref="AJ6:AJ23" si="10">_xlfn.STDEV.S(AC6:AH6)</f>
        <v>1.3762257687845607</v>
      </c>
      <c r="AK6" s="46">
        <f t="shared" ref="AK6:AK23" si="11">AJ6/SQRT(6)</f>
        <v>0.56184181739861261</v>
      </c>
    </row>
    <row r="7" spans="1:37">
      <c r="A7" s="11">
        <v>60</v>
      </c>
      <c r="B7" s="2">
        <v>262.64699999999999</v>
      </c>
      <c r="C7" s="2">
        <v>221.68700000000001</v>
      </c>
      <c r="D7" s="2">
        <v>207.66800000000001</v>
      </c>
      <c r="E7" s="2">
        <v>206.83799999999999</v>
      </c>
      <c r="F7" s="2">
        <v>207.535</v>
      </c>
      <c r="G7" s="2">
        <v>208.50800000000001</v>
      </c>
      <c r="H7" s="1">
        <f t="shared" si="0"/>
        <v>219.14716666666666</v>
      </c>
      <c r="I7" s="46">
        <f t="shared" si="1"/>
        <v>22.045441192379581</v>
      </c>
      <c r="J7" s="46">
        <f t="shared" si="2"/>
        <v>9.0000136793105909</v>
      </c>
      <c r="K7" s="2">
        <v>187.34800000000001</v>
      </c>
      <c r="L7" s="2">
        <v>186.99700000000001</v>
      </c>
      <c r="M7" s="2">
        <v>186.68600000000001</v>
      </c>
      <c r="N7" s="2">
        <v>184.31</v>
      </c>
      <c r="O7" s="2">
        <v>185.011</v>
      </c>
      <c r="P7" s="2">
        <v>185.11600000000001</v>
      </c>
      <c r="Q7" s="1">
        <f t="shared" si="3"/>
        <v>185.91133333333335</v>
      </c>
      <c r="R7" s="46">
        <f t="shared" si="4"/>
        <v>1.2530135939672316</v>
      </c>
      <c r="S7" s="46">
        <f t="shared" si="5"/>
        <v>0.51154065766510326</v>
      </c>
      <c r="T7" s="2">
        <v>184.40199999999999</v>
      </c>
      <c r="U7" s="2">
        <v>184.16200000000001</v>
      </c>
      <c r="V7" s="2">
        <v>184.64599999999999</v>
      </c>
      <c r="W7" s="2">
        <v>184.114</v>
      </c>
      <c r="X7" s="2">
        <v>185.673</v>
      </c>
      <c r="Y7" s="2">
        <v>180.96899999999999</v>
      </c>
      <c r="Z7" s="1">
        <f t="shared" si="6"/>
        <v>183.99433333333332</v>
      </c>
      <c r="AA7" s="46">
        <f t="shared" si="7"/>
        <v>1.5876937572046663</v>
      </c>
      <c r="AB7" s="46">
        <f t="shared" si="8"/>
        <v>0.64817326215895266</v>
      </c>
      <c r="AC7" s="2">
        <v>183.28899999999999</v>
      </c>
      <c r="AD7" s="2">
        <v>182.96700000000001</v>
      </c>
      <c r="AE7" s="2">
        <v>179.767</v>
      </c>
      <c r="AF7" s="2">
        <v>182.06</v>
      </c>
      <c r="AG7" s="2">
        <v>181.90899999999999</v>
      </c>
      <c r="AH7" s="2">
        <v>178.06700000000001</v>
      </c>
      <c r="AI7" s="1">
        <f t="shared" si="9"/>
        <v>181.34316666666663</v>
      </c>
      <c r="AJ7" s="46">
        <f t="shared" si="10"/>
        <v>2.0235952576211127</v>
      </c>
      <c r="AK7" s="46">
        <f t="shared" si="11"/>
        <v>0.82612930451459976</v>
      </c>
    </row>
    <row r="8" spans="1:37">
      <c r="A8" s="11">
        <v>75</v>
      </c>
      <c r="B8" s="2">
        <v>363.64600000000002</v>
      </c>
      <c r="C8" s="2">
        <v>322.79399999999998</v>
      </c>
      <c r="D8" s="2">
        <v>299.78699999999998</v>
      </c>
      <c r="E8" s="2">
        <v>292.98200000000003</v>
      </c>
      <c r="F8" s="2">
        <v>294.71499999999997</v>
      </c>
      <c r="G8" s="2">
        <v>289.709</v>
      </c>
      <c r="H8" s="1">
        <f t="shared" si="0"/>
        <v>310.60550000000001</v>
      </c>
      <c r="I8" s="46">
        <f t="shared" si="1"/>
        <v>28.560999875704635</v>
      </c>
      <c r="J8" s="46">
        <f t="shared" si="2"/>
        <v>11.659979373195021</v>
      </c>
      <c r="K8" s="2">
        <v>263.64499999999998</v>
      </c>
      <c r="L8" s="2">
        <v>263.233</v>
      </c>
      <c r="M8" s="2">
        <v>260.62</v>
      </c>
      <c r="N8" s="2">
        <v>261.20600000000002</v>
      </c>
      <c r="O8" s="2">
        <v>260.70999999999998</v>
      </c>
      <c r="P8" s="2">
        <v>260.74799999999999</v>
      </c>
      <c r="Q8" s="1">
        <f t="shared" si="3"/>
        <v>261.69366666666667</v>
      </c>
      <c r="R8" s="46">
        <f t="shared" si="4"/>
        <v>1.3732962778172311</v>
      </c>
      <c r="S8" s="46">
        <f t="shared" si="5"/>
        <v>0.56064585771927089</v>
      </c>
      <c r="T8" s="2">
        <v>260.471</v>
      </c>
      <c r="U8" s="2">
        <v>261.38400000000001</v>
      </c>
      <c r="V8" s="2">
        <v>259.2</v>
      </c>
      <c r="W8" s="2">
        <v>262.11</v>
      </c>
      <c r="X8" s="2">
        <v>262.87299999999999</v>
      </c>
      <c r="Y8" s="2">
        <v>257.726</v>
      </c>
      <c r="Z8" s="1">
        <f t="shared" si="6"/>
        <v>260.62733333333335</v>
      </c>
      <c r="AA8" s="46">
        <f t="shared" si="7"/>
        <v>1.9127634110539331</v>
      </c>
      <c r="AB8" s="46">
        <f t="shared" si="8"/>
        <v>0.78088239262459558</v>
      </c>
      <c r="AC8" s="2">
        <v>258.16800000000001</v>
      </c>
      <c r="AD8" s="2">
        <v>255.077</v>
      </c>
      <c r="AE8" s="2">
        <v>255.47200000000001</v>
      </c>
      <c r="AF8" s="2">
        <v>257.11900000000003</v>
      </c>
      <c r="AG8" s="2">
        <v>255.15</v>
      </c>
      <c r="AH8" s="2">
        <v>252.46799999999999</v>
      </c>
      <c r="AI8" s="1">
        <f t="shared" si="9"/>
        <v>255.57566666666671</v>
      </c>
      <c r="AJ8" s="46">
        <f t="shared" si="10"/>
        <v>1.9596055385374638</v>
      </c>
      <c r="AK8" s="46">
        <f t="shared" si="11"/>
        <v>0.80000561109143731</v>
      </c>
    </row>
    <row r="9" spans="1:37">
      <c r="A9" s="11">
        <v>90</v>
      </c>
      <c r="B9" s="2">
        <v>476.98200000000003</v>
      </c>
      <c r="C9" s="2">
        <v>425.27699999999999</v>
      </c>
      <c r="D9" s="2">
        <v>399.226</v>
      </c>
      <c r="E9" s="2">
        <v>387.101</v>
      </c>
      <c r="F9" s="2">
        <v>389.74</v>
      </c>
      <c r="G9" s="2">
        <v>385.09199999999998</v>
      </c>
      <c r="H9" s="1">
        <f t="shared" si="0"/>
        <v>410.56966666666671</v>
      </c>
      <c r="I9" s="46">
        <f t="shared" si="1"/>
        <v>35.747299963307263</v>
      </c>
      <c r="J9" s="46">
        <f t="shared" si="2"/>
        <v>14.593774098719104</v>
      </c>
      <c r="K9" s="2">
        <v>343.90600000000001</v>
      </c>
      <c r="L9" s="2">
        <v>350.59199999999998</v>
      </c>
      <c r="M9" s="2">
        <v>344.00700000000001</v>
      </c>
      <c r="N9" s="2">
        <v>341.31900000000002</v>
      </c>
      <c r="O9" s="2">
        <v>343.09</v>
      </c>
      <c r="P9" s="2">
        <v>344.91800000000001</v>
      </c>
      <c r="Q9" s="1">
        <f t="shared" si="3"/>
        <v>344.63866666666667</v>
      </c>
      <c r="R9" s="46">
        <f t="shared" si="4"/>
        <v>3.158308513534835</v>
      </c>
      <c r="S9" s="46">
        <f t="shared" si="5"/>
        <v>1.2893740514080609</v>
      </c>
      <c r="T9" s="2">
        <v>341.09800000000001</v>
      </c>
      <c r="U9" s="2">
        <v>340.47800000000001</v>
      </c>
      <c r="V9" s="2">
        <v>342.00700000000001</v>
      </c>
      <c r="W9" s="2">
        <v>344.11599999999999</v>
      </c>
      <c r="X9" s="2">
        <v>346.77100000000002</v>
      </c>
      <c r="Y9" s="2">
        <v>340.84500000000003</v>
      </c>
      <c r="Z9" s="1">
        <f t="shared" si="6"/>
        <v>342.55250000000001</v>
      </c>
      <c r="AA9" s="46">
        <f t="shared" si="7"/>
        <v>2.4442799144124185</v>
      </c>
      <c r="AB9" s="46">
        <f t="shared" si="8"/>
        <v>0.99787309647402733</v>
      </c>
      <c r="AC9" s="2">
        <v>340.35899999999998</v>
      </c>
      <c r="AD9" s="2">
        <v>337.13799999999998</v>
      </c>
      <c r="AE9" s="2">
        <v>338.71300000000002</v>
      </c>
      <c r="AF9" s="2">
        <v>341.22</v>
      </c>
      <c r="AG9" s="2">
        <v>337.26400000000001</v>
      </c>
      <c r="AH9" s="2">
        <v>333.60300000000001</v>
      </c>
      <c r="AI9" s="1">
        <f t="shared" si="9"/>
        <v>338.04950000000002</v>
      </c>
      <c r="AJ9" s="46">
        <f t="shared" si="10"/>
        <v>2.7219587616273713</v>
      </c>
      <c r="AK9" s="46">
        <f t="shared" si="11"/>
        <v>1.111235011147508</v>
      </c>
    </row>
    <row r="10" spans="1:37">
      <c r="A10" s="11">
        <v>105</v>
      </c>
      <c r="B10" s="2">
        <v>602.48699999999997</v>
      </c>
      <c r="C10" s="2">
        <v>537.971</v>
      </c>
      <c r="D10" s="2">
        <v>510.27800000000002</v>
      </c>
      <c r="E10" s="2">
        <v>488.81299999999999</v>
      </c>
      <c r="F10" s="2">
        <v>494.65100000000001</v>
      </c>
      <c r="G10" s="2">
        <v>479.01900000000001</v>
      </c>
      <c r="H10" s="1">
        <f t="shared" si="0"/>
        <v>518.8698333333333</v>
      </c>
      <c r="I10" s="46">
        <f t="shared" si="1"/>
        <v>45.844429901206816</v>
      </c>
      <c r="J10" s="46">
        <f t="shared" si="2"/>
        <v>18.715910134458088</v>
      </c>
      <c r="K10" s="2">
        <v>432.10199999999998</v>
      </c>
      <c r="L10" s="2">
        <v>437.62799999999999</v>
      </c>
      <c r="M10" s="2">
        <v>434.53300000000002</v>
      </c>
      <c r="N10" s="2">
        <v>434.91199999999998</v>
      </c>
      <c r="O10" s="2">
        <v>436.37799999999999</v>
      </c>
      <c r="P10" s="2">
        <v>430.21199999999999</v>
      </c>
      <c r="Q10" s="1">
        <f t="shared" si="3"/>
        <v>434.29416666666663</v>
      </c>
      <c r="R10" s="46">
        <f t="shared" si="4"/>
        <v>2.7336877961220574</v>
      </c>
      <c r="S10" s="46">
        <f t="shared" si="5"/>
        <v>1.1160233694287554</v>
      </c>
      <c r="T10" s="2">
        <v>432.166</v>
      </c>
      <c r="U10" s="2">
        <v>432.96100000000001</v>
      </c>
      <c r="V10" s="2">
        <v>430.79899999999998</v>
      </c>
      <c r="W10" s="2">
        <v>431.08199999999999</v>
      </c>
      <c r="X10" s="2">
        <v>436.01100000000002</v>
      </c>
      <c r="Y10" s="2">
        <v>425.88600000000002</v>
      </c>
      <c r="Z10" s="1">
        <f t="shared" si="6"/>
        <v>431.48416666666662</v>
      </c>
      <c r="AA10" s="46">
        <f t="shared" si="7"/>
        <v>3.319904059858759</v>
      </c>
      <c r="AB10" s="46">
        <f t="shared" si="8"/>
        <v>1.3553451569413768</v>
      </c>
      <c r="AC10" s="2">
        <v>424.39600000000002</v>
      </c>
      <c r="AD10" s="2">
        <v>421.327</v>
      </c>
      <c r="AE10" s="2">
        <v>427.04199999999997</v>
      </c>
      <c r="AF10" s="2">
        <v>425.084</v>
      </c>
      <c r="AG10" s="2">
        <v>422.911</v>
      </c>
      <c r="AH10" s="2">
        <v>415.21300000000002</v>
      </c>
      <c r="AI10" s="1">
        <f t="shared" si="9"/>
        <v>422.66216666666668</v>
      </c>
      <c r="AJ10" s="46">
        <f t="shared" si="10"/>
        <v>4.1325311089774708</v>
      </c>
      <c r="AK10" s="46">
        <f t="shared" si="11"/>
        <v>1.6870987605287846</v>
      </c>
    </row>
    <row r="11" spans="1:37">
      <c r="A11" s="11">
        <v>120</v>
      </c>
      <c r="B11" s="2">
        <v>743.77599999999995</v>
      </c>
      <c r="C11" s="2">
        <v>665.28</v>
      </c>
      <c r="D11" s="2">
        <v>623.28599999999994</v>
      </c>
      <c r="E11" s="2">
        <v>595.22</v>
      </c>
      <c r="F11" s="2">
        <v>607.93499999999995</v>
      </c>
      <c r="G11" s="2">
        <v>589.62099999999998</v>
      </c>
      <c r="H11" s="1">
        <f t="shared" si="0"/>
        <v>637.51966666666669</v>
      </c>
      <c r="I11" s="46">
        <f t="shared" si="1"/>
        <v>58.6897577390354</v>
      </c>
      <c r="J11" s="46">
        <f t="shared" si="2"/>
        <v>23.959993264699477</v>
      </c>
      <c r="K11" s="2">
        <v>536.08399999999995</v>
      </c>
      <c r="L11" s="2">
        <v>540.29100000000005</v>
      </c>
      <c r="M11" s="2">
        <v>532.71600000000001</v>
      </c>
      <c r="N11" s="2">
        <v>529.68700000000001</v>
      </c>
      <c r="O11" s="2">
        <v>530.06399999999996</v>
      </c>
      <c r="P11" s="2">
        <v>528.476</v>
      </c>
      <c r="Q11" s="1">
        <f t="shared" si="3"/>
        <v>532.88633333333325</v>
      </c>
      <c r="R11" s="46">
        <f t="shared" si="4"/>
        <v>4.5328912039300899</v>
      </c>
      <c r="S11" s="46">
        <f t="shared" si="5"/>
        <v>1.8505450848631413</v>
      </c>
      <c r="T11" s="2">
        <v>527.29200000000003</v>
      </c>
      <c r="U11" s="2">
        <v>523.58699999999999</v>
      </c>
      <c r="V11" s="2">
        <v>529.32100000000003</v>
      </c>
      <c r="W11" s="2">
        <v>530.09299999999996</v>
      </c>
      <c r="X11" s="2">
        <v>538.08100000000002</v>
      </c>
      <c r="Y11" s="2">
        <v>521.98199999999997</v>
      </c>
      <c r="Z11" s="1">
        <f t="shared" si="6"/>
        <v>528.39266666666663</v>
      </c>
      <c r="AA11" s="46">
        <f t="shared" si="7"/>
        <v>5.7099787273392533</v>
      </c>
      <c r="AB11" s="46">
        <f t="shared" si="8"/>
        <v>2.3310890540212745</v>
      </c>
      <c r="AC11" s="2">
        <v>524.30200000000002</v>
      </c>
      <c r="AD11" s="2">
        <v>518.99099999999999</v>
      </c>
      <c r="AE11" s="2">
        <v>526.27099999999996</v>
      </c>
      <c r="AF11" s="2">
        <v>523.19399999999996</v>
      </c>
      <c r="AG11" s="2">
        <v>521.048</v>
      </c>
      <c r="AH11" s="2">
        <v>510.47399999999999</v>
      </c>
      <c r="AI11" s="1">
        <f t="shared" si="9"/>
        <v>520.71333333333325</v>
      </c>
      <c r="AJ11" s="46">
        <f t="shared" si="10"/>
        <v>5.6185812325414162</v>
      </c>
      <c r="AK11" s="46">
        <f t="shared" si="11"/>
        <v>2.293776183017378</v>
      </c>
    </row>
    <row r="12" spans="1:37">
      <c r="A12" s="11">
        <v>135</v>
      </c>
      <c r="B12" s="2">
        <v>896.93700000000001</v>
      </c>
      <c r="C12" s="2">
        <v>810.14200000000005</v>
      </c>
      <c r="D12" s="2">
        <v>765.21199999999999</v>
      </c>
      <c r="E12" s="2">
        <v>705.95699999999999</v>
      </c>
      <c r="F12" s="2">
        <v>726.18</v>
      </c>
      <c r="G12" s="2">
        <v>704.91099999999994</v>
      </c>
      <c r="H12" s="1">
        <f t="shared" si="0"/>
        <v>768.22316666666666</v>
      </c>
      <c r="I12" s="46">
        <f t="shared" si="1"/>
        <v>74.815293124913111</v>
      </c>
      <c r="J12" s="46">
        <f t="shared" si="2"/>
        <v>30.543215518798583</v>
      </c>
      <c r="K12" s="2">
        <v>636.70500000000004</v>
      </c>
      <c r="L12" s="2">
        <v>644.65599999999995</v>
      </c>
      <c r="M12" s="2">
        <v>637.61</v>
      </c>
      <c r="N12" s="2">
        <v>633.61199999999997</v>
      </c>
      <c r="O12" s="2">
        <v>635.83900000000006</v>
      </c>
      <c r="P12" s="2">
        <v>634.98299999999995</v>
      </c>
      <c r="Q12" s="1">
        <f t="shared" si="3"/>
        <v>637.23416666666662</v>
      </c>
      <c r="R12" s="46">
        <f t="shared" si="4"/>
        <v>3.8894526821477817</v>
      </c>
      <c r="S12" s="46">
        <f t="shared" si="5"/>
        <v>1.5878624083269188</v>
      </c>
      <c r="T12" s="2">
        <v>627.11099999999999</v>
      </c>
      <c r="U12" s="2">
        <v>629.50199999999995</v>
      </c>
      <c r="V12" s="2">
        <v>629.12300000000005</v>
      </c>
      <c r="W12" s="2">
        <v>636.51599999999996</v>
      </c>
      <c r="X12" s="2">
        <v>647.51800000000003</v>
      </c>
      <c r="Y12" s="2">
        <v>628.423</v>
      </c>
      <c r="Z12" s="1">
        <f t="shared" si="6"/>
        <v>633.03216666666674</v>
      </c>
      <c r="AA12" s="46">
        <f t="shared" si="7"/>
        <v>7.8233593146848879</v>
      </c>
      <c r="AB12" s="46">
        <f t="shared" si="8"/>
        <v>3.1938730659046448</v>
      </c>
      <c r="AC12" s="2">
        <v>628.39400000000001</v>
      </c>
      <c r="AD12" s="2">
        <v>625.95000000000005</v>
      </c>
      <c r="AE12" s="2">
        <v>629.41099999999994</v>
      </c>
      <c r="AF12" s="2">
        <v>619.71699999999998</v>
      </c>
      <c r="AG12" s="2">
        <v>627.35599999999999</v>
      </c>
      <c r="AH12" s="2">
        <v>606.03399999999999</v>
      </c>
      <c r="AI12" s="1">
        <f t="shared" si="9"/>
        <v>622.81033333333346</v>
      </c>
      <c r="AJ12" s="46">
        <f t="shared" si="10"/>
        <v>8.9025928507748038</v>
      </c>
      <c r="AK12" s="46">
        <f t="shared" si="11"/>
        <v>3.6344683120246226</v>
      </c>
    </row>
    <row r="13" spans="1:37">
      <c r="A13" s="11">
        <v>150</v>
      </c>
      <c r="B13" s="2">
        <v>1044.0999999999999</v>
      </c>
      <c r="C13" s="2">
        <v>952.63499999999999</v>
      </c>
      <c r="D13" s="2">
        <v>881.029</v>
      </c>
      <c r="E13" s="2">
        <v>845.15300000000002</v>
      </c>
      <c r="F13" s="2">
        <v>860.45299999999997</v>
      </c>
      <c r="G13" s="2">
        <v>824.42600000000004</v>
      </c>
      <c r="H13" s="1">
        <f t="shared" si="0"/>
        <v>901.29933333333349</v>
      </c>
      <c r="I13" s="46">
        <f t="shared" si="1"/>
        <v>82.666329974583121</v>
      </c>
      <c r="J13" s="46">
        <f t="shared" si="2"/>
        <v>33.748387891045162</v>
      </c>
      <c r="K13" s="2">
        <v>744.10699999999997</v>
      </c>
      <c r="L13" s="2">
        <v>764.36900000000003</v>
      </c>
      <c r="M13" s="2">
        <v>750.83199999999999</v>
      </c>
      <c r="N13" s="2">
        <v>746.03800000000001</v>
      </c>
      <c r="O13" s="2">
        <v>742.88699999999994</v>
      </c>
      <c r="P13" s="2">
        <v>740.02300000000002</v>
      </c>
      <c r="Q13" s="1">
        <f t="shared" si="3"/>
        <v>748.04266666666672</v>
      </c>
      <c r="R13" s="46">
        <f t="shared" si="4"/>
        <v>8.7719285602806245</v>
      </c>
      <c r="S13" s="46">
        <f t="shared" si="5"/>
        <v>3.5811248388057004</v>
      </c>
      <c r="T13" s="2">
        <v>749.22299999999996</v>
      </c>
      <c r="U13" s="2">
        <v>738.23299999999995</v>
      </c>
      <c r="V13" s="2">
        <v>743.29499999999996</v>
      </c>
      <c r="W13" s="2">
        <v>744.85400000000004</v>
      </c>
      <c r="X13" s="2">
        <v>762.17499999999995</v>
      </c>
      <c r="Y13" s="2">
        <v>731.20100000000002</v>
      </c>
      <c r="Z13" s="1">
        <f t="shared" si="6"/>
        <v>744.83016666666663</v>
      </c>
      <c r="AA13" s="46">
        <f t="shared" si="7"/>
        <v>10.504992382989448</v>
      </c>
      <c r="AB13" s="46">
        <f t="shared" si="8"/>
        <v>4.2886451816913453</v>
      </c>
      <c r="AC13" s="2">
        <v>739.51300000000003</v>
      </c>
      <c r="AD13" s="2">
        <v>727.94100000000003</v>
      </c>
      <c r="AE13" s="2">
        <v>741.28599999999994</v>
      </c>
      <c r="AF13" s="2">
        <v>735.91</v>
      </c>
      <c r="AG13" s="2">
        <v>731.66</v>
      </c>
      <c r="AH13" s="2">
        <v>714.64499999999998</v>
      </c>
      <c r="AI13" s="1">
        <f t="shared" si="9"/>
        <v>731.82583333333332</v>
      </c>
      <c r="AJ13" s="46">
        <f t="shared" si="10"/>
        <v>9.7526218714080475</v>
      </c>
      <c r="AK13" s="46">
        <f t="shared" si="11"/>
        <v>3.9814912065428163</v>
      </c>
    </row>
    <row r="14" spans="1:37">
      <c r="A14" s="11">
        <v>165</v>
      </c>
      <c r="B14" s="2">
        <v>1245.51</v>
      </c>
      <c r="C14" s="2">
        <v>1147.3499999999999</v>
      </c>
      <c r="D14" s="2">
        <v>1025.53</v>
      </c>
      <c r="E14" s="2">
        <v>971.65700000000004</v>
      </c>
      <c r="F14" s="2">
        <v>991.50599999999997</v>
      </c>
      <c r="G14" s="2">
        <v>958.38800000000003</v>
      </c>
      <c r="H14" s="1">
        <f t="shared" si="0"/>
        <v>1056.6568333333332</v>
      </c>
      <c r="I14" s="46">
        <f t="shared" si="1"/>
        <v>114.87908003534264</v>
      </c>
      <c r="J14" s="46">
        <f t="shared" si="2"/>
        <v>46.899188034489931</v>
      </c>
      <c r="K14" s="2">
        <v>862.64099999999996</v>
      </c>
      <c r="L14" s="2">
        <v>879.38499999999999</v>
      </c>
      <c r="M14" s="2">
        <v>865.89800000000002</v>
      </c>
      <c r="N14" s="2">
        <v>859.77599999999995</v>
      </c>
      <c r="O14" s="2">
        <v>860.28399999999999</v>
      </c>
      <c r="P14" s="2">
        <v>859.66200000000003</v>
      </c>
      <c r="Q14" s="1">
        <f t="shared" si="3"/>
        <v>864.60766666666666</v>
      </c>
      <c r="R14" s="46">
        <f t="shared" si="4"/>
        <v>7.6210371122745943</v>
      </c>
      <c r="S14" s="46">
        <f t="shared" si="5"/>
        <v>3.1112753726477589</v>
      </c>
      <c r="T14" s="2">
        <v>856.69299999999998</v>
      </c>
      <c r="U14" s="2">
        <v>865.06100000000004</v>
      </c>
      <c r="V14" s="2">
        <v>856.76</v>
      </c>
      <c r="W14" s="2">
        <v>864.88699999999994</v>
      </c>
      <c r="X14" s="2">
        <v>890.65200000000004</v>
      </c>
      <c r="Y14" s="2">
        <v>852.20399999999995</v>
      </c>
      <c r="Z14" s="1">
        <f t="shared" si="6"/>
        <v>864.37616666666656</v>
      </c>
      <c r="AA14" s="46">
        <f t="shared" si="7"/>
        <v>13.830025674837607</v>
      </c>
      <c r="AB14" s="46">
        <f t="shared" si="8"/>
        <v>5.6460843388237869</v>
      </c>
      <c r="AC14" s="2">
        <v>854.20299999999997</v>
      </c>
      <c r="AD14" s="2">
        <v>840.24699999999996</v>
      </c>
      <c r="AE14" s="2">
        <v>857.952</v>
      </c>
      <c r="AF14" s="2">
        <v>852.81500000000005</v>
      </c>
      <c r="AG14" s="2">
        <v>845.82899999999995</v>
      </c>
      <c r="AH14" s="2">
        <v>822.81399999999996</v>
      </c>
      <c r="AI14" s="1">
        <f t="shared" si="9"/>
        <v>845.64333333333343</v>
      </c>
      <c r="AJ14" s="46">
        <f t="shared" si="10"/>
        <v>12.857195007724942</v>
      </c>
      <c r="AK14" s="46">
        <f t="shared" si="11"/>
        <v>5.2489278820642218</v>
      </c>
    </row>
    <row r="15" spans="1:37">
      <c r="A15" s="11">
        <v>180</v>
      </c>
      <c r="B15" s="2">
        <v>1452.61</v>
      </c>
      <c r="C15" s="2">
        <v>1283.8</v>
      </c>
      <c r="D15" s="2">
        <v>1210.8900000000001</v>
      </c>
      <c r="E15" s="2">
        <v>1125.51</v>
      </c>
      <c r="F15" s="2">
        <v>1156.95</v>
      </c>
      <c r="G15" s="2">
        <v>1089.3</v>
      </c>
      <c r="H15" s="1">
        <f t="shared" si="0"/>
        <v>1219.8433333333335</v>
      </c>
      <c r="I15" s="46">
        <f t="shared" si="1"/>
        <v>132.85093114715701</v>
      </c>
      <c r="J15" s="46">
        <f t="shared" si="2"/>
        <v>54.236165527359226</v>
      </c>
      <c r="K15" s="2">
        <v>993.298</v>
      </c>
      <c r="L15" s="2">
        <v>1004.43</v>
      </c>
      <c r="M15" s="2">
        <v>999.53099999999995</v>
      </c>
      <c r="N15" s="2">
        <v>984.89</v>
      </c>
      <c r="O15" s="2">
        <v>988.20399999999995</v>
      </c>
      <c r="P15" s="2">
        <v>982.28200000000004</v>
      </c>
      <c r="Q15" s="1">
        <f t="shared" si="3"/>
        <v>992.10583333333341</v>
      </c>
      <c r="R15" s="46">
        <f t="shared" si="4"/>
        <v>8.6283219786159009</v>
      </c>
      <c r="S15" s="46">
        <f t="shared" si="5"/>
        <v>3.5224976973417177</v>
      </c>
      <c r="T15" s="2">
        <v>984.53300000000002</v>
      </c>
      <c r="U15" s="2">
        <v>978.20500000000004</v>
      </c>
      <c r="V15" s="2">
        <v>976.89700000000005</v>
      </c>
      <c r="W15" s="2">
        <v>989.22299999999996</v>
      </c>
      <c r="X15" s="2">
        <v>1010.84</v>
      </c>
      <c r="Y15" s="2">
        <v>976.226</v>
      </c>
      <c r="Z15" s="1">
        <f t="shared" si="6"/>
        <v>985.98733333333337</v>
      </c>
      <c r="AA15" s="46">
        <f t="shared" si="7"/>
        <v>13.181215158955059</v>
      </c>
      <c r="AB15" s="46">
        <f t="shared" si="8"/>
        <v>5.3812085548797599</v>
      </c>
      <c r="AC15" s="2">
        <v>978.71299999999997</v>
      </c>
      <c r="AD15" s="2">
        <v>965.85500000000002</v>
      </c>
      <c r="AE15" s="2">
        <v>982.53</v>
      </c>
      <c r="AF15" s="2">
        <v>980.452</v>
      </c>
      <c r="AG15" s="2">
        <v>961.11099999999999</v>
      </c>
      <c r="AH15" s="2">
        <v>943.87400000000002</v>
      </c>
      <c r="AI15" s="1">
        <f t="shared" si="9"/>
        <v>968.75583333333327</v>
      </c>
      <c r="AJ15" s="46">
        <f t="shared" si="10"/>
        <v>14.910647811770826</v>
      </c>
      <c r="AK15" s="46">
        <f t="shared" si="11"/>
        <v>6.0872464788641798</v>
      </c>
    </row>
    <row r="16" spans="1:37">
      <c r="A16" s="11">
        <v>195</v>
      </c>
      <c r="B16" s="2">
        <v>1636.18</v>
      </c>
      <c r="C16" s="2">
        <v>1457.28</v>
      </c>
      <c r="D16" s="2">
        <v>1363.91</v>
      </c>
      <c r="E16" s="2">
        <v>1296.3699999999999</v>
      </c>
      <c r="F16" s="2">
        <v>1320.6</v>
      </c>
      <c r="G16" s="2">
        <v>1259.72</v>
      </c>
      <c r="H16" s="1">
        <f t="shared" si="0"/>
        <v>1389.01</v>
      </c>
      <c r="I16" s="46">
        <f t="shared" si="1"/>
        <v>138.82493551232074</v>
      </c>
      <c r="J16" s="46">
        <f t="shared" si="2"/>
        <v>56.675042596660973</v>
      </c>
      <c r="K16" s="2">
        <v>1131.26</v>
      </c>
      <c r="L16" s="2">
        <v>1133.5999999999999</v>
      </c>
      <c r="M16" s="2">
        <v>1133.01</v>
      </c>
      <c r="N16" s="2">
        <v>1116.3399999999999</v>
      </c>
      <c r="O16" s="2">
        <v>1127.52</v>
      </c>
      <c r="P16" s="2">
        <v>1121.71</v>
      </c>
      <c r="Q16" s="1">
        <f t="shared" si="3"/>
        <v>1127.24</v>
      </c>
      <c r="R16" s="46">
        <f t="shared" si="4"/>
        <v>6.9191357841857686</v>
      </c>
      <c r="S16" s="46">
        <f t="shared" si="5"/>
        <v>2.8247253553811804</v>
      </c>
      <c r="T16" s="2">
        <v>1109.4100000000001</v>
      </c>
      <c r="U16" s="2">
        <v>1117.68</v>
      </c>
      <c r="V16" s="2">
        <v>1100.49</v>
      </c>
      <c r="W16" s="2">
        <v>1116.55</v>
      </c>
      <c r="X16" s="2">
        <v>1147.6500000000001</v>
      </c>
      <c r="Y16" s="2">
        <v>1093.1400000000001</v>
      </c>
      <c r="Z16" s="1">
        <f t="shared" si="6"/>
        <v>1114.1533333333334</v>
      </c>
      <c r="AA16" s="46">
        <f t="shared" si="7"/>
        <v>18.925930007972312</v>
      </c>
      <c r="AB16" s="46">
        <f t="shared" si="8"/>
        <v>7.7264785711934225</v>
      </c>
      <c r="AC16" s="2">
        <v>1104.77</v>
      </c>
      <c r="AD16" s="2">
        <v>1082.1400000000001</v>
      </c>
      <c r="AE16" s="2">
        <v>1110.03</v>
      </c>
      <c r="AF16" s="2">
        <v>1101.1500000000001</v>
      </c>
      <c r="AG16" s="2">
        <v>1084.8399999999999</v>
      </c>
      <c r="AH16" s="2">
        <v>1068.96</v>
      </c>
      <c r="AI16" s="1">
        <f t="shared" si="9"/>
        <v>1091.9816666666668</v>
      </c>
      <c r="AJ16" s="46">
        <f t="shared" si="10"/>
        <v>15.818982794941848</v>
      </c>
      <c r="AK16" s="46">
        <f t="shared" si="11"/>
        <v>6.4580726829122712</v>
      </c>
    </row>
    <row r="17" spans="1:37">
      <c r="A17" s="11">
        <v>210</v>
      </c>
      <c r="B17" s="2">
        <v>1825.09</v>
      </c>
      <c r="C17" s="2">
        <v>1657</v>
      </c>
      <c r="D17" s="2">
        <v>1540.5</v>
      </c>
      <c r="E17" s="2">
        <v>1499.57</v>
      </c>
      <c r="F17" s="2">
        <v>1470.35</v>
      </c>
      <c r="G17" s="2">
        <v>1473.79</v>
      </c>
      <c r="H17" s="1">
        <f t="shared" si="0"/>
        <v>1577.7166666666665</v>
      </c>
      <c r="I17" s="46">
        <f t="shared" si="1"/>
        <v>139.49892324554574</v>
      </c>
      <c r="J17" s="46">
        <f t="shared" si="2"/>
        <v>56.950196936543698</v>
      </c>
      <c r="K17" s="2">
        <v>1271.54</v>
      </c>
      <c r="L17" s="2">
        <v>1280.48</v>
      </c>
      <c r="M17" s="2">
        <v>1274.3499999999999</v>
      </c>
      <c r="N17" s="2">
        <v>1242.67</v>
      </c>
      <c r="O17" s="2">
        <v>1253</v>
      </c>
      <c r="P17" s="2">
        <v>1252.1500000000001</v>
      </c>
      <c r="Q17" s="1">
        <f t="shared" si="3"/>
        <v>1262.365</v>
      </c>
      <c r="R17" s="46">
        <f t="shared" si="4"/>
        <v>15.07260130169967</v>
      </c>
      <c r="S17" s="46">
        <f t="shared" si="5"/>
        <v>6.1533637142622872</v>
      </c>
      <c r="T17" s="2">
        <v>1240.7</v>
      </c>
      <c r="U17" s="2">
        <v>1237.06</v>
      </c>
      <c r="V17" s="2">
        <v>1242.51</v>
      </c>
      <c r="W17" s="2">
        <v>1257.1600000000001</v>
      </c>
      <c r="X17" s="2">
        <v>1291.6500000000001</v>
      </c>
      <c r="Y17" s="2">
        <v>1221.29</v>
      </c>
      <c r="Z17" s="1">
        <f t="shared" si="6"/>
        <v>1248.395</v>
      </c>
      <c r="AA17" s="46">
        <f t="shared" si="7"/>
        <v>24.103235260022714</v>
      </c>
      <c r="AB17" s="46">
        <f t="shared" si="8"/>
        <v>9.8401045895525794</v>
      </c>
      <c r="AC17" s="2">
        <v>1228.53</v>
      </c>
      <c r="AD17" s="2">
        <v>1219.94</v>
      </c>
      <c r="AE17" s="2">
        <v>1238.96</v>
      </c>
      <c r="AF17" s="2">
        <v>1225.08</v>
      </c>
      <c r="AG17" s="2">
        <v>1222.3599999999999</v>
      </c>
      <c r="AH17" s="2">
        <v>1192.8399999999999</v>
      </c>
      <c r="AI17" s="1">
        <f t="shared" si="9"/>
        <v>1221.2850000000001</v>
      </c>
      <c r="AJ17" s="46">
        <f t="shared" si="10"/>
        <v>15.43619350746812</v>
      </c>
      <c r="AK17" s="46">
        <f t="shared" si="11"/>
        <v>6.3017996106932426</v>
      </c>
    </row>
    <row r="18" spans="1:37">
      <c r="A18" s="11">
        <v>225</v>
      </c>
      <c r="B18" s="2">
        <v>2039.56</v>
      </c>
      <c r="C18" s="2">
        <v>1864.84</v>
      </c>
      <c r="D18" s="2">
        <v>1760.21</v>
      </c>
      <c r="E18" s="2">
        <v>1677.07</v>
      </c>
      <c r="F18" s="2">
        <v>1710.97</v>
      </c>
      <c r="G18" s="2">
        <v>1646.61</v>
      </c>
      <c r="H18" s="1">
        <f t="shared" si="0"/>
        <v>1783.21</v>
      </c>
      <c r="I18" s="46">
        <f t="shared" si="1"/>
        <v>147.0045282295753</v>
      </c>
      <c r="J18" s="46">
        <f t="shared" si="2"/>
        <v>60.014347340170815</v>
      </c>
      <c r="K18" s="2">
        <v>1415.76</v>
      </c>
      <c r="L18" s="2">
        <v>1423.75</v>
      </c>
      <c r="M18" s="2">
        <v>1417.39</v>
      </c>
      <c r="N18" s="2">
        <v>1386.06</v>
      </c>
      <c r="O18" s="2">
        <v>1397.84</v>
      </c>
      <c r="P18" s="2">
        <v>1385.76</v>
      </c>
      <c r="Q18" s="1">
        <f t="shared" si="3"/>
        <v>1404.426666666667</v>
      </c>
      <c r="R18" s="46">
        <f t="shared" si="4"/>
        <v>16.727502702635196</v>
      </c>
      <c r="S18" s="46">
        <f t="shared" si="5"/>
        <v>6.8289743820804674</v>
      </c>
      <c r="T18" s="2">
        <v>1380.59</v>
      </c>
      <c r="U18" s="2">
        <v>1377.07</v>
      </c>
      <c r="V18" s="2">
        <v>1372.14</v>
      </c>
      <c r="W18" s="2">
        <v>1390.96</v>
      </c>
      <c r="X18" s="2">
        <v>1432.64</v>
      </c>
      <c r="Y18" s="2">
        <v>1370.89</v>
      </c>
      <c r="Z18" s="1">
        <f t="shared" si="6"/>
        <v>1387.3816666666669</v>
      </c>
      <c r="AA18" s="46">
        <f t="shared" si="7"/>
        <v>23.314638677591976</v>
      </c>
      <c r="AB18" s="46">
        <f t="shared" si="8"/>
        <v>9.5181613829095841</v>
      </c>
      <c r="AC18" s="2">
        <v>1366.36</v>
      </c>
      <c r="AD18" s="2">
        <v>1354.09</v>
      </c>
      <c r="AE18" s="2">
        <v>1344.98</v>
      </c>
      <c r="AF18" s="2">
        <v>1364.4</v>
      </c>
      <c r="AG18" s="2">
        <v>1360.24</v>
      </c>
      <c r="AH18" s="2">
        <v>1324.22</v>
      </c>
      <c r="AI18" s="1">
        <f t="shared" si="9"/>
        <v>1352.3816666666667</v>
      </c>
      <c r="AJ18" s="46">
        <f t="shared" si="10"/>
        <v>15.826370925346914</v>
      </c>
      <c r="AK18" s="46">
        <f t="shared" si="11"/>
        <v>6.4610888745198638</v>
      </c>
    </row>
    <row r="19" spans="1:37">
      <c r="A19" s="11">
        <v>240</v>
      </c>
      <c r="B19" s="2">
        <v>2284.86</v>
      </c>
      <c r="C19" s="2">
        <v>2079.65</v>
      </c>
      <c r="D19" s="2">
        <v>1935.52</v>
      </c>
      <c r="E19" s="2">
        <v>1856.38</v>
      </c>
      <c r="F19" s="2">
        <v>1880.06</v>
      </c>
      <c r="G19" s="2">
        <v>1806.92</v>
      </c>
      <c r="H19" s="1">
        <f t="shared" si="0"/>
        <v>1973.8983333333335</v>
      </c>
      <c r="I19" s="46">
        <f t="shared" si="1"/>
        <v>178.80236289452853</v>
      </c>
      <c r="J19" s="46">
        <f t="shared" si="2"/>
        <v>72.99575898259053</v>
      </c>
      <c r="K19" s="2">
        <v>1599.38</v>
      </c>
      <c r="L19" s="2">
        <v>1568.72</v>
      </c>
      <c r="M19" s="2">
        <v>1575.98</v>
      </c>
      <c r="N19" s="2">
        <v>1536.8</v>
      </c>
      <c r="O19" s="2">
        <v>1541.25</v>
      </c>
      <c r="P19" s="2">
        <v>1546.54</v>
      </c>
      <c r="Q19" s="1">
        <f t="shared" si="3"/>
        <v>1561.4449999999999</v>
      </c>
      <c r="R19" s="46">
        <f t="shared" si="4"/>
        <v>24.25130573804228</v>
      </c>
      <c r="S19" s="46">
        <f t="shared" si="5"/>
        <v>9.9005541090722335</v>
      </c>
      <c r="T19" s="2">
        <v>1535.47</v>
      </c>
      <c r="U19" s="2">
        <v>1530.73</v>
      </c>
      <c r="V19" s="2">
        <v>1521.15</v>
      </c>
      <c r="W19" s="2">
        <v>1546.59</v>
      </c>
      <c r="X19" s="2">
        <v>1573.62</v>
      </c>
      <c r="Y19" s="2">
        <v>1515.71</v>
      </c>
      <c r="Z19" s="1">
        <f t="shared" si="6"/>
        <v>1537.2116666666668</v>
      </c>
      <c r="AA19" s="46">
        <f t="shared" si="7"/>
        <v>20.875172254778253</v>
      </c>
      <c r="AB19" s="46">
        <f t="shared" si="8"/>
        <v>8.5222533861518865</v>
      </c>
      <c r="AC19" s="2">
        <v>1503.95</v>
      </c>
      <c r="AD19" s="2">
        <v>1503.32</v>
      </c>
      <c r="AE19" s="2">
        <v>1493.21</v>
      </c>
      <c r="AF19" s="2">
        <v>1509.38</v>
      </c>
      <c r="AG19" s="2">
        <v>1494.97</v>
      </c>
      <c r="AH19" s="2">
        <v>1464.19</v>
      </c>
      <c r="AI19" s="1">
        <f t="shared" si="9"/>
        <v>1494.8366666666668</v>
      </c>
      <c r="AJ19" s="46">
        <f t="shared" si="10"/>
        <v>16.176590081555091</v>
      </c>
      <c r="AK19" s="46">
        <f t="shared" si="11"/>
        <v>6.6040652463295491</v>
      </c>
    </row>
    <row r="20" spans="1:37">
      <c r="A20" s="11">
        <v>255</v>
      </c>
      <c r="B20" s="2">
        <v>2518.6799999999998</v>
      </c>
      <c r="C20" s="2">
        <v>2319.1799999999998</v>
      </c>
      <c r="D20" s="2">
        <v>2143.41</v>
      </c>
      <c r="E20" s="2">
        <v>2024.74</v>
      </c>
      <c r="F20" s="2">
        <v>2069.13</v>
      </c>
      <c r="G20" s="2">
        <v>2003.33</v>
      </c>
      <c r="H20" s="1">
        <f t="shared" si="0"/>
        <v>2179.7449999999999</v>
      </c>
      <c r="I20" s="46">
        <f t="shared" si="1"/>
        <v>201.5062113930982</v>
      </c>
      <c r="J20" s="46">
        <f t="shared" si="2"/>
        <v>82.264566319082149</v>
      </c>
      <c r="K20" s="2">
        <v>1737.96</v>
      </c>
      <c r="L20" s="2">
        <v>1730.31</v>
      </c>
      <c r="M20" s="2">
        <v>1732.38</v>
      </c>
      <c r="N20" s="2">
        <v>1688.84</v>
      </c>
      <c r="O20" s="2">
        <v>1697.44</v>
      </c>
      <c r="P20" s="2">
        <v>1686.2</v>
      </c>
      <c r="Q20" s="1">
        <f t="shared" si="3"/>
        <v>1712.1883333333335</v>
      </c>
      <c r="R20" s="46">
        <f t="shared" si="4"/>
        <v>23.825736015214044</v>
      </c>
      <c r="S20" s="46">
        <f t="shared" si="5"/>
        <v>9.7268159972544268</v>
      </c>
      <c r="T20" s="2">
        <v>1682.81</v>
      </c>
      <c r="U20" s="2">
        <v>1680.12</v>
      </c>
      <c r="V20" s="2">
        <v>1668.72</v>
      </c>
      <c r="W20" s="2">
        <v>1698.35</v>
      </c>
      <c r="X20" s="2">
        <v>1737.04</v>
      </c>
      <c r="Y20" s="2">
        <v>1653.51</v>
      </c>
      <c r="Z20" s="1">
        <f t="shared" si="6"/>
        <v>1686.7583333333334</v>
      </c>
      <c r="AA20" s="46">
        <f t="shared" si="7"/>
        <v>28.820488140672875</v>
      </c>
      <c r="AB20" s="46">
        <f t="shared" si="8"/>
        <v>11.76591501376374</v>
      </c>
      <c r="AC20" s="2">
        <v>1658.78</v>
      </c>
      <c r="AD20" s="2">
        <v>1647.47</v>
      </c>
      <c r="AE20" s="2">
        <v>1644.31</v>
      </c>
      <c r="AF20" s="2">
        <v>1661.09</v>
      </c>
      <c r="AG20" s="2">
        <v>1641.13</v>
      </c>
      <c r="AH20" s="2">
        <v>1601.47</v>
      </c>
      <c r="AI20" s="1">
        <f t="shared" si="9"/>
        <v>1642.3749999999998</v>
      </c>
      <c r="AJ20" s="46">
        <f t="shared" si="10"/>
        <v>21.558513631509914</v>
      </c>
      <c r="AK20" s="46">
        <f t="shared" si="11"/>
        <v>8.8012263350058113</v>
      </c>
    </row>
    <row r="21" spans="1:37">
      <c r="A21" s="11">
        <v>270</v>
      </c>
      <c r="B21" s="2">
        <v>2748.57</v>
      </c>
      <c r="C21" s="2">
        <v>2524.66</v>
      </c>
      <c r="D21" s="2">
        <v>2416.91</v>
      </c>
      <c r="E21" s="2">
        <v>2227.65</v>
      </c>
      <c r="F21" s="2">
        <v>2325.41</v>
      </c>
      <c r="G21" s="2">
        <v>2208.5</v>
      </c>
      <c r="H21" s="1">
        <f t="shared" si="0"/>
        <v>2408.6166666666663</v>
      </c>
      <c r="I21" s="46">
        <f t="shared" si="1"/>
        <v>204.36343485728236</v>
      </c>
      <c r="J21" s="46">
        <f t="shared" si="2"/>
        <v>83.431022913808562</v>
      </c>
      <c r="K21" s="2">
        <v>1906.15</v>
      </c>
      <c r="L21" s="2">
        <v>1902.12</v>
      </c>
      <c r="M21" s="2">
        <v>1891.77</v>
      </c>
      <c r="N21" s="2">
        <v>1828.23</v>
      </c>
      <c r="O21" s="2">
        <v>1856.72</v>
      </c>
      <c r="P21" s="2">
        <v>1851.07</v>
      </c>
      <c r="Q21" s="1">
        <f t="shared" si="3"/>
        <v>1872.6766666666665</v>
      </c>
      <c r="R21" s="46">
        <f t="shared" si="4"/>
        <v>31.777031747264665</v>
      </c>
      <c r="S21" s="46">
        <f t="shared" si="5"/>
        <v>12.972918886836704</v>
      </c>
      <c r="T21" s="2">
        <v>1838.54</v>
      </c>
      <c r="U21" s="2">
        <v>1830.99</v>
      </c>
      <c r="V21" s="2">
        <v>1832.52</v>
      </c>
      <c r="W21" s="2">
        <v>1851.86</v>
      </c>
      <c r="X21" s="2">
        <v>1894.36</v>
      </c>
      <c r="Y21" s="2">
        <v>1825.48</v>
      </c>
      <c r="Z21" s="1">
        <f t="shared" si="6"/>
        <v>1845.6249999999998</v>
      </c>
      <c r="AA21" s="46">
        <f t="shared" si="7"/>
        <v>25.518299120435081</v>
      </c>
      <c r="AB21" s="46">
        <f t="shared" si="8"/>
        <v>10.417801991463122</v>
      </c>
      <c r="AC21" s="2">
        <v>1823.52</v>
      </c>
      <c r="AD21" s="2">
        <v>1805.44</v>
      </c>
      <c r="AE21" s="2">
        <v>1792.79</v>
      </c>
      <c r="AF21" s="2">
        <v>1818.1</v>
      </c>
      <c r="AG21" s="2">
        <v>1791.34</v>
      </c>
      <c r="AH21" s="2">
        <v>1743.56</v>
      </c>
      <c r="AI21" s="1">
        <f t="shared" si="9"/>
        <v>1795.7916666666667</v>
      </c>
      <c r="AJ21" s="46">
        <f t="shared" si="10"/>
        <v>28.693507569948071</v>
      </c>
      <c r="AK21" s="46">
        <f t="shared" si="11"/>
        <v>11.714075412843213</v>
      </c>
    </row>
    <row r="22" spans="1:37">
      <c r="A22" s="11">
        <v>285</v>
      </c>
      <c r="B22" s="2">
        <v>3026.51</v>
      </c>
      <c r="C22" s="2">
        <v>2769.68</v>
      </c>
      <c r="D22" s="2">
        <v>2611.09</v>
      </c>
      <c r="E22" s="2">
        <v>2512.81</v>
      </c>
      <c r="F22" s="2">
        <v>2621.51</v>
      </c>
      <c r="G22" s="2">
        <v>2445.2199999999998</v>
      </c>
      <c r="H22" s="1">
        <f t="shared" si="0"/>
        <v>2664.47</v>
      </c>
      <c r="I22" s="46">
        <f t="shared" si="1"/>
        <v>208.76226181951571</v>
      </c>
      <c r="J22" s="46">
        <f t="shared" si="2"/>
        <v>85.226836501186682</v>
      </c>
      <c r="K22" s="2">
        <v>2076.1799999999998</v>
      </c>
      <c r="L22" s="2">
        <v>2051.7600000000002</v>
      </c>
      <c r="M22" s="2">
        <v>2063.1</v>
      </c>
      <c r="N22" s="2">
        <v>1988.43</v>
      </c>
      <c r="O22" s="2">
        <v>2027.64</v>
      </c>
      <c r="P22" s="2">
        <v>2029.4</v>
      </c>
      <c r="Q22" s="1">
        <f t="shared" si="3"/>
        <v>2039.4183333333333</v>
      </c>
      <c r="R22" s="46">
        <f t="shared" si="4"/>
        <v>31.316016615570096</v>
      </c>
      <c r="S22" s="46">
        <f t="shared" si="5"/>
        <v>12.784710247444423</v>
      </c>
      <c r="T22" s="2">
        <v>2004.48</v>
      </c>
      <c r="U22" s="2">
        <v>1993.09</v>
      </c>
      <c r="V22" s="2">
        <v>1984.63</v>
      </c>
      <c r="W22" s="2">
        <v>2012.25</v>
      </c>
      <c r="X22" s="2">
        <v>2069.38</v>
      </c>
      <c r="Y22" s="2">
        <v>1996.71</v>
      </c>
      <c r="Z22" s="1">
        <f t="shared" si="6"/>
        <v>2010.0900000000001</v>
      </c>
      <c r="AA22" s="46">
        <f t="shared" si="7"/>
        <v>30.553814164519654</v>
      </c>
      <c r="AB22" s="46">
        <f t="shared" si="8"/>
        <v>12.473542399815713</v>
      </c>
      <c r="AC22" s="2">
        <v>1966.9</v>
      </c>
      <c r="AD22" s="2">
        <v>1959.45</v>
      </c>
      <c r="AE22" s="2">
        <v>1940.91</v>
      </c>
      <c r="AF22" s="2">
        <v>1959.08</v>
      </c>
      <c r="AG22" s="2">
        <v>1956.81</v>
      </c>
      <c r="AH22" s="2">
        <v>1919.01</v>
      </c>
      <c r="AI22" s="1">
        <f t="shared" si="9"/>
        <v>1950.36</v>
      </c>
      <c r="AJ22" s="46">
        <f t="shared" si="10"/>
        <v>17.583888079716619</v>
      </c>
      <c r="AK22" s="46">
        <f t="shared" si="11"/>
        <v>7.1785922482522091</v>
      </c>
    </row>
    <row r="23" spans="1:37">
      <c r="A23" s="11">
        <v>300</v>
      </c>
      <c r="B23" s="2">
        <v>3266.95</v>
      </c>
      <c r="C23" s="2">
        <v>3007.54</v>
      </c>
      <c r="D23" s="2">
        <v>2865.45</v>
      </c>
      <c r="E23" s="2">
        <v>2686.83</v>
      </c>
      <c r="F23" s="2">
        <v>2788.4</v>
      </c>
      <c r="G23" s="2">
        <v>2624.87</v>
      </c>
      <c r="H23" s="1">
        <f t="shared" si="0"/>
        <v>2873.3399999999997</v>
      </c>
      <c r="I23" s="46">
        <f t="shared" si="1"/>
        <v>235.26106724232972</v>
      </c>
      <c r="J23" s="46">
        <f t="shared" si="2"/>
        <v>96.044928514385035</v>
      </c>
      <c r="K23" s="2">
        <v>2270.71</v>
      </c>
      <c r="L23" s="2">
        <v>2227.4499999999998</v>
      </c>
      <c r="M23" s="2">
        <v>2245.38</v>
      </c>
      <c r="N23" s="2">
        <v>2156.89</v>
      </c>
      <c r="O23" s="2">
        <v>2189.71</v>
      </c>
      <c r="P23" s="2">
        <v>2181.4899999999998</v>
      </c>
      <c r="Q23" s="1">
        <f t="shared" si="3"/>
        <v>2211.938333333333</v>
      </c>
      <c r="R23" s="46">
        <f t="shared" si="4"/>
        <v>43.045521214949567</v>
      </c>
      <c r="S23" s="46">
        <f t="shared" si="5"/>
        <v>17.573260448129108</v>
      </c>
      <c r="T23" s="2">
        <v>2157.98</v>
      </c>
      <c r="U23" s="2">
        <v>2146.04</v>
      </c>
      <c r="V23" s="2">
        <v>2152.62</v>
      </c>
      <c r="W23" s="2">
        <v>2185.31</v>
      </c>
      <c r="X23" s="2">
        <v>2216.81</v>
      </c>
      <c r="Y23" s="2">
        <v>2147.4699999999998</v>
      </c>
      <c r="Z23" s="1">
        <f t="shared" si="6"/>
        <v>2167.7049999999999</v>
      </c>
      <c r="AA23" s="46">
        <f t="shared" si="7"/>
        <v>28.007846579128515</v>
      </c>
      <c r="AB23" s="46">
        <f t="shared" si="8"/>
        <v>11.434155485503371</v>
      </c>
      <c r="AC23" s="2">
        <v>2141.64</v>
      </c>
      <c r="AD23" s="2">
        <v>2116.4899999999998</v>
      </c>
      <c r="AE23" s="2">
        <v>2098.94</v>
      </c>
      <c r="AF23" s="2">
        <v>2132</v>
      </c>
      <c r="AG23" s="2">
        <v>2121.13</v>
      </c>
      <c r="AH23" s="2">
        <v>2071.64</v>
      </c>
      <c r="AI23" s="1">
        <f t="shared" si="9"/>
        <v>2113.64</v>
      </c>
      <c r="AJ23" s="46">
        <f t="shared" si="10"/>
        <v>25.161089801516951</v>
      </c>
      <c r="AK23" s="46">
        <f t="shared" si="11"/>
        <v>10.271971897677034</v>
      </c>
    </row>
    <row r="24" spans="1:37">
      <c r="A24" s="1" t="s">
        <v>14</v>
      </c>
      <c r="B24" s="2"/>
      <c r="C24" s="2"/>
      <c r="D24" s="2"/>
      <c r="E24" s="2"/>
      <c r="F24" s="2"/>
      <c r="G24" s="2"/>
      <c r="H24" s="1"/>
      <c r="I24" s="46"/>
      <c r="J24" s="46"/>
      <c r="K24" s="2"/>
      <c r="L24" s="2"/>
      <c r="M24" s="2"/>
      <c r="N24" s="2"/>
      <c r="O24" s="2"/>
      <c r="P24" s="2"/>
      <c r="Q24" s="1"/>
      <c r="R24" s="46"/>
      <c r="S24" s="46"/>
      <c r="T24" s="2"/>
      <c r="U24" s="2"/>
      <c r="V24" s="2"/>
      <c r="W24" s="2"/>
      <c r="X24" s="2"/>
      <c r="Y24" s="2"/>
      <c r="Z24" s="1"/>
      <c r="AA24" s="46"/>
      <c r="AB24" s="46"/>
      <c r="AC24" s="2"/>
      <c r="AD24" s="2"/>
      <c r="AE24" s="2"/>
      <c r="AF24" s="2"/>
      <c r="AG24" s="2"/>
      <c r="AH24" s="2"/>
      <c r="AI24" s="1"/>
    </row>
    <row r="25" spans="1:37">
      <c r="A25" s="11">
        <v>30</v>
      </c>
      <c r="B25" s="2">
        <v>69.8613</v>
      </c>
      <c r="C25" s="2">
        <v>68.290199999999999</v>
      </c>
      <c r="D25" s="2">
        <v>66.626000000000005</v>
      </c>
      <c r="E25" s="2">
        <v>66.755200000000002</v>
      </c>
      <c r="F25" s="2">
        <v>67.915899999999993</v>
      </c>
      <c r="G25" s="2">
        <v>66.265199999999993</v>
      </c>
      <c r="H25" s="1">
        <f t="shared" si="0"/>
        <v>67.618966666666651</v>
      </c>
      <c r="I25" s="46">
        <f>_xlfn.STDEV.S(B25:G25)</f>
        <v>1.3514097981984097</v>
      </c>
      <c r="J25" s="46">
        <f>I25/SQRT(6)</f>
        <v>0.55171073983061492</v>
      </c>
      <c r="K25" s="2">
        <v>63.445999999999998</v>
      </c>
      <c r="L25" s="2">
        <v>62.6387</v>
      </c>
      <c r="M25" s="2">
        <v>61.737699999999997</v>
      </c>
      <c r="N25" s="2">
        <v>62.254899999999999</v>
      </c>
      <c r="O25" s="2">
        <v>61.863500000000002</v>
      </c>
      <c r="P25" s="2">
        <v>61.778199999999998</v>
      </c>
      <c r="Q25" s="1">
        <f t="shared" si="3"/>
        <v>62.28649999999999</v>
      </c>
      <c r="R25" s="46">
        <f>_xlfn.STDEV.S(K25:P25)</f>
        <v>0.66452433815474343</v>
      </c>
      <c r="S25" s="46">
        <f>R25/SQRT(6)</f>
        <v>0.27129092502330404</v>
      </c>
      <c r="T25" s="2">
        <v>60.8947</v>
      </c>
      <c r="U25" s="2">
        <v>61.524299999999997</v>
      </c>
      <c r="V25" s="2">
        <v>61.562100000000001</v>
      </c>
      <c r="W25" s="2">
        <v>61.978299999999997</v>
      </c>
      <c r="X25" s="2">
        <v>62.442</v>
      </c>
      <c r="Y25" s="2">
        <v>60.822499999999998</v>
      </c>
      <c r="Z25" s="1">
        <f t="shared" si="6"/>
        <v>61.537316666666662</v>
      </c>
      <c r="AA25" s="46">
        <f>_xlfn.STDEV.S(T25:Y25)</f>
        <v>0.6225144059912725</v>
      </c>
      <c r="AB25" s="46">
        <f>AA25/SQRT(6)</f>
        <v>0.2541404420350642</v>
      </c>
      <c r="AC25" s="2">
        <v>62.134099999999997</v>
      </c>
      <c r="AD25" s="2">
        <v>61.089199999999998</v>
      </c>
      <c r="AE25" s="2">
        <v>60.834299999999999</v>
      </c>
      <c r="AF25" s="2">
        <v>61.246000000000002</v>
      </c>
      <c r="AG25" s="2">
        <v>60.740400000000001</v>
      </c>
      <c r="AH25" s="2">
        <v>59.555100000000003</v>
      </c>
      <c r="AI25" s="1">
        <f t="shared" si="9"/>
        <v>60.933183333333325</v>
      </c>
      <c r="AJ25" s="46">
        <f>_xlfn.STDEV.S(AC25:AH25)</f>
        <v>0.83790850435275055</v>
      </c>
      <c r="AK25" s="46">
        <f>AJ25/SQRT(6)</f>
        <v>0.34207471446714277</v>
      </c>
    </row>
    <row r="26" spans="1:37">
      <c r="A26" s="11">
        <v>45</v>
      </c>
      <c r="B26" s="2">
        <v>133.08799999999999</v>
      </c>
      <c r="C26" s="2">
        <v>128.721</v>
      </c>
      <c r="D26" s="2">
        <v>126.84699999999999</v>
      </c>
      <c r="E26" s="2">
        <v>125.262</v>
      </c>
      <c r="F26" s="2">
        <v>127.48099999999999</v>
      </c>
      <c r="G26" s="2">
        <v>126.224</v>
      </c>
      <c r="H26" s="1">
        <f t="shared" si="0"/>
        <v>127.93716666666666</v>
      </c>
      <c r="I26" s="46">
        <f t="shared" ref="I26:I43" si="12">_xlfn.STDEV.S(B26:G26)</f>
        <v>2.7796937541151285</v>
      </c>
      <c r="J26" s="46">
        <f t="shared" ref="J26:J43" si="13">I26/SQRT(6)</f>
        <v>1.134805223130579</v>
      </c>
      <c r="K26" s="2">
        <v>119.012</v>
      </c>
      <c r="L26" s="2">
        <v>118.818</v>
      </c>
      <c r="M26" s="2">
        <v>117.961</v>
      </c>
      <c r="N26" s="2">
        <v>117.691</v>
      </c>
      <c r="O26" s="2">
        <v>118.248</v>
      </c>
      <c r="P26" s="2">
        <v>118.075</v>
      </c>
      <c r="Q26" s="1">
        <f t="shared" si="3"/>
        <v>118.30083333333334</v>
      </c>
      <c r="R26" s="46">
        <f t="shared" ref="R26:R43" si="14">_xlfn.STDEV.S(K26:P26)</f>
        <v>0.5127172385113119</v>
      </c>
      <c r="S26" s="46">
        <f t="shared" ref="S26:S43" si="15">R26/SQRT(6)</f>
        <v>0.20931593611359581</v>
      </c>
      <c r="T26" s="2">
        <v>116.485</v>
      </c>
      <c r="U26" s="2">
        <v>116.343</v>
      </c>
      <c r="V26" s="2">
        <v>116.18300000000001</v>
      </c>
      <c r="W26" s="2">
        <v>117.244</v>
      </c>
      <c r="X26" s="2">
        <v>118.051</v>
      </c>
      <c r="Y26" s="2">
        <v>115.825</v>
      </c>
      <c r="Z26" s="1">
        <f t="shared" si="6"/>
        <v>116.68850000000002</v>
      </c>
      <c r="AA26" s="46">
        <f t="shared" ref="AA26:AA43" si="16">_xlfn.STDEV.S(T26:Y26)</f>
        <v>0.81571214285432714</v>
      </c>
      <c r="AB26" s="46">
        <f t="shared" ref="AB26:AB43" si="17">AA26/SQRT(6)</f>
        <v>0.33301308783089351</v>
      </c>
      <c r="AC26" s="2">
        <v>117.827</v>
      </c>
      <c r="AD26" s="2">
        <v>116.325</v>
      </c>
      <c r="AE26" s="2">
        <v>115.611</v>
      </c>
      <c r="AF26" s="2">
        <v>116.121</v>
      </c>
      <c r="AG26" s="2">
        <v>114.96</v>
      </c>
      <c r="AH26" s="2">
        <v>111.71899999999999</v>
      </c>
      <c r="AI26" s="1">
        <f t="shared" si="9"/>
        <v>115.42716666666665</v>
      </c>
      <c r="AJ26" s="46">
        <f t="shared" ref="AJ26:AJ43" si="18">_xlfn.STDEV.S(AC26:AH26)</f>
        <v>2.0517918429184463</v>
      </c>
      <c r="AK26" s="46">
        <f t="shared" ref="AK26:AK43" si="19">AJ26/SQRT(6)</f>
        <v>0.8376405122591547</v>
      </c>
    </row>
    <row r="27" spans="1:37">
      <c r="A27" s="11">
        <v>60</v>
      </c>
      <c r="B27" s="2">
        <v>209.54</v>
      </c>
      <c r="C27" s="2">
        <v>200.50800000000001</v>
      </c>
      <c r="D27" s="2">
        <v>197.518</v>
      </c>
      <c r="E27" s="2">
        <v>197.39400000000001</v>
      </c>
      <c r="F27" s="2">
        <v>200.00899999999999</v>
      </c>
      <c r="G27" s="2">
        <v>196.19</v>
      </c>
      <c r="H27" s="1">
        <f t="shared" si="0"/>
        <v>200.19316666666668</v>
      </c>
      <c r="I27" s="46">
        <f t="shared" si="12"/>
        <v>4.8685423862452541</v>
      </c>
      <c r="J27" s="46">
        <f t="shared" si="13"/>
        <v>1.9875741062354815</v>
      </c>
      <c r="K27" s="2">
        <v>185.55799999999999</v>
      </c>
      <c r="L27" s="2">
        <v>185.79300000000001</v>
      </c>
      <c r="M27" s="2">
        <v>183.31299999999999</v>
      </c>
      <c r="N27" s="2">
        <v>183.88499999999999</v>
      </c>
      <c r="O27" s="2">
        <v>184.773</v>
      </c>
      <c r="P27" s="2">
        <v>183.27600000000001</v>
      </c>
      <c r="Q27" s="1">
        <f t="shared" si="3"/>
        <v>184.43299999999999</v>
      </c>
      <c r="R27" s="46">
        <f t="shared" si="14"/>
        <v>1.1067229102173688</v>
      </c>
      <c r="S27" s="46">
        <f t="shared" si="15"/>
        <v>0.45181773611343223</v>
      </c>
      <c r="T27" s="2">
        <v>183.75700000000001</v>
      </c>
      <c r="U27" s="2">
        <v>180.096</v>
      </c>
      <c r="V27" s="2">
        <v>182.24799999999999</v>
      </c>
      <c r="W27" s="2">
        <v>184.69800000000001</v>
      </c>
      <c r="X27" s="2">
        <v>184.47300000000001</v>
      </c>
      <c r="Y27" s="2">
        <v>179.59299999999999</v>
      </c>
      <c r="Z27" s="1">
        <f t="shared" si="6"/>
        <v>182.47749999999999</v>
      </c>
      <c r="AA27" s="46">
        <f t="shared" si="16"/>
        <v>2.217850919245933</v>
      </c>
      <c r="AB27" s="46">
        <f t="shared" si="17"/>
        <v>0.90543384628585932</v>
      </c>
      <c r="AC27" s="2">
        <v>180.61699999999999</v>
      </c>
      <c r="AD27" s="2">
        <v>181.703</v>
      </c>
      <c r="AE27" s="2">
        <v>179.61500000000001</v>
      </c>
      <c r="AF27" s="2">
        <v>180.56399999999999</v>
      </c>
      <c r="AG27" s="2">
        <v>180.465</v>
      </c>
      <c r="AH27" s="2">
        <v>176.96700000000001</v>
      </c>
      <c r="AI27" s="1">
        <f t="shared" si="9"/>
        <v>179.98850000000002</v>
      </c>
      <c r="AJ27" s="46">
        <f t="shared" si="18"/>
        <v>1.6224512011151464</v>
      </c>
      <c r="AK27" s="46">
        <f t="shared" si="19"/>
        <v>0.6623629292162998</v>
      </c>
    </row>
    <row r="28" spans="1:37">
      <c r="A28" s="11">
        <v>75</v>
      </c>
      <c r="B28" s="2">
        <v>293.649</v>
      </c>
      <c r="C28" s="2">
        <v>283.32799999999997</v>
      </c>
      <c r="D28" s="2">
        <v>278.66699999999997</v>
      </c>
      <c r="E28" s="2">
        <v>276.67</v>
      </c>
      <c r="F28" s="2">
        <v>283.17899999999997</v>
      </c>
      <c r="G28" s="2">
        <v>275.93200000000002</v>
      </c>
      <c r="H28" s="1">
        <f t="shared" si="0"/>
        <v>281.90416666666664</v>
      </c>
      <c r="I28" s="46">
        <f t="shared" si="12"/>
        <v>6.5595142325226039</v>
      </c>
      <c r="J28" s="46">
        <f t="shared" si="13"/>
        <v>2.6779104717007316</v>
      </c>
      <c r="K28" s="2">
        <v>262.685</v>
      </c>
      <c r="L28" s="2">
        <v>264.29599999999999</v>
      </c>
      <c r="M28" s="2">
        <v>261.08699999999999</v>
      </c>
      <c r="N28" s="2">
        <v>260.57100000000003</v>
      </c>
      <c r="O28" s="2">
        <v>261.67500000000001</v>
      </c>
      <c r="P28" s="2">
        <v>260.55399999999997</v>
      </c>
      <c r="Q28" s="1">
        <f t="shared" si="3"/>
        <v>261.81133333333332</v>
      </c>
      <c r="R28" s="46">
        <f t="shared" si="14"/>
        <v>1.4559822343238473</v>
      </c>
      <c r="S28" s="46">
        <f t="shared" si="15"/>
        <v>0.59440225810846636</v>
      </c>
      <c r="T28" s="2">
        <v>260.17500000000001</v>
      </c>
      <c r="U28" s="2">
        <v>256.51299999999998</v>
      </c>
      <c r="V28" s="2">
        <v>259.40199999999999</v>
      </c>
      <c r="W28" s="2">
        <v>258.94600000000003</v>
      </c>
      <c r="X28" s="2">
        <v>260.15100000000001</v>
      </c>
      <c r="Y28" s="2">
        <v>257.18200000000002</v>
      </c>
      <c r="Z28" s="1">
        <f t="shared" si="6"/>
        <v>258.72816666666671</v>
      </c>
      <c r="AA28" s="46">
        <f t="shared" si="16"/>
        <v>1.5438185666284392</v>
      </c>
      <c r="AB28" s="46">
        <f t="shared" si="17"/>
        <v>0.63026129061243175</v>
      </c>
      <c r="AC28" s="2">
        <v>257.73899999999998</v>
      </c>
      <c r="AD28" s="2">
        <v>256.09800000000001</v>
      </c>
      <c r="AE28" s="2">
        <v>252.995</v>
      </c>
      <c r="AF28" s="2">
        <v>254.79499999999999</v>
      </c>
      <c r="AG28" s="2">
        <v>253.32400000000001</v>
      </c>
      <c r="AH28" s="2">
        <v>247.345</v>
      </c>
      <c r="AI28" s="1">
        <f t="shared" si="9"/>
        <v>253.71600000000001</v>
      </c>
      <c r="AJ28" s="46">
        <f t="shared" si="18"/>
        <v>3.5856893340053833</v>
      </c>
      <c r="AK28" s="46">
        <f t="shared" si="19"/>
        <v>1.4638515407422055</v>
      </c>
    </row>
    <row r="29" spans="1:37">
      <c r="A29" s="11">
        <v>90</v>
      </c>
      <c r="B29" s="2">
        <v>387.291</v>
      </c>
      <c r="C29" s="2">
        <v>372.53899999999999</v>
      </c>
      <c r="D29" s="2">
        <v>364.35899999999998</v>
      </c>
      <c r="E29" s="2">
        <v>365.19200000000001</v>
      </c>
      <c r="F29" s="2">
        <v>373.346</v>
      </c>
      <c r="G29" s="2">
        <v>362.60199999999998</v>
      </c>
      <c r="H29" s="1">
        <f t="shared" si="0"/>
        <v>370.88816666666662</v>
      </c>
      <c r="I29" s="46">
        <f t="shared" si="12"/>
        <v>9.1821133388053298</v>
      </c>
      <c r="J29" s="46">
        <f t="shared" si="13"/>
        <v>3.7485820734127095</v>
      </c>
      <c r="K29" s="2">
        <v>348.52600000000001</v>
      </c>
      <c r="L29" s="2">
        <v>345.83199999999999</v>
      </c>
      <c r="M29" s="2">
        <v>343.85300000000001</v>
      </c>
      <c r="N29" s="2">
        <v>344.024</v>
      </c>
      <c r="O29" s="2">
        <v>341.197</v>
      </c>
      <c r="P29" s="2">
        <v>340.34100000000001</v>
      </c>
      <c r="Q29" s="1">
        <f t="shared" si="3"/>
        <v>343.96216666666669</v>
      </c>
      <c r="R29" s="46">
        <f t="shared" si="14"/>
        <v>3.0033177265595237</v>
      </c>
      <c r="S29" s="46">
        <f t="shared" si="15"/>
        <v>1.2260993275877412</v>
      </c>
      <c r="T29" s="2">
        <v>340.00900000000001</v>
      </c>
      <c r="U29" s="2">
        <v>341.92700000000002</v>
      </c>
      <c r="V29" s="2">
        <v>340.98599999999999</v>
      </c>
      <c r="W29" s="2">
        <v>342.61799999999999</v>
      </c>
      <c r="X29" s="2">
        <v>342.57499999999999</v>
      </c>
      <c r="Y29" s="2">
        <v>341.65100000000001</v>
      </c>
      <c r="Z29" s="1">
        <f t="shared" si="6"/>
        <v>341.6276666666667</v>
      </c>
      <c r="AA29" s="46">
        <f t="shared" si="16"/>
        <v>1.0000163331999414</v>
      </c>
      <c r="AB29" s="46">
        <f t="shared" si="17"/>
        <v>0.40825495846481696</v>
      </c>
      <c r="AC29" s="2">
        <v>342.56099999999998</v>
      </c>
      <c r="AD29" s="2">
        <v>338.69600000000003</v>
      </c>
      <c r="AE29" s="2">
        <v>338.90800000000002</v>
      </c>
      <c r="AF29" s="2">
        <v>335.78500000000003</v>
      </c>
      <c r="AG29" s="2">
        <v>336.17</v>
      </c>
      <c r="AH29" s="2">
        <v>329.58199999999999</v>
      </c>
      <c r="AI29" s="1">
        <f t="shared" si="9"/>
        <v>336.95033333333339</v>
      </c>
      <c r="AJ29" s="46">
        <f t="shared" si="18"/>
        <v>4.3501413616877613</v>
      </c>
      <c r="AK29" s="46">
        <f t="shared" si="19"/>
        <v>1.7759377741851698</v>
      </c>
    </row>
    <row r="30" spans="1:37">
      <c r="A30" s="11">
        <v>105</v>
      </c>
      <c r="B30" s="2">
        <v>487.65600000000001</v>
      </c>
      <c r="C30" s="2">
        <v>468.41899999999998</v>
      </c>
      <c r="D30" s="2">
        <v>460.173</v>
      </c>
      <c r="E30" s="2">
        <v>459.58100000000002</v>
      </c>
      <c r="F30" s="2">
        <v>468.548</v>
      </c>
      <c r="G30" s="2">
        <v>456.42700000000002</v>
      </c>
      <c r="H30" s="1">
        <f t="shared" si="0"/>
        <v>466.80066666666676</v>
      </c>
      <c r="I30" s="46">
        <f t="shared" si="12"/>
        <v>11.351472303920165</v>
      </c>
      <c r="J30" s="46">
        <f t="shared" si="13"/>
        <v>4.634219162323296</v>
      </c>
      <c r="K30" s="2">
        <v>433.70699999999999</v>
      </c>
      <c r="L30" s="2">
        <v>438.78100000000001</v>
      </c>
      <c r="M30" s="2">
        <v>435.15499999999997</v>
      </c>
      <c r="N30" s="2">
        <v>427.68299999999999</v>
      </c>
      <c r="O30" s="2">
        <v>432.10500000000002</v>
      </c>
      <c r="P30" s="2">
        <v>429.98099999999999</v>
      </c>
      <c r="Q30" s="1">
        <f t="shared" si="3"/>
        <v>432.90200000000004</v>
      </c>
      <c r="R30" s="46">
        <f t="shared" si="14"/>
        <v>3.9164291388968095</v>
      </c>
      <c r="S30" s="46">
        <f t="shared" si="15"/>
        <v>1.5988755006774817</v>
      </c>
      <c r="T30" s="2">
        <v>429.971</v>
      </c>
      <c r="U30" s="2">
        <v>427.149</v>
      </c>
      <c r="V30" s="2">
        <v>431.30799999999999</v>
      </c>
      <c r="W30" s="2">
        <v>428.995</v>
      </c>
      <c r="X30" s="2">
        <v>432.59699999999998</v>
      </c>
      <c r="Y30" s="2">
        <v>424.95499999999998</v>
      </c>
      <c r="Z30" s="1">
        <f t="shared" si="6"/>
        <v>429.16249999999991</v>
      </c>
      <c r="AA30" s="46">
        <f t="shared" si="16"/>
        <v>2.7870388407770696</v>
      </c>
      <c r="AB30" s="46">
        <f t="shared" si="17"/>
        <v>1.1378038422036254</v>
      </c>
      <c r="AC30" s="2">
        <v>428.48599999999999</v>
      </c>
      <c r="AD30" s="2">
        <v>426.15199999999999</v>
      </c>
      <c r="AE30" s="2">
        <v>424.81</v>
      </c>
      <c r="AF30" s="2">
        <v>426.69499999999999</v>
      </c>
      <c r="AG30" s="2">
        <v>420.19499999999999</v>
      </c>
      <c r="AH30" s="2">
        <v>417.84699999999998</v>
      </c>
      <c r="AI30" s="1">
        <f t="shared" si="9"/>
        <v>424.03083333333325</v>
      </c>
      <c r="AJ30" s="46">
        <f t="shared" si="18"/>
        <v>4.1232548995504379</v>
      </c>
      <c r="AK30" s="46">
        <f t="shared" si="19"/>
        <v>1.6833117638882136</v>
      </c>
    </row>
    <row r="31" spans="1:37">
      <c r="A31" s="11">
        <v>120</v>
      </c>
      <c r="B31" s="2">
        <v>597.90099999999995</v>
      </c>
      <c r="C31" s="2">
        <v>576.34199999999998</v>
      </c>
      <c r="D31" s="2">
        <v>564.56600000000003</v>
      </c>
      <c r="E31" s="2">
        <v>559.59199999999998</v>
      </c>
      <c r="F31" s="2">
        <v>577.85599999999999</v>
      </c>
      <c r="G31" s="2">
        <v>556.86699999999996</v>
      </c>
      <c r="H31" s="1">
        <f t="shared" si="0"/>
        <v>572.1873333333333</v>
      </c>
      <c r="I31" s="46">
        <f t="shared" si="12"/>
        <v>15.244851244491249</v>
      </c>
      <c r="J31" s="46">
        <f t="shared" si="13"/>
        <v>6.2236844589394478</v>
      </c>
      <c r="K31" s="2">
        <v>534.31700000000001</v>
      </c>
      <c r="L31" s="2">
        <v>537.79100000000005</v>
      </c>
      <c r="M31" s="2">
        <v>529.33500000000004</v>
      </c>
      <c r="N31" s="2">
        <v>521.21400000000006</v>
      </c>
      <c r="O31" s="2">
        <v>531.04399999999998</v>
      </c>
      <c r="P31" s="2">
        <v>525.39800000000002</v>
      </c>
      <c r="Q31" s="1">
        <f t="shared" si="3"/>
        <v>529.84983333333332</v>
      </c>
      <c r="R31" s="46">
        <f t="shared" si="14"/>
        <v>5.9850686016675372</v>
      </c>
      <c r="S31" s="46">
        <f t="shared" si="15"/>
        <v>2.4433940249397152</v>
      </c>
      <c r="T31" s="2">
        <v>525.47199999999998</v>
      </c>
      <c r="U31" s="2">
        <v>526.24300000000005</v>
      </c>
      <c r="V31" s="2">
        <v>521.08000000000004</v>
      </c>
      <c r="W31" s="2">
        <v>531.47199999999998</v>
      </c>
      <c r="X31" s="2">
        <v>535.76499999999999</v>
      </c>
      <c r="Y31" s="2">
        <v>520.80200000000002</v>
      </c>
      <c r="Z31" s="1">
        <f t="shared" si="6"/>
        <v>526.80566666666664</v>
      </c>
      <c r="AA31" s="46">
        <f t="shared" si="16"/>
        <v>5.8816129307075657</v>
      </c>
      <c r="AB31" s="46">
        <f t="shared" si="17"/>
        <v>2.4011584241315149</v>
      </c>
      <c r="AC31" s="2">
        <v>523.83399999999995</v>
      </c>
      <c r="AD31" s="2">
        <v>519.93700000000001</v>
      </c>
      <c r="AE31" s="2">
        <v>518.51</v>
      </c>
      <c r="AF31" s="2">
        <v>522.04100000000005</v>
      </c>
      <c r="AG31" s="2">
        <v>513.40899999999999</v>
      </c>
      <c r="AH31" s="2">
        <v>507.00599999999997</v>
      </c>
      <c r="AI31" s="1">
        <f t="shared" si="9"/>
        <v>517.45616666666672</v>
      </c>
      <c r="AJ31" s="46">
        <f t="shared" si="18"/>
        <v>6.2377575270818895</v>
      </c>
      <c r="AK31" s="46">
        <f t="shared" si="19"/>
        <v>2.5465538467592754</v>
      </c>
    </row>
    <row r="32" spans="1:37">
      <c r="A32" s="11">
        <v>135</v>
      </c>
      <c r="B32" s="2">
        <v>718.45500000000004</v>
      </c>
      <c r="C32" s="2">
        <v>690.55499999999995</v>
      </c>
      <c r="D32" s="2">
        <v>677.59699999999998</v>
      </c>
      <c r="E32" s="2">
        <v>676.58399999999995</v>
      </c>
      <c r="F32" s="2">
        <v>694.07299999999998</v>
      </c>
      <c r="G32" s="2">
        <v>668.31399999999996</v>
      </c>
      <c r="H32" s="1">
        <f t="shared" si="0"/>
        <v>687.59633333333329</v>
      </c>
      <c r="I32" s="46">
        <f t="shared" si="12"/>
        <v>17.866307728981599</v>
      </c>
      <c r="J32" s="46">
        <f t="shared" si="13"/>
        <v>7.2938895872580414</v>
      </c>
      <c r="K32" s="2">
        <v>634.23900000000003</v>
      </c>
      <c r="L32" s="2">
        <v>642.77599999999995</v>
      </c>
      <c r="M32" s="2">
        <v>637.38499999999999</v>
      </c>
      <c r="N32" s="2">
        <v>629.20100000000002</v>
      </c>
      <c r="O32" s="2">
        <v>633.16999999999996</v>
      </c>
      <c r="P32" s="2">
        <v>632.74699999999996</v>
      </c>
      <c r="Q32" s="1">
        <f t="shared" si="3"/>
        <v>634.91966666666656</v>
      </c>
      <c r="R32" s="46">
        <f t="shared" si="14"/>
        <v>4.6636490291044108</v>
      </c>
      <c r="S32" s="46">
        <f t="shared" si="15"/>
        <v>1.9039267434553304</v>
      </c>
      <c r="T32" s="2">
        <v>632.08900000000006</v>
      </c>
      <c r="U32" s="2">
        <v>629.42899999999997</v>
      </c>
      <c r="V32" s="2">
        <v>629.69600000000003</v>
      </c>
      <c r="W32" s="2">
        <v>633.08699999999999</v>
      </c>
      <c r="X32" s="2">
        <v>637.10199999999998</v>
      </c>
      <c r="Y32" s="2">
        <v>626.44799999999998</v>
      </c>
      <c r="Z32" s="1">
        <f t="shared" si="6"/>
        <v>631.30849999999998</v>
      </c>
      <c r="AA32" s="46">
        <f t="shared" si="16"/>
        <v>3.6631686147377924</v>
      </c>
      <c r="AB32" s="46">
        <f t="shared" si="17"/>
        <v>1.4954823246475812</v>
      </c>
      <c r="AC32" s="2">
        <v>620.98599999999999</v>
      </c>
      <c r="AD32" s="2">
        <v>620.048</v>
      </c>
      <c r="AE32" s="2">
        <v>617.11400000000003</v>
      </c>
      <c r="AF32" s="2">
        <v>619.32299999999998</v>
      </c>
      <c r="AG32" s="2">
        <v>615.95799999999997</v>
      </c>
      <c r="AH32" s="2">
        <v>606.32500000000005</v>
      </c>
      <c r="AI32" s="1">
        <f t="shared" si="9"/>
        <v>616.62566666666669</v>
      </c>
      <c r="AJ32" s="46">
        <f t="shared" si="18"/>
        <v>5.3812351989730436</v>
      </c>
      <c r="AK32" s="46">
        <f t="shared" si="19"/>
        <v>2.1968800705647111</v>
      </c>
    </row>
    <row r="33" spans="1:43">
      <c r="A33" s="11">
        <v>150</v>
      </c>
      <c r="B33" s="2">
        <v>863.22299999999996</v>
      </c>
      <c r="C33" s="2">
        <v>827.77099999999996</v>
      </c>
      <c r="D33" s="2">
        <v>802.95100000000002</v>
      </c>
      <c r="E33" s="2">
        <v>792.18200000000002</v>
      </c>
      <c r="F33" s="2">
        <v>822.37900000000002</v>
      </c>
      <c r="G33" s="2">
        <v>787.27800000000002</v>
      </c>
      <c r="H33" s="1">
        <f t="shared" si="0"/>
        <v>815.96399999999994</v>
      </c>
      <c r="I33" s="46">
        <f t="shared" si="12"/>
        <v>28.184317781347815</v>
      </c>
      <c r="J33" s="46">
        <f t="shared" si="13"/>
        <v>11.506199552125503</v>
      </c>
      <c r="K33" s="2">
        <v>751.99699999999996</v>
      </c>
      <c r="L33" s="2">
        <v>753.49</v>
      </c>
      <c r="M33" s="2">
        <v>751.54499999999996</v>
      </c>
      <c r="N33" s="2">
        <v>733.08900000000006</v>
      </c>
      <c r="O33" s="2">
        <v>744.351</v>
      </c>
      <c r="P33" s="2">
        <v>737.40499999999997</v>
      </c>
      <c r="Q33" s="1">
        <f t="shared" si="3"/>
        <v>745.3128333333334</v>
      </c>
      <c r="R33" s="46">
        <f t="shared" si="14"/>
        <v>8.5236740063581902</v>
      </c>
      <c r="S33" s="46">
        <f t="shared" si="15"/>
        <v>3.4797753415669979</v>
      </c>
      <c r="T33" s="2">
        <v>742.077</v>
      </c>
      <c r="U33" s="2">
        <v>740.37199999999996</v>
      </c>
      <c r="V33" s="2">
        <v>735.72500000000002</v>
      </c>
      <c r="W33" s="2">
        <v>743.37699999999995</v>
      </c>
      <c r="X33" s="2">
        <v>750.90899999999999</v>
      </c>
      <c r="Y33" s="2">
        <v>731.67899999999997</v>
      </c>
      <c r="Z33" s="1">
        <f t="shared" si="6"/>
        <v>740.68983333333335</v>
      </c>
      <c r="AA33" s="46">
        <f t="shared" si="16"/>
        <v>6.6260420891107108</v>
      </c>
      <c r="AB33" s="46">
        <f t="shared" si="17"/>
        <v>2.7050703554210513</v>
      </c>
      <c r="AC33" s="2">
        <v>734.11800000000005</v>
      </c>
      <c r="AD33" s="2">
        <v>725.34199999999998</v>
      </c>
      <c r="AE33" s="2">
        <v>726.44299999999998</v>
      </c>
      <c r="AF33" s="2">
        <v>735.05100000000004</v>
      </c>
      <c r="AG33" s="2">
        <v>717.80200000000002</v>
      </c>
      <c r="AH33" s="2">
        <v>706.846</v>
      </c>
      <c r="AI33" s="1">
        <f t="shared" si="9"/>
        <v>724.26700000000017</v>
      </c>
      <c r="AJ33" s="46">
        <f t="shared" si="18"/>
        <v>10.625581621727832</v>
      </c>
      <c r="AK33" s="46">
        <f t="shared" si="19"/>
        <v>4.3378755322546292</v>
      </c>
    </row>
    <row r="34" spans="1:43">
      <c r="A34" s="11">
        <v>165</v>
      </c>
      <c r="B34" s="2">
        <v>1014.64</v>
      </c>
      <c r="C34" s="2">
        <v>978.56299999999999</v>
      </c>
      <c r="D34" s="2">
        <v>938.05200000000002</v>
      </c>
      <c r="E34" s="2">
        <v>918.16300000000001</v>
      </c>
      <c r="F34" s="2">
        <v>953.02099999999996</v>
      </c>
      <c r="G34" s="2">
        <v>920.75</v>
      </c>
      <c r="H34" s="1">
        <f t="shared" si="0"/>
        <v>953.86483333333342</v>
      </c>
      <c r="I34" s="46">
        <f t="shared" si="12"/>
        <v>37.217176579728154</v>
      </c>
      <c r="J34" s="46">
        <f t="shared" si="13"/>
        <v>15.193848714565741</v>
      </c>
      <c r="K34" s="2">
        <v>861.99400000000003</v>
      </c>
      <c r="L34" s="2">
        <v>877.56</v>
      </c>
      <c r="M34" s="2">
        <v>865.15300000000002</v>
      </c>
      <c r="N34" s="2">
        <v>858.22199999999998</v>
      </c>
      <c r="O34" s="2">
        <v>863.29700000000003</v>
      </c>
      <c r="P34" s="2">
        <v>859.55899999999997</v>
      </c>
      <c r="Q34" s="1">
        <f t="shared" si="3"/>
        <v>864.29750000000013</v>
      </c>
      <c r="R34" s="46">
        <f t="shared" si="14"/>
        <v>6.9612927175920278</v>
      </c>
      <c r="S34" s="46">
        <f t="shared" si="15"/>
        <v>2.8419358513754847</v>
      </c>
      <c r="T34" s="2">
        <v>856.37300000000005</v>
      </c>
      <c r="U34" s="2">
        <v>857.19600000000003</v>
      </c>
      <c r="V34" s="2">
        <v>851.27700000000004</v>
      </c>
      <c r="W34" s="2">
        <v>864.37800000000004</v>
      </c>
      <c r="X34" s="2">
        <v>870.12599999999998</v>
      </c>
      <c r="Y34" s="2">
        <v>845.101</v>
      </c>
      <c r="Z34" s="1">
        <f t="shared" si="6"/>
        <v>857.4085</v>
      </c>
      <c r="AA34" s="46">
        <f t="shared" si="16"/>
        <v>8.9498156573194212</v>
      </c>
      <c r="AB34" s="46">
        <f t="shared" si="17"/>
        <v>3.6537469420673685</v>
      </c>
      <c r="AC34" s="2">
        <v>848.68899999999996</v>
      </c>
      <c r="AD34" s="2">
        <v>842.67399999999998</v>
      </c>
      <c r="AE34" s="2">
        <v>846.41200000000003</v>
      </c>
      <c r="AF34" s="2">
        <v>845.69200000000001</v>
      </c>
      <c r="AG34" s="2">
        <v>836.06299999999999</v>
      </c>
      <c r="AH34" s="2">
        <v>822.28499999999997</v>
      </c>
      <c r="AI34" s="1">
        <f t="shared" si="9"/>
        <v>840.3024999999999</v>
      </c>
      <c r="AJ34" s="46">
        <f t="shared" si="18"/>
        <v>9.8481852287617038</v>
      </c>
      <c r="AK34" s="46">
        <f t="shared" si="19"/>
        <v>4.0205047838134336</v>
      </c>
    </row>
    <row r="35" spans="1:43">
      <c r="A35" s="11">
        <v>180</v>
      </c>
      <c r="B35" s="2">
        <v>1237.56</v>
      </c>
      <c r="C35" s="2">
        <v>1159.55</v>
      </c>
      <c r="D35" s="2">
        <v>1071.21</v>
      </c>
      <c r="E35" s="2">
        <v>1049.01</v>
      </c>
      <c r="F35" s="2">
        <v>1089.75</v>
      </c>
      <c r="G35" s="2">
        <v>1045.7</v>
      </c>
      <c r="H35" s="1">
        <f t="shared" si="0"/>
        <v>1108.7966666666666</v>
      </c>
      <c r="I35" s="46">
        <f t="shared" si="12"/>
        <v>75.481209228964133</v>
      </c>
      <c r="J35" s="46">
        <f t="shared" si="13"/>
        <v>30.81507462986977</v>
      </c>
      <c r="K35" s="2">
        <v>994.23099999999999</v>
      </c>
      <c r="L35" s="2">
        <v>1001.89</v>
      </c>
      <c r="M35" s="2">
        <v>998.745</v>
      </c>
      <c r="N35" s="2">
        <v>980.89700000000005</v>
      </c>
      <c r="O35" s="2">
        <v>988.06899999999996</v>
      </c>
      <c r="P35" s="2">
        <v>983.01</v>
      </c>
      <c r="Q35" s="1">
        <f t="shared" si="3"/>
        <v>991.14033333333339</v>
      </c>
      <c r="R35" s="46">
        <f t="shared" si="14"/>
        <v>8.5252541936687436</v>
      </c>
      <c r="S35" s="46">
        <f t="shared" si="15"/>
        <v>3.4804204503351439</v>
      </c>
      <c r="T35" s="2">
        <v>978.45399999999995</v>
      </c>
      <c r="U35" s="2">
        <v>974.21400000000006</v>
      </c>
      <c r="V35" s="2">
        <v>976.60799999999995</v>
      </c>
      <c r="W35" s="2">
        <v>985.07100000000003</v>
      </c>
      <c r="X35" s="2">
        <v>996.07899999999995</v>
      </c>
      <c r="Y35" s="2">
        <v>969.22799999999995</v>
      </c>
      <c r="Z35" s="1">
        <f t="shared" si="6"/>
        <v>979.94233333333329</v>
      </c>
      <c r="AA35" s="46">
        <f t="shared" si="16"/>
        <v>9.4619119561886951</v>
      </c>
      <c r="AB35" s="46">
        <f t="shared" si="17"/>
        <v>3.862809380633621</v>
      </c>
      <c r="AC35" s="2">
        <v>975.73099999999999</v>
      </c>
      <c r="AD35" s="2">
        <v>965.52300000000002</v>
      </c>
      <c r="AE35" s="2">
        <v>960.89200000000005</v>
      </c>
      <c r="AF35" s="2">
        <v>971.45799999999997</v>
      </c>
      <c r="AG35" s="2">
        <v>963.52599999999995</v>
      </c>
      <c r="AH35" s="2">
        <v>936.13599999999997</v>
      </c>
      <c r="AI35" s="1">
        <f t="shared" si="9"/>
        <v>962.2109999999999</v>
      </c>
      <c r="AJ35" s="46">
        <f t="shared" si="18"/>
        <v>13.875455769090982</v>
      </c>
      <c r="AK35" s="46">
        <f t="shared" si="19"/>
        <v>5.6646310971383391</v>
      </c>
    </row>
    <row r="36" spans="1:43">
      <c r="A36" s="11">
        <v>195</v>
      </c>
      <c r="B36" s="2">
        <v>1470.44</v>
      </c>
      <c r="C36" s="2">
        <v>1341.08</v>
      </c>
      <c r="D36" s="2">
        <v>1230.51</v>
      </c>
      <c r="E36" s="2">
        <v>1189.17</v>
      </c>
      <c r="F36" s="2">
        <v>1250.56</v>
      </c>
      <c r="G36" s="2">
        <v>1195.51</v>
      </c>
      <c r="H36" s="1">
        <f t="shared" si="0"/>
        <v>1279.5450000000001</v>
      </c>
      <c r="I36" s="46">
        <f t="shared" si="12"/>
        <v>108.35270236593087</v>
      </c>
      <c r="J36" s="46">
        <f t="shared" si="13"/>
        <v>44.234805508031044</v>
      </c>
      <c r="K36" s="2">
        <v>1124</v>
      </c>
      <c r="L36" s="2">
        <v>1129.3499999999999</v>
      </c>
      <c r="M36" s="2">
        <v>1135.73</v>
      </c>
      <c r="N36" s="2">
        <v>1102.99</v>
      </c>
      <c r="O36" s="2">
        <v>1114.78</v>
      </c>
      <c r="P36" s="2">
        <v>1108.25</v>
      </c>
      <c r="Q36" s="1">
        <f t="shared" si="3"/>
        <v>1119.1833333333332</v>
      </c>
      <c r="R36" s="46">
        <f t="shared" si="14"/>
        <v>12.661001013611301</v>
      </c>
      <c r="S36" s="46">
        <f t="shared" si="15"/>
        <v>5.1688320193680513</v>
      </c>
      <c r="T36" s="2">
        <v>1110.8800000000001</v>
      </c>
      <c r="U36" s="2">
        <v>1102.77</v>
      </c>
      <c r="V36" s="2">
        <v>1097.94</v>
      </c>
      <c r="W36" s="2">
        <v>1122.54</v>
      </c>
      <c r="X36" s="2">
        <v>1130.67</v>
      </c>
      <c r="Y36" s="2">
        <v>1098.6300000000001</v>
      </c>
      <c r="Z36" s="1">
        <f t="shared" si="6"/>
        <v>1110.5716666666667</v>
      </c>
      <c r="AA36" s="46">
        <f t="shared" si="16"/>
        <v>13.49301658883833</v>
      </c>
      <c r="AB36" s="46">
        <f t="shared" si="17"/>
        <v>5.5085009555937932</v>
      </c>
      <c r="AC36" s="2">
        <v>1095.72</v>
      </c>
      <c r="AD36" s="2">
        <v>1086.8499999999999</v>
      </c>
      <c r="AE36" s="2">
        <v>1083.05</v>
      </c>
      <c r="AF36" s="2">
        <v>1101.5899999999999</v>
      </c>
      <c r="AG36" s="2">
        <v>1085.08</v>
      </c>
      <c r="AH36" s="2">
        <v>1071.5</v>
      </c>
      <c r="AI36" s="1">
        <f t="shared" si="9"/>
        <v>1087.2983333333334</v>
      </c>
      <c r="AJ36" s="46">
        <f t="shared" si="18"/>
        <v>10.468370296596623</v>
      </c>
      <c r="AK36" s="46">
        <f t="shared" si="19"/>
        <v>4.2736942775282545</v>
      </c>
    </row>
    <row r="37" spans="1:43">
      <c r="A37" s="11">
        <v>210</v>
      </c>
      <c r="B37" s="2">
        <v>1688.98</v>
      </c>
      <c r="C37" s="2">
        <v>1547.26</v>
      </c>
      <c r="D37" s="2">
        <v>1426.24</v>
      </c>
      <c r="E37" s="2">
        <v>1358.43</v>
      </c>
      <c r="F37" s="2">
        <v>1405.96</v>
      </c>
      <c r="G37" s="2">
        <v>1346.81</v>
      </c>
      <c r="H37" s="1">
        <f t="shared" si="0"/>
        <v>1462.28</v>
      </c>
      <c r="I37" s="46">
        <f t="shared" si="12"/>
        <v>132.06321047134966</v>
      </c>
      <c r="J37" s="46">
        <f t="shared" si="13"/>
        <v>53.914579908097835</v>
      </c>
      <c r="K37" s="2">
        <v>1258.77</v>
      </c>
      <c r="L37" s="2">
        <v>1272.79</v>
      </c>
      <c r="M37" s="2">
        <v>1268.1500000000001</v>
      </c>
      <c r="N37" s="2">
        <v>1238.8</v>
      </c>
      <c r="O37" s="2">
        <v>1250.1300000000001</v>
      </c>
      <c r="P37" s="2">
        <v>1245.31</v>
      </c>
      <c r="Q37" s="1">
        <f t="shared" si="3"/>
        <v>1255.6583333333335</v>
      </c>
      <c r="R37" s="46">
        <f t="shared" si="14"/>
        <v>13.274577833839656</v>
      </c>
      <c r="S37" s="46">
        <f t="shared" si="15"/>
        <v>5.4193237072945299</v>
      </c>
      <c r="T37" s="2">
        <v>1244.97</v>
      </c>
      <c r="U37" s="2">
        <v>1232.33</v>
      </c>
      <c r="V37" s="2">
        <v>1237.28</v>
      </c>
      <c r="W37" s="2">
        <v>1254.3900000000001</v>
      </c>
      <c r="X37" s="2">
        <v>1266.28</v>
      </c>
      <c r="Y37" s="2">
        <v>1229.47</v>
      </c>
      <c r="Z37" s="1">
        <f t="shared" si="6"/>
        <v>1244.1200000000001</v>
      </c>
      <c r="AA37" s="46">
        <f t="shared" si="16"/>
        <v>14.12567308130839</v>
      </c>
      <c r="AB37" s="46">
        <f t="shared" si="17"/>
        <v>5.7667818870955587</v>
      </c>
      <c r="AC37" s="2">
        <v>1231.6099999999999</v>
      </c>
      <c r="AD37" s="2">
        <v>1219.47</v>
      </c>
      <c r="AE37" s="2">
        <v>1217.1600000000001</v>
      </c>
      <c r="AF37" s="2">
        <v>1226.68</v>
      </c>
      <c r="AG37" s="2">
        <v>1218.26</v>
      </c>
      <c r="AH37" s="2">
        <v>1191.68</v>
      </c>
      <c r="AI37" s="1">
        <f t="shared" si="9"/>
        <v>1217.4766666666667</v>
      </c>
      <c r="AJ37" s="46">
        <f t="shared" si="18"/>
        <v>13.817436327577765</v>
      </c>
      <c r="AK37" s="46">
        <f t="shared" si="19"/>
        <v>5.6409447593269002</v>
      </c>
    </row>
    <row r="38" spans="1:43">
      <c r="A38" s="11">
        <v>225</v>
      </c>
      <c r="B38" s="2">
        <v>1925.15</v>
      </c>
      <c r="C38" s="2">
        <v>1767.78</v>
      </c>
      <c r="D38" s="2">
        <v>1623.39</v>
      </c>
      <c r="E38" s="2">
        <v>1523.7</v>
      </c>
      <c r="F38" s="2">
        <v>1621.14</v>
      </c>
      <c r="G38" s="2">
        <v>1532.65</v>
      </c>
      <c r="H38" s="1">
        <f t="shared" si="0"/>
        <v>1665.635</v>
      </c>
      <c r="I38" s="46">
        <f t="shared" si="12"/>
        <v>154.51643003253733</v>
      </c>
      <c r="J38" s="46">
        <f t="shared" si="13"/>
        <v>63.081068409362473</v>
      </c>
      <c r="K38" s="2">
        <v>1409.1</v>
      </c>
      <c r="L38" s="2">
        <v>1421.38</v>
      </c>
      <c r="M38" s="2">
        <v>1418.43</v>
      </c>
      <c r="N38" s="2">
        <v>1393.94</v>
      </c>
      <c r="O38" s="2">
        <v>1390.48</v>
      </c>
      <c r="P38" s="2">
        <v>1391.63</v>
      </c>
      <c r="Q38" s="1">
        <f t="shared" si="3"/>
        <v>1404.1599999999999</v>
      </c>
      <c r="R38" s="46">
        <f t="shared" si="14"/>
        <v>13.951032936668168</v>
      </c>
      <c r="S38" s="46">
        <f t="shared" si="15"/>
        <v>5.6954853465998267</v>
      </c>
      <c r="T38" s="2">
        <v>1382.52</v>
      </c>
      <c r="U38" s="2">
        <v>1371.56</v>
      </c>
      <c r="V38" s="2">
        <v>1371.36</v>
      </c>
      <c r="W38" s="2">
        <v>1390.04</v>
      </c>
      <c r="X38" s="2">
        <v>1419.38</v>
      </c>
      <c r="Y38" s="2">
        <v>1368.95</v>
      </c>
      <c r="Z38" s="1">
        <f t="shared" si="6"/>
        <v>1383.9683333333332</v>
      </c>
      <c r="AA38" s="46">
        <f t="shared" si="16"/>
        <v>19.138631525442683</v>
      </c>
      <c r="AB38" s="46">
        <f t="shared" si="17"/>
        <v>7.8133136020797709</v>
      </c>
      <c r="AC38" s="2">
        <v>1367.64</v>
      </c>
      <c r="AD38" s="2">
        <v>1353.63</v>
      </c>
      <c r="AE38" s="2">
        <v>1354.95</v>
      </c>
      <c r="AF38" s="2">
        <v>1366.75</v>
      </c>
      <c r="AG38" s="2">
        <v>1352.77</v>
      </c>
      <c r="AH38" s="2">
        <v>1313.7</v>
      </c>
      <c r="AI38" s="1">
        <f t="shared" si="9"/>
        <v>1351.5733333333333</v>
      </c>
      <c r="AJ38" s="46">
        <f t="shared" si="18"/>
        <v>19.697320291518508</v>
      </c>
      <c r="AK38" s="46">
        <f t="shared" si="19"/>
        <v>8.0413973357315918</v>
      </c>
    </row>
    <row r="39" spans="1:43">
      <c r="A39" s="11">
        <v>240</v>
      </c>
      <c r="B39" s="2">
        <v>2181.64</v>
      </c>
      <c r="C39" s="2">
        <v>1970.44</v>
      </c>
      <c r="D39" s="2">
        <v>1840.31</v>
      </c>
      <c r="E39" s="2">
        <v>1757.57</v>
      </c>
      <c r="F39" s="2">
        <v>1793.83</v>
      </c>
      <c r="G39" s="2">
        <v>1702.47</v>
      </c>
      <c r="H39" s="1">
        <f t="shared" si="0"/>
        <v>1874.3766666666663</v>
      </c>
      <c r="I39" s="46">
        <f t="shared" si="12"/>
        <v>175.77424312642242</v>
      </c>
      <c r="J39" s="46">
        <f t="shared" si="13"/>
        <v>71.75953426394139</v>
      </c>
      <c r="K39" s="2">
        <v>1567.47</v>
      </c>
      <c r="L39" s="2">
        <v>1581.56</v>
      </c>
      <c r="M39" s="2">
        <v>1572.56</v>
      </c>
      <c r="N39" s="2">
        <v>1527.61</v>
      </c>
      <c r="O39" s="2">
        <v>1538.73</v>
      </c>
      <c r="P39" s="2">
        <v>1546.58</v>
      </c>
      <c r="Q39" s="1">
        <f t="shared" si="3"/>
        <v>1555.7516666666668</v>
      </c>
      <c r="R39" s="46">
        <f t="shared" si="14"/>
        <v>21.221307609727237</v>
      </c>
      <c r="S39" s="46">
        <f t="shared" si="15"/>
        <v>8.6635625530789131</v>
      </c>
      <c r="T39" s="2">
        <v>1526.37</v>
      </c>
      <c r="U39" s="2">
        <v>1515.87</v>
      </c>
      <c r="V39" s="2">
        <v>1515.97</v>
      </c>
      <c r="W39" s="2">
        <v>1536.77</v>
      </c>
      <c r="X39" s="2">
        <v>1568.47</v>
      </c>
      <c r="Y39" s="2">
        <v>1513.82</v>
      </c>
      <c r="Z39" s="1">
        <f t="shared" si="6"/>
        <v>1529.5450000000001</v>
      </c>
      <c r="AA39" s="46">
        <f t="shared" si="16"/>
        <v>20.957093071320777</v>
      </c>
      <c r="AB39" s="46">
        <f t="shared" si="17"/>
        <v>8.5556974194587774</v>
      </c>
      <c r="AC39" s="2">
        <v>1505.41</v>
      </c>
      <c r="AD39" s="2">
        <v>1505.33</v>
      </c>
      <c r="AE39" s="2">
        <v>1487.15</v>
      </c>
      <c r="AF39" s="2">
        <v>1519.91</v>
      </c>
      <c r="AG39" s="2">
        <v>1486.69</v>
      </c>
      <c r="AH39" s="2">
        <v>1454.4</v>
      </c>
      <c r="AI39" s="1">
        <f t="shared" si="9"/>
        <v>1493.1483333333333</v>
      </c>
      <c r="AJ39" s="46">
        <f t="shared" si="18"/>
        <v>22.777408471260856</v>
      </c>
      <c r="AK39" s="46">
        <f t="shared" si="19"/>
        <v>9.2988380695893564</v>
      </c>
    </row>
    <row r="40" spans="1:43">
      <c r="A40" s="11">
        <v>255</v>
      </c>
      <c r="B40" s="2">
        <v>2424.7199999999998</v>
      </c>
      <c r="C40" s="2">
        <v>2233.5</v>
      </c>
      <c r="D40" s="2">
        <v>2072.08</v>
      </c>
      <c r="E40" s="2">
        <v>1983.9</v>
      </c>
      <c r="F40" s="2">
        <v>2020.14</v>
      </c>
      <c r="G40" s="2">
        <v>1949.19</v>
      </c>
      <c r="H40" s="1">
        <f t="shared" si="0"/>
        <v>2113.9216666666666</v>
      </c>
      <c r="I40" s="46">
        <f t="shared" si="12"/>
        <v>181.92441489988812</v>
      </c>
      <c r="J40" s="46">
        <f t="shared" si="13"/>
        <v>74.270331376517859</v>
      </c>
      <c r="K40" s="2">
        <v>1715.74</v>
      </c>
      <c r="L40" s="2">
        <v>1715.48</v>
      </c>
      <c r="M40" s="2">
        <v>1737.64</v>
      </c>
      <c r="N40" s="2">
        <v>1673.17</v>
      </c>
      <c r="O40" s="2">
        <v>1694.14</v>
      </c>
      <c r="P40" s="2">
        <v>1697.5</v>
      </c>
      <c r="Q40" s="1">
        <f t="shared" si="3"/>
        <v>1705.6116666666667</v>
      </c>
      <c r="R40" s="46">
        <f t="shared" si="14"/>
        <v>22.251477628837748</v>
      </c>
      <c r="S40" s="46">
        <f t="shared" si="15"/>
        <v>9.084127702267903</v>
      </c>
      <c r="T40" s="2">
        <v>1677.09</v>
      </c>
      <c r="U40" s="2">
        <v>1671.89</v>
      </c>
      <c r="V40" s="2">
        <v>1675.4</v>
      </c>
      <c r="W40" s="2">
        <v>1685.28</v>
      </c>
      <c r="X40" s="2">
        <v>1720.41</v>
      </c>
      <c r="Y40" s="2">
        <v>1661.02</v>
      </c>
      <c r="Z40" s="1">
        <f t="shared" si="6"/>
        <v>1681.8483333333334</v>
      </c>
      <c r="AA40" s="46">
        <f t="shared" si="16"/>
        <v>20.474320908559275</v>
      </c>
      <c r="AB40" s="46">
        <f t="shared" si="17"/>
        <v>8.358606509327851</v>
      </c>
      <c r="AC40" s="2">
        <v>1649.57</v>
      </c>
      <c r="AD40" s="2">
        <v>1630.81</v>
      </c>
      <c r="AE40" s="2">
        <v>1642.02</v>
      </c>
      <c r="AF40" s="2">
        <v>1659.25</v>
      </c>
      <c r="AG40" s="2">
        <v>1631.13</v>
      </c>
      <c r="AH40" s="2">
        <v>1605.46</v>
      </c>
      <c r="AI40" s="1">
        <f t="shared" si="9"/>
        <v>1636.373333333333</v>
      </c>
      <c r="AJ40" s="46">
        <f t="shared" si="18"/>
        <v>18.673275734767742</v>
      </c>
      <c r="AK40" s="46">
        <f t="shared" si="19"/>
        <v>7.6233328960792672</v>
      </c>
    </row>
    <row r="41" spans="1:43">
      <c r="A41" s="11">
        <v>270</v>
      </c>
      <c r="B41" s="2">
        <v>2696.25</v>
      </c>
      <c r="C41" s="2">
        <v>2470.3000000000002</v>
      </c>
      <c r="D41" s="2">
        <v>2347.23</v>
      </c>
      <c r="E41" s="2">
        <v>2247.41</v>
      </c>
      <c r="F41" s="2">
        <v>2289.1999999999998</v>
      </c>
      <c r="G41" s="2">
        <v>2151.5500000000002</v>
      </c>
      <c r="H41" s="1">
        <f t="shared" si="0"/>
        <v>2366.9899999999998</v>
      </c>
      <c r="I41" s="46">
        <f t="shared" si="12"/>
        <v>192.99772817315753</v>
      </c>
      <c r="J41" s="46">
        <f t="shared" si="13"/>
        <v>78.790992590100899</v>
      </c>
      <c r="K41" s="2">
        <v>1879.11</v>
      </c>
      <c r="L41" s="2">
        <v>1897.92</v>
      </c>
      <c r="M41" s="2">
        <v>1900.85</v>
      </c>
      <c r="N41" s="2">
        <v>1823.97</v>
      </c>
      <c r="O41" s="2">
        <v>1838.54</v>
      </c>
      <c r="P41" s="2">
        <v>1848.47</v>
      </c>
      <c r="Q41" s="1">
        <f t="shared" si="3"/>
        <v>1864.8099999999997</v>
      </c>
      <c r="R41" s="46">
        <f t="shared" si="14"/>
        <v>32.325401157603579</v>
      </c>
      <c r="S41" s="46">
        <f t="shared" si="15"/>
        <v>13.19678976115024</v>
      </c>
      <c r="T41" s="2">
        <v>1829.39</v>
      </c>
      <c r="U41" s="2">
        <v>1823.57</v>
      </c>
      <c r="V41" s="2">
        <v>1820.59</v>
      </c>
      <c r="W41" s="2">
        <v>1840.51</v>
      </c>
      <c r="X41" s="2">
        <v>1886.33</v>
      </c>
      <c r="Y41" s="2">
        <v>1815.43</v>
      </c>
      <c r="Z41" s="1">
        <f t="shared" si="6"/>
        <v>1835.97</v>
      </c>
      <c r="AA41" s="46">
        <f t="shared" si="16"/>
        <v>26.123681210732887</v>
      </c>
      <c r="AB41" s="46">
        <f t="shared" si="17"/>
        <v>10.664948194904641</v>
      </c>
      <c r="AC41" s="2">
        <v>1800.98</v>
      </c>
      <c r="AD41" s="2">
        <v>1796.31</v>
      </c>
      <c r="AE41" s="2">
        <v>1786.42</v>
      </c>
      <c r="AF41" s="2">
        <v>1804.99</v>
      </c>
      <c r="AG41" s="2">
        <v>1783.87</v>
      </c>
      <c r="AH41" s="2">
        <v>1745.99</v>
      </c>
      <c r="AI41" s="1">
        <f t="shared" si="9"/>
        <v>1786.4266666666665</v>
      </c>
      <c r="AJ41" s="46">
        <f t="shared" si="18"/>
        <v>21.427728453260428</v>
      </c>
      <c r="AK41" s="46">
        <f t="shared" si="19"/>
        <v>8.747833509567446</v>
      </c>
    </row>
    <row r="42" spans="1:43">
      <c r="A42" s="11">
        <v>285</v>
      </c>
      <c r="B42" s="2">
        <v>2971.46</v>
      </c>
      <c r="C42" s="2">
        <v>2705.71</v>
      </c>
      <c r="D42" s="2">
        <v>2569.34</v>
      </c>
      <c r="E42" s="2">
        <v>2463.0700000000002</v>
      </c>
      <c r="F42" s="2">
        <v>2493.27</v>
      </c>
      <c r="G42" s="2">
        <v>2397.5</v>
      </c>
      <c r="H42" s="1">
        <f t="shared" si="0"/>
        <v>2600.0583333333334</v>
      </c>
      <c r="I42" s="46">
        <f t="shared" si="12"/>
        <v>210.3542339404336</v>
      </c>
      <c r="J42" s="46">
        <f t="shared" si="13"/>
        <v>85.876756398017534</v>
      </c>
      <c r="K42" s="2">
        <v>2072.6</v>
      </c>
      <c r="L42" s="2">
        <v>2064.0300000000002</v>
      </c>
      <c r="M42" s="2">
        <v>2072.79</v>
      </c>
      <c r="N42" s="2">
        <v>1995.35</v>
      </c>
      <c r="O42" s="2">
        <v>2014.47</v>
      </c>
      <c r="P42" s="2">
        <v>2012.9</v>
      </c>
      <c r="Q42" s="1">
        <f t="shared" si="3"/>
        <v>2038.6899999999998</v>
      </c>
      <c r="R42" s="46">
        <f t="shared" si="14"/>
        <v>34.885245591797123</v>
      </c>
      <c r="S42" s="46">
        <f t="shared" si="15"/>
        <v>14.241841875263189</v>
      </c>
      <c r="T42" s="2">
        <v>1975.82</v>
      </c>
      <c r="U42" s="2">
        <v>1986.52</v>
      </c>
      <c r="V42" s="2">
        <v>1996.68</v>
      </c>
      <c r="W42" s="2">
        <v>2013.15</v>
      </c>
      <c r="X42" s="2">
        <v>2053.3000000000002</v>
      </c>
      <c r="Y42" s="2">
        <v>1992.68</v>
      </c>
      <c r="Z42" s="1">
        <f t="shared" si="6"/>
        <v>2003.0250000000003</v>
      </c>
      <c r="AA42" s="46">
        <f t="shared" si="16"/>
        <v>27.531423319545329</v>
      </c>
      <c r="AB42" s="46">
        <f t="shared" si="17"/>
        <v>11.239656504241314</v>
      </c>
      <c r="AC42" s="2">
        <v>1970.6</v>
      </c>
      <c r="AD42" s="2">
        <v>1951.42</v>
      </c>
      <c r="AE42" s="2">
        <v>1942.87</v>
      </c>
      <c r="AF42" s="2">
        <v>1961.97</v>
      </c>
      <c r="AG42" s="2">
        <v>1946.32</v>
      </c>
      <c r="AH42" s="2">
        <v>1902.54</v>
      </c>
      <c r="AI42" s="1">
        <f t="shared" si="9"/>
        <v>1945.9533333333336</v>
      </c>
      <c r="AJ42" s="46">
        <f t="shared" si="18"/>
        <v>23.614551163777534</v>
      </c>
      <c r="AK42" s="46">
        <f t="shared" si="19"/>
        <v>9.6406001426836063</v>
      </c>
    </row>
    <row r="43" spans="1:43">
      <c r="A43" s="11">
        <v>300</v>
      </c>
      <c r="B43" s="2">
        <v>3268.41</v>
      </c>
      <c r="C43" s="2">
        <v>2963.99</v>
      </c>
      <c r="D43" s="2">
        <v>2845.65</v>
      </c>
      <c r="E43" s="2">
        <v>2708.28</v>
      </c>
      <c r="F43" s="2">
        <v>2781.77</v>
      </c>
      <c r="G43" s="2">
        <v>2638.94</v>
      </c>
      <c r="H43" s="1">
        <f t="shared" si="0"/>
        <v>2867.84</v>
      </c>
      <c r="I43" s="46">
        <f t="shared" si="12"/>
        <v>226.03371076014295</v>
      </c>
      <c r="J43" s="46">
        <f t="shared" si="13"/>
        <v>92.277876005031644</v>
      </c>
      <c r="K43" s="2">
        <v>2257.16</v>
      </c>
      <c r="L43" s="2">
        <v>2230.56</v>
      </c>
      <c r="M43" s="2">
        <v>2266.27</v>
      </c>
      <c r="N43" s="2">
        <v>2165.58</v>
      </c>
      <c r="O43" s="2">
        <v>2177.6</v>
      </c>
      <c r="P43" s="2">
        <v>2193.0100000000002</v>
      </c>
      <c r="Q43" s="1">
        <f t="shared" si="3"/>
        <v>2215.0300000000002</v>
      </c>
      <c r="R43" s="46">
        <f t="shared" si="14"/>
        <v>42.362349321065729</v>
      </c>
      <c r="S43" s="46">
        <f t="shared" si="15"/>
        <v>17.294356690358072</v>
      </c>
      <c r="T43" s="2">
        <v>2156.9699999999998</v>
      </c>
      <c r="U43" s="2">
        <v>2149.73</v>
      </c>
      <c r="V43" s="2">
        <v>2147.54</v>
      </c>
      <c r="W43" s="2">
        <v>2181.41</v>
      </c>
      <c r="X43" s="2">
        <v>2220.3200000000002</v>
      </c>
      <c r="Y43" s="2">
        <v>2152.6999999999998</v>
      </c>
      <c r="Z43" s="1">
        <f t="shared" si="6"/>
        <v>2168.1116666666662</v>
      </c>
      <c r="AA43" s="46">
        <f t="shared" si="16"/>
        <v>28.373547833619106</v>
      </c>
      <c r="AB43" s="46">
        <f t="shared" si="17"/>
        <v>11.583452397469646</v>
      </c>
      <c r="AC43" s="2">
        <v>2132.35</v>
      </c>
      <c r="AD43" s="2">
        <v>2103.1</v>
      </c>
      <c r="AE43" s="2">
        <v>2101.0100000000002</v>
      </c>
      <c r="AF43" s="2">
        <v>2125.62</v>
      </c>
      <c r="AG43" s="2">
        <v>2108.81</v>
      </c>
      <c r="AH43" s="2">
        <v>2060.88</v>
      </c>
      <c r="AI43" s="1">
        <f t="shared" si="9"/>
        <v>2105.2950000000001</v>
      </c>
      <c r="AJ43" s="46">
        <f t="shared" si="18"/>
        <v>25.112966172875634</v>
      </c>
      <c r="AK43" s="46">
        <f t="shared" si="19"/>
        <v>10.2523255085533</v>
      </c>
    </row>
    <row r="48" spans="1:43" s="2" customFormat="1">
      <c r="A48" s="110" t="s">
        <v>326</v>
      </c>
      <c r="D48" s="2" t="s">
        <v>129</v>
      </c>
      <c r="E48" s="2" t="s">
        <v>130</v>
      </c>
      <c r="F48" s="2" t="s">
        <v>131</v>
      </c>
      <c r="G48" s="2" t="s">
        <v>132</v>
      </c>
      <c r="H48" s="2" t="s">
        <v>133</v>
      </c>
      <c r="I48" s="2" t="s">
        <v>134</v>
      </c>
      <c r="J48" s="46" t="s">
        <v>135</v>
      </c>
      <c r="K48" s="46" t="s">
        <v>135</v>
      </c>
      <c r="L48" s="46" t="s">
        <v>135</v>
      </c>
      <c r="M48" s="46" t="s">
        <v>135</v>
      </c>
      <c r="N48" s="2" t="s">
        <v>136</v>
      </c>
      <c r="O48" s="2" t="s">
        <v>137</v>
      </c>
      <c r="P48" s="2" t="s">
        <v>138</v>
      </c>
      <c r="Q48" s="2" t="s">
        <v>139</v>
      </c>
      <c r="R48" s="2" t="s">
        <v>140</v>
      </c>
      <c r="S48" s="2" t="s">
        <v>141</v>
      </c>
      <c r="T48" s="46" t="s">
        <v>142</v>
      </c>
      <c r="U48" s="46" t="s">
        <v>142</v>
      </c>
      <c r="V48" s="46" t="s">
        <v>142</v>
      </c>
      <c r="W48" s="46" t="s">
        <v>142</v>
      </c>
      <c r="X48" s="2" t="s">
        <v>143</v>
      </c>
      <c r="Y48" s="2" t="s">
        <v>144</v>
      </c>
      <c r="Z48" s="2" t="s">
        <v>145</v>
      </c>
      <c r="AA48" s="2" t="s">
        <v>146</v>
      </c>
      <c r="AB48" s="2" t="s">
        <v>147</v>
      </c>
      <c r="AC48" s="2" t="s">
        <v>148</v>
      </c>
      <c r="AD48" s="46" t="s">
        <v>149</v>
      </c>
      <c r="AE48" s="46" t="s">
        <v>149</v>
      </c>
      <c r="AF48" s="46" t="s">
        <v>149</v>
      </c>
      <c r="AG48" s="46" t="s">
        <v>149</v>
      </c>
      <c r="AH48" s="2" t="s">
        <v>150</v>
      </c>
      <c r="AI48" s="2" t="s">
        <v>151</v>
      </c>
      <c r="AJ48" s="2" t="s">
        <v>152</v>
      </c>
      <c r="AK48" s="2" t="s">
        <v>153</v>
      </c>
      <c r="AL48" s="2" t="s">
        <v>154</v>
      </c>
      <c r="AM48" s="2" t="s">
        <v>155</v>
      </c>
      <c r="AN48" s="46" t="s">
        <v>156</v>
      </c>
      <c r="AO48" s="46" t="s">
        <v>156</v>
      </c>
      <c r="AP48" s="46" t="s">
        <v>156</v>
      </c>
      <c r="AQ48" s="46" t="s">
        <v>156</v>
      </c>
    </row>
    <row r="49" spans="1:43" s="2" customFormat="1" ht="23.25">
      <c r="A49" s="6" t="s">
        <v>2</v>
      </c>
      <c r="B49" s="2" t="s">
        <v>2</v>
      </c>
      <c r="C49" s="2" t="s">
        <v>228</v>
      </c>
      <c r="D49" s="2" t="s">
        <v>3</v>
      </c>
      <c r="E49" s="2" t="s">
        <v>3</v>
      </c>
      <c r="F49" s="2" t="s">
        <v>3</v>
      </c>
      <c r="G49" s="2" t="s">
        <v>3</v>
      </c>
      <c r="H49" s="2" t="s">
        <v>3</v>
      </c>
      <c r="I49" s="2" t="s">
        <v>3</v>
      </c>
      <c r="J49" s="46" t="s">
        <v>50</v>
      </c>
      <c r="K49" s="116" t="s">
        <v>329</v>
      </c>
      <c r="L49" s="116" t="s">
        <v>329</v>
      </c>
      <c r="M49" s="46" t="s">
        <v>311</v>
      </c>
      <c r="N49" s="2" t="s">
        <v>3</v>
      </c>
      <c r="O49" s="2" t="s">
        <v>3</v>
      </c>
      <c r="P49" s="2" t="s">
        <v>3</v>
      </c>
      <c r="Q49" s="2" t="s">
        <v>3</v>
      </c>
      <c r="R49" s="2" t="s">
        <v>3</v>
      </c>
      <c r="S49" s="2" t="s">
        <v>3</v>
      </c>
      <c r="T49" s="46" t="s">
        <v>50</v>
      </c>
      <c r="U49" s="116" t="s">
        <v>329</v>
      </c>
      <c r="V49" s="116" t="s">
        <v>329</v>
      </c>
      <c r="W49" s="46" t="s">
        <v>311</v>
      </c>
      <c r="X49" s="2" t="s">
        <v>3</v>
      </c>
      <c r="Y49" s="2" t="s">
        <v>3</v>
      </c>
      <c r="Z49" s="2" t="s">
        <v>3</v>
      </c>
      <c r="AA49" s="2" t="s">
        <v>3</v>
      </c>
      <c r="AB49" s="2" t="s">
        <v>3</v>
      </c>
      <c r="AC49" s="2" t="s">
        <v>3</v>
      </c>
      <c r="AD49" s="46" t="s">
        <v>50</v>
      </c>
      <c r="AE49" s="116" t="s">
        <v>329</v>
      </c>
      <c r="AF49" s="116" t="s">
        <v>329</v>
      </c>
      <c r="AG49" s="46" t="s">
        <v>311</v>
      </c>
      <c r="AH49" s="2" t="s">
        <v>3</v>
      </c>
      <c r="AI49" s="2" t="s">
        <v>3</v>
      </c>
      <c r="AJ49" s="2" t="s">
        <v>3</v>
      </c>
      <c r="AK49" s="2" t="s">
        <v>3</v>
      </c>
      <c r="AL49" s="2" t="s">
        <v>3</v>
      </c>
      <c r="AM49" s="2" t="s">
        <v>3</v>
      </c>
      <c r="AN49" s="46" t="s">
        <v>50</v>
      </c>
      <c r="AO49" s="116" t="s">
        <v>329</v>
      </c>
      <c r="AP49" s="116" t="s">
        <v>329</v>
      </c>
      <c r="AQ49" s="46" t="s">
        <v>311</v>
      </c>
    </row>
    <row r="50" spans="1:43" s="2" customFormat="1">
      <c r="A50" s="6" t="s">
        <v>4</v>
      </c>
      <c r="B50" s="2" t="s">
        <v>227</v>
      </c>
      <c r="C50" s="78" t="s">
        <v>5</v>
      </c>
      <c r="D50" s="3" t="s">
        <v>231</v>
      </c>
      <c r="E50" s="3" t="s">
        <v>231</v>
      </c>
      <c r="F50" s="3" t="s">
        <v>231</v>
      </c>
      <c r="G50" s="3" t="s">
        <v>231</v>
      </c>
      <c r="H50" s="3" t="s">
        <v>231</v>
      </c>
      <c r="I50" s="3" t="s">
        <v>231</v>
      </c>
      <c r="J50" s="100" t="s">
        <v>231</v>
      </c>
      <c r="K50" s="100" t="s">
        <v>231</v>
      </c>
      <c r="L50" s="46" t="s">
        <v>321</v>
      </c>
      <c r="M50" s="100" t="s">
        <v>231</v>
      </c>
      <c r="N50" s="3" t="s">
        <v>231</v>
      </c>
      <c r="O50" s="3" t="s">
        <v>231</v>
      </c>
      <c r="P50" s="3" t="s">
        <v>231</v>
      </c>
      <c r="Q50" s="3" t="s">
        <v>231</v>
      </c>
      <c r="R50" s="3" t="s">
        <v>231</v>
      </c>
      <c r="S50" s="3" t="s">
        <v>231</v>
      </c>
      <c r="T50" s="100" t="s">
        <v>231</v>
      </c>
      <c r="U50" s="100" t="s">
        <v>231</v>
      </c>
      <c r="V50" s="46" t="s">
        <v>321</v>
      </c>
      <c r="W50" s="100" t="s">
        <v>231</v>
      </c>
      <c r="X50" s="3" t="s">
        <v>231</v>
      </c>
      <c r="Y50" s="3" t="s">
        <v>231</v>
      </c>
      <c r="Z50" s="3" t="s">
        <v>231</v>
      </c>
      <c r="AA50" s="3" t="s">
        <v>231</v>
      </c>
      <c r="AB50" s="3" t="s">
        <v>231</v>
      </c>
      <c r="AC50" s="3" t="s">
        <v>231</v>
      </c>
      <c r="AD50" s="100" t="s">
        <v>231</v>
      </c>
      <c r="AE50" s="100" t="s">
        <v>231</v>
      </c>
      <c r="AF50" s="46" t="s">
        <v>321</v>
      </c>
      <c r="AG50" s="100" t="s">
        <v>231</v>
      </c>
      <c r="AH50" s="3" t="s">
        <v>231</v>
      </c>
      <c r="AI50" s="3" t="s">
        <v>231</v>
      </c>
      <c r="AJ50" s="3" t="s">
        <v>231</v>
      </c>
      <c r="AK50" s="3" t="s">
        <v>231</v>
      </c>
      <c r="AL50" s="3" t="s">
        <v>231</v>
      </c>
      <c r="AM50" s="3" t="s">
        <v>231</v>
      </c>
      <c r="AN50" s="100" t="s">
        <v>231</v>
      </c>
      <c r="AO50" s="100" t="s">
        <v>231</v>
      </c>
      <c r="AP50" s="46" t="s">
        <v>321</v>
      </c>
      <c r="AQ50" s="100" t="s">
        <v>231</v>
      </c>
    </row>
    <row r="51" spans="1:43" s="2" customFormat="1">
      <c r="A51" s="46" t="s">
        <v>0</v>
      </c>
      <c r="B51" s="46" t="s">
        <v>0</v>
      </c>
      <c r="C51" s="46" t="s">
        <v>0</v>
      </c>
      <c r="D51" s="2" t="s">
        <v>36</v>
      </c>
      <c r="E51" s="2" t="s">
        <v>37</v>
      </c>
      <c r="F51" s="2" t="s">
        <v>38</v>
      </c>
      <c r="G51" s="2" t="s">
        <v>39</v>
      </c>
      <c r="H51" s="2" t="s">
        <v>40</v>
      </c>
      <c r="I51" s="2" t="s">
        <v>41</v>
      </c>
      <c r="J51" s="46" t="s">
        <v>42</v>
      </c>
      <c r="K51" s="46" t="s">
        <v>42</v>
      </c>
      <c r="L51" s="46" t="s">
        <v>42</v>
      </c>
      <c r="M51" s="46" t="s">
        <v>42</v>
      </c>
      <c r="N51" s="2" t="s">
        <v>43</v>
      </c>
      <c r="O51" s="2" t="s">
        <v>44</v>
      </c>
      <c r="P51" s="2" t="s">
        <v>45</v>
      </c>
      <c r="Q51" s="2" t="s">
        <v>46</v>
      </c>
      <c r="R51" s="2" t="s">
        <v>47</v>
      </c>
      <c r="S51" s="2" t="s">
        <v>48</v>
      </c>
      <c r="T51" s="46" t="s">
        <v>49</v>
      </c>
      <c r="U51" s="46" t="s">
        <v>49</v>
      </c>
      <c r="V51" s="46" t="s">
        <v>42</v>
      </c>
      <c r="W51" s="46" t="s">
        <v>49</v>
      </c>
      <c r="X51" s="2" t="s">
        <v>51</v>
      </c>
      <c r="Y51" s="2" t="s">
        <v>52</v>
      </c>
      <c r="Z51" s="2" t="s">
        <v>53</v>
      </c>
      <c r="AA51" s="2" t="s">
        <v>54</v>
      </c>
      <c r="AB51" s="2" t="s">
        <v>55</v>
      </c>
      <c r="AC51" s="2" t="s">
        <v>56</v>
      </c>
      <c r="AD51" s="46" t="s">
        <v>57</v>
      </c>
      <c r="AE51" s="46" t="s">
        <v>57</v>
      </c>
      <c r="AF51" s="46" t="s">
        <v>42</v>
      </c>
      <c r="AG51" s="46" t="s">
        <v>57</v>
      </c>
      <c r="AH51" s="2" t="s">
        <v>58</v>
      </c>
      <c r="AI51" s="2" t="s">
        <v>59</v>
      </c>
      <c r="AJ51" s="2" t="s">
        <v>60</v>
      </c>
      <c r="AK51" s="2" t="s">
        <v>61</v>
      </c>
      <c r="AL51" s="2" t="s">
        <v>62</v>
      </c>
      <c r="AM51" s="2" t="s">
        <v>63</v>
      </c>
      <c r="AN51" s="46" t="s">
        <v>64</v>
      </c>
      <c r="AO51" s="46" t="s">
        <v>64</v>
      </c>
      <c r="AP51" s="46" t="s">
        <v>42</v>
      </c>
      <c r="AQ51" s="46" t="s">
        <v>64</v>
      </c>
    </row>
    <row r="52" spans="1:43" s="2" customFormat="1">
      <c r="A52" s="11">
        <v>30</v>
      </c>
      <c r="B52" s="113">
        <f>A52^2</f>
        <v>900</v>
      </c>
      <c r="C52" s="52">
        <v>39.267667000000003</v>
      </c>
      <c r="D52" s="20">
        <f>(B5-$C52)/1000000</f>
        <v>3.8059832999999995E-5</v>
      </c>
      <c r="E52" s="20">
        <f t="shared" ref="E52:I67" si="20">(C5-$C52)/1000000</f>
        <v>2.7798732999999999E-5</v>
      </c>
      <c r="F52" s="20">
        <f t="shared" si="20"/>
        <v>2.6446133000000004E-5</v>
      </c>
      <c r="G52" s="20">
        <f t="shared" si="20"/>
        <v>3.0354533000000002E-5</v>
      </c>
      <c r="H52" s="20">
        <f t="shared" si="20"/>
        <v>3.0349432999999991E-5</v>
      </c>
      <c r="I52" s="20">
        <f t="shared" si="20"/>
        <v>3.1411132999999992E-5</v>
      </c>
      <c r="J52" s="18">
        <f>AVERAGE(D52:I52)</f>
        <v>3.0736632999999997E-5</v>
      </c>
      <c r="K52" s="18">
        <f>_xlfn.STDEV.S(D52:I52)</f>
        <v>4.0353383848197878E-6</v>
      </c>
      <c r="L52" s="2">
        <f>K52/J52%</f>
        <v>13.12875871869176</v>
      </c>
      <c r="M52" s="18">
        <f t="shared" ref="M52:M70" si="21">K52/SQRT(6)</f>
        <v>1.6474199970458847E-6</v>
      </c>
      <c r="N52" s="20">
        <f>(K5-$C52)/1000000</f>
        <v>2.4670732999999998E-5</v>
      </c>
      <c r="O52" s="20">
        <f t="shared" ref="O52:S67" si="22">(L5-$C52)/1000000</f>
        <v>2.5200532999999994E-5</v>
      </c>
      <c r="P52" s="20">
        <f t="shared" si="22"/>
        <v>2.4242732999999994E-5</v>
      </c>
      <c r="Q52" s="20">
        <f t="shared" si="22"/>
        <v>2.5377032999999998E-5</v>
      </c>
      <c r="R52" s="20">
        <f t="shared" si="22"/>
        <v>2.4709332999999994E-5</v>
      </c>
      <c r="S52" s="20">
        <f t="shared" si="22"/>
        <v>2.4901832999999996E-5</v>
      </c>
      <c r="T52" s="18">
        <f>AVERAGE(N52:S52)</f>
        <v>2.4850366333333332E-5</v>
      </c>
      <c r="U52" s="18">
        <f>_xlfn.STDEV.S(N52:S52)</f>
        <v>4.0596061221092276E-7</v>
      </c>
      <c r="V52" s="2">
        <f>U52/T52%</f>
        <v>1.6336202322554203</v>
      </c>
      <c r="W52" s="18">
        <f t="shared" ref="W52:W70" si="23">U52/SQRT(6)</f>
        <v>1.6573272593077245E-7</v>
      </c>
      <c r="X52" s="20">
        <f>(T5-$C52)/1000000</f>
        <v>2.4626732999999996E-5</v>
      </c>
      <c r="Y52" s="20">
        <f t="shared" ref="Y52:AC67" si="24">(U5-$C52)/1000000</f>
        <v>2.4122532999999998E-5</v>
      </c>
      <c r="Z52" s="20">
        <f t="shared" si="24"/>
        <v>2.4240533E-5</v>
      </c>
      <c r="AA52" s="20">
        <f t="shared" si="24"/>
        <v>2.4271632999999993E-5</v>
      </c>
      <c r="AB52" s="20">
        <f t="shared" si="24"/>
        <v>2.4822532999999992E-5</v>
      </c>
      <c r="AC52" s="20">
        <f t="shared" si="24"/>
        <v>2.3390632999999993E-5</v>
      </c>
      <c r="AD52" s="18">
        <f>AVERAGE(X52:AC52)</f>
        <v>2.4245766333333331E-5</v>
      </c>
      <c r="AE52" s="18">
        <f>_xlfn.STDEV.S(X52:AC52)</f>
        <v>4.9496087387455852E-7</v>
      </c>
      <c r="AF52" s="2">
        <f>AE52/AD52%</f>
        <v>2.0414321703417606</v>
      </c>
      <c r="AG52" s="18">
        <f t="shared" ref="AG52:AG70" si="25">AE52/SQRT(6)</f>
        <v>2.0206693060578827E-7</v>
      </c>
      <c r="AH52" s="20">
        <f>(AC5-$C52)/1000000</f>
        <v>2.4413532999999993E-5</v>
      </c>
      <c r="AI52" s="20">
        <f t="shared" ref="AI52:AM67" si="26">(AD5-$C52)/1000000</f>
        <v>2.4905132999999993E-5</v>
      </c>
      <c r="AJ52" s="20">
        <f t="shared" si="26"/>
        <v>2.2885032999999999E-5</v>
      </c>
      <c r="AK52" s="20">
        <f t="shared" si="26"/>
        <v>2.3356032999999995E-5</v>
      </c>
      <c r="AL52" s="20">
        <f t="shared" si="26"/>
        <v>2.3498232999999998E-5</v>
      </c>
      <c r="AM52" s="20">
        <f t="shared" si="26"/>
        <v>2.2764432999999995E-5</v>
      </c>
      <c r="AN52" s="18">
        <f>AVERAGE(AH52:AM52)</f>
        <v>2.3637066333333331E-5</v>
      </c>
      <c r="AO52" s="18">
        <f>_xlfn.STDEV.S(AH52:AM52)</f>
        <v>8.5278262802818851E-7</v>
      </c>
      <c r="AP52" s="2">
        <f>AO52/AN52%</f>
        <v>3.6078192445802046</v>
      </c>
      <c r="AQ52" s="18">
        <f t="shared" ref="AQ52:AQ70" si="27">AO52/SQRT(6)</f>
        <v>3.481470500297884E-7</v>
      </c>
    </row>
    <row r="53" spans="1:43" s="2" customFormat="1">
      <c r="A53" s="11">
        <v>45</v>
      </c>
      <c r="B53" s="113">
        <f t="shared" ref="B53:B70" si="28">A53^2</f>
        <v>2025</v>
      </c>
      <c r="C53" s="52">
        <v>73.273809</v>
      </c>
      <c r="D53" s="20">
        <f t="shared" ref="D53:I68" si="29">(B6-$C53)/1000000</f>
        <v>8.5441191000000007E-5</v>
      </c>
      <c r="E53" s="20">
        <f t="shared" si="20"/>
        <v>6.1586191000000012E-5</v>
      </c>
      <c r="F53" s="20">
        <f t="shared" si="20"/>
        <v>5.5567191000000008E-5</v>
      </c>
      <c r="G53" s="20">
        <f t="shared" si="20"/>
        <v>5.7452191000000001E-5</v>
      </c>
      <c r="H53" s="20">
        <f t="shared" si="20"/>
        <v>5.7732190999999998E-5</v>
      </c>
      <c r="I53" s="20">
        <f t="shared" si="20"/>
        <v>6.0655191000000004E-5</v>
      </c>
      <c r="J53" s="18">
        <f t="shared" ref="J53:J70" si="30">AVERAGE(D53:I53)</f>
        <v>6.3072357666666678E-5</v>
      </c>
      <c r="K53" s="18">
        <f t="shared" ref="K53:K70" si="31">_xlfn.STDEV.S(D53:I53)</f>
        <v>1.1178973752839154E-5</v>
      </c>
      <c r="L53" s="2">
        <f t="shared" ref="L53:L72" si="32">K53/J53%</f>
        <v>17.724046105774747</v>
      </c>
      <c r="M53" s="18">
        <f t="shared" si="21"/>
        <v>4.5637969237369799E-6</v>
      </c>
      <c r="N53" s="20">
        <f t="shared" ref="N53:S68" si="33">(K6-$C53)/1000000</f>
        <v>4.6693190999999997E-5</v>
      </c>
      <c r="O53" s="20">
        <f t="shared" si="22"/>
        <v>4.6617191000000007E-5</v>
      </c>
      <c r="P53" s="20">
        <f t="shared" si="22"/>
        <v>4.7010191000000008E-5</v>
      </c>
      <c r="Q53" s="20">
        <f t="shared" si="22"/>
        <v>4.5486191000000007E-5</v>
      </c>
      <c r="R53" s="20">
        <f t="shared" si="22"/>
        <v>4.6042191E-5</v>
      </c>
      <c r="S53" s="20">
        <f t="shared" si="22"/>
        <v>4.6751191000000003E-5</v>
      </c>
      <c r="T53" s="18">
        <f t="shared" ref="T53:T70" si="34">AVERAGE(N53:S53)</f>
        <v>4.643335766666667E-5</v>
      </c>
      <c r="U53" s="18">
        <f t="shared" ref="U53:U70" si="35">_xlfn.STDEV.S(N53:S53)</f>
        <v>5.6306284433148884E-7</v>
      </c>
      <c r="V53" s="2">
        <f t="shared" ref="V53:V70" si="36">U53/T53%</f>
        <v>1.2126257342266191</v>
      </c>
      <c r="W53" s="18">
        <f t="shared" si="23"/>
        <v>2.2986944362205056E-7</v>
      </c>
      <c r="X53" s="20">
        <f t="shared" ref="X53:AC68" si="37">(T6-$C53)/1000000</f>
        <v>4.6115190999999997E-5</v>
      </c>
      <c r="Y53" s="20">
        <f t="shared" si="24"/>
        <v>4.5326190999999995E-5</v>
      </c>
      <c r="Z53" s="20">
        <f t="shared" si="24"/>
        <v>4.5034191000000005E-5</v>
      </c>
      <c r="AA53" s="20">
        <f t="shared" si="24"/>
        <v>4.5140191000000001E-5</v>
      </c>
      <c r="AB53" s="20">
        <f t="shared" si="24"/>
        <v>4.6237190999999994E-5</v>
      </c>
      <c r="AC53" s="20">
        <f t="shared" si="24"/>
        <v>4.4929191000000006E-5</v>
      </c>
      <c r="AD53" s="18">
        <f t="shared" ref="AD53:AD70" si="38">AVERAGE(X53:AC53)</f>
        <v>4.5463690999999992E-5</v>
      </c>
      <c r="AE53" s="18">
        <f t="shared" ref="AE53:AE70" si="39">_xlfn.STDEV.S(X53:AC53)</f>
        <v>5.6859009840129596E-7</v>
      </c>
      <c r="AF53" s="2">
        <f t="shared" ref="AF53:AF70" si="40">AE53/AD53%</f>
        <v>1.2506465838888798</v>
      </c>
      <c r="AG53" s="18">
        <f t="shared" si="25"/>
        <v>2.3212593564700874E-7</v>
      </c>
      <c r="AH53" s="20">
        <f t="shared" ref="AH53:AM68" si="41">(AC6-$C53)/1000000</f>
        <v>4.4500191E-5</v>
      </c>
      <c r="AI53" s="20">
        <f t="shared" si="26"/>
        <v>4.5677190999999992E-5</v>
      </c>
      <c r="AJ53" s="20">
        <f t="shared" si="26"/>
        <v>4.2548191000000002E-5</v>
      </c>
      <c r="AK53" s="20">
        <f t="shared" si="26"/>
        <v>4.4083191E-5</v>
      </c>
      <c r="AL53" s="20">
        <f t="shared" si="26"/>
        <v>4.4303190999999995E-5</v>
      </c>
      <c r="AM53" s="20">
        <f t="shared" si="26"/>
        <v>4.1912191000000004E-5</v>
      </c>
      <c r="AN53" s="18">
        <f t="shared" ref="AN53:AN70" si="42">AVERAGE(AH53:AM53)</f>
        <v>4.383735766666667E-5</v>
      </c>
      <c r="AO53" s="18">
        <f t="shared" ref="AO53:AO70" si="43">_xlfn.STDEV.S(AH53:AM53)</f>
        <v>1.376225768784561E-6</v>
      </c>
      <c r="AP53" s="2">
        <f t="shared" ref="AP53:AP70" si="44">AO53/AN53%</f>
        <v>3.1393903328964199</v>
      </c>
      <c r="AQ53" s="18">
        <f t="shared" si="27"/>
        <v>5.6184181739861268E-7</v>
      </c>
    </row>
    <row r="54" spans="1:43" s="2" customFormat="1">
      <c r="A54" s="11">
        <v>60</v>
      </c>
      <c r="B54" s="113">
        <f t="shared" si="28"/>
        <v>3600</v>
      </c>
      <c r="C54" s="52">
        <v>114.48632499999999</v>
      </c>
      <c r="D54" s="20">
        <f t="shared" si="29"/>
        <v>1.48160675E-4</v>
      </c>
      <c r="E54" s="20">
        <f t="shared" si="20"/>
        <v>1.0720067500000002E-4</v>
      </c>
      <c r="F54" s="20">
        <f t="shared" si="20"/>
        <v>9.3181675000000014E-5</v>
      </c>
      <c r="G54" s="20">
        <f t="shared" si="20"/>
        <v>9.2351674999999997E-5</v>
      </c>
      <c r="H54" s="20">
        <f t="shared" si="20"/>
        <v>9.3048675000000007E-5</v>
      </c>
      <c r="I54" s="20">
        <f t="shared" si="20"/>
        <v>9.4021675000000013E-5</v>
      </c>
      <c r="J54" s="18">
        <f t="shared" si="30"/>
        <v>1.0466084166666668E-4</v>
      </c>
      <c r="K54" s="18">
        <f t="shared" si="31"/>
        <v>2.2045441192379583E-5</v>
      </c>
      <c r="L54" s="2">
        <f t="shared" si="32"/>
        <v>21.063695687248437</v>
      </c>
      <c r="M54" s="18">
        <f t="shared" si="21"/>
        <v>9.0000136793105921E-6</v>
      </c>
      <c r="N54" s="20">
        <f t="shared" si="33"/>
        <v>7.2861675000000019E-5</v>
      </c>
      <c r="O54" s="20">
        <f t="shared" si="22"/>
        <v>7.2510675000000022E-5</v>
      </c>
      <c r="P54" s="20">
        <f t="shared" si="22"/>
        <v>7.2199675000000018E-5</v>
      </c>
      <c r="Q54" s="20">
        <f t="shared" si="22"/>
        <v>6.9823675000000012E-5</v>
      </c>
      <c r="R54" s="20">
        <f t="shared" si="22"/>
        <v>7.0524675000000004E-5</v>
      </c>
      <c r="S54" s="20">
        <f t="shared" si="22"/>
        <v>7.0629675000000018E-5</v>
      </c>
      <c r="T54" s="18">
        <f t="shared" si="34"/>
        <v>7.1425008333333347E-5</v>
      </c>
      <c r="U54" s="18">
        <f t="shared" si="35"/>
        <v>1.2530135939672316E-6</v>
      </c>
      <c r="V54" s="2">
        <f t="shared" si="36"/>
        <v>1.7543065422121378</v>
      </c>
      <c r="W54" s="18">
        <f t="shared" si="23"/>
        <v>5.1154065766510328E-7</v>
      </c>
      <c r="X54" s="20">
        <f t="shared" si="37"/>
        <v>6.9915674999999997E-5</v>
      </c>
      <c r="Y54" s="20">
        <f t="shared" si="24"/>
        <v>6.9675675000000013E-5</v>
      </c>
      <c r="Z54" s="20">
        <f t="shared" si="24"/>
        <v>7.015967499999999E-5</v>
      </c>
      <c r="AA54" s="20">
        <f t="shared" si="24"/>
        <v>6.9627675000000016E-5</v>
      </c>
      <c r="AB54" s="20">
        <f t="shared" si="24"/>
        <v>7.1186675000000006E-5</v>
      </c>
      <c r="AC54" s="20">
        <f t="shared" si="24"/>
        <v>6.6482675000000005E-5</v>
      </c>
      <c r="AD54" s="18">
        <f t="shared" si="38"/>
        <v>6.9508008333333331E-5</v>
      </c>
      <c r="AE54" s="18">
        <f t="shared" si="39"/>
        <v>1.5876937572046643E-6</v>
      </c>
      <c r="AF54" s="2">
        <f t="shared" si="40"/>
        <v>2.2841882471883004</v>
      </c>
      <c r="AG54" s="18">
        <f t="shared" si="25"/>
        <v>6.4817326215895186E-7</v>
      </c>
      <c r="AH54" s="20">
        <f t="shared" si="41"/>
        <v>6.8802674999999996E-5</v>
      </c>
      <c r="AI54" s="20">
        <f t="shared" si="26"/>
        <v>6.8480675000000022E-5</v>
      </c>
      <c r="AJ54" s="20">
        <f t="shared" si="26"/>
        <v>6.5280674999999998E-5</v>
      </c>
      <c r="AK54" s="20">
        <f t="shared" si="26"/>
        <v>6.7573675000000012E-5</v>
      </c>
      <c r="AL54" s="20">
        <f t="shared" si="26"/>
        <v>6.7422674999999992E-5</v>
      </c>
      <c r="AM54" s="20">
        <f t="shared" si="26"/>
        <v>6.3580675000000011E-5</v>
      </c>
      <c r="AN54" s="18">
        <f t="shared" si="42"/>
        <v>6.6856841666666672E-5</v>
      </c>
      <c r="AO54" s="18">
        <f t="shared" si="43"/>
        <v>2.0235952576211149E-6</v>
      </c>
      <c r="AP54" s="2">
        <f t="shared" si="44"/>
        <v>3.0267586789551175</v>
      </c>
      <c r="AQ54" s="18">
        <f t="shared" si="27"/>
        <v>8.261293045146007E-7</v>
      </c>
    </row>
    <row r="55" spans="1:43" s="2" customFormat="1">
      <c r="A55" s="11">
        <v>75</v>
      </c>
      <c r="B55" s="113">
        <f t="shared" si="28"/>
        <v>5625</v>
      </c>
      <c r="C55" s="52">
        <v>161.23335250000002</v>
      </c>
      <c r="D55" s="20">
        <f t="shared" si="29"/>
        <v>2.024126475E-4</v>
      </c>
      <c r="E55" s="20">
        <f t="shared" si="20"/>
        <v>1.6156064749999995E-4</v>
      </c>
      <c r="F55" s="20">
        <f t="shared" si="20"/>
        <v>1.3855364749999996E-4</v>
      </c>
      <c r="G55" s="20">
        <f t="shared" si="20"/>
        <v>1.3174864750000001E-4</v>
      </c>
      <c r="H55" s="20">
        <f t="shared" si="20"/>
        <v>1.3348164749999995E-4</v>
      </c>
      <c r="I55" s="20">
        <f t="shared" si="20"/>
        <v>1.2847564749999998E-4</v>
      </c>
      <c r="J55" s="18">
        <f t="shared" si="30"/>
        <v>1.4937214749999997E-4</v>
      </c>
      <c r="K55" s="18">
        <f t="shared" si="31"/>
        <v>2.8560999875704637E-5</v>
      </c>
      <c r="L55" s="2">
        <f t="shared" si="32"/>
        <v>19.120699778186321</v>
      </c>
      <c r="M55" s="18">
        <f t="shared" si="21"/>
        <v>1.1659979373195023E-5</v>
      </c>
      <c r="N55" s="20">
        <f t="shared" si="33"/>
        <v>1.0241164749999995E-4</v>
      </c>
      <c r="O55" s="20">
        <f t="shared" si="22"/>
        <v>1.0199964749999998E-4</v>
      </c>
      <c r="P55" s="20">
        <f t="shared" si="22"/>
        <v>9.9386647499999974E-5</v>
      </c>
      <c r="Q55" s="20">
        <f t="shared" si="22"/>
        <v>9.9972647499999999E-5</v>
      </c>
      <c r="R55" s="20">
        <f t="shared" si="22"/>
        <v>9.9476647499999955E-5</v>
      </c>
      <c r="S55" s="20">
        <f t="shared" si="22"/>
        <v>9.951464749999997E-5</v>
      </c>
      <c r="T55" s="18">
        <f t="shared" si="34"/>
        <v>1.0046031416666665E-4</v>
      </c>
      <c r="U55" s="18">
        <f t="shared" si="35"/>
        <v>1.3732962778172309E-6</v>
      </c>
      <c r="V55" s="2">
        <f t="shared" si="36"/>
        <v>1.3670037658242751</v>
      </c>
      <c r="W55" s="18">
        <f t="shared" si="23"/>
        <v>5.6064585771927083E-7</v>
      </c>
      <c r="X55" s="20">
        <f t="shared" si="37"/>
        <v>9.9237647499999986E-5</v>
      </c>
      <c r="Y55" s="20">
        <f t="shared" si="24"/>
        <v>1.001506475E-4</v>
      </c>
      <c r="Z55" s="20">
        <f t="shared" si="24"/>
        <v>9.7966647499999964E-5</v>
      </c>
      <c r="AA55" s="20">
        <f t="shared" si="24"/>
        <v>1.0087664749999999E-4</v>
      </c>
      <c r="AB55" s="20">
        <f t="shared" si="24"/>
        <v>1.0163964749999997E-4</v>
      </c>
      <c r="AC55" s="20">
        <f t="shared" si="24"/>
        <v>9.6492647499999971E-5</v>
      </c>
      <c r="AD55" s="18">
        <f t="shared" si="38"/>
        <v>9.939398083333331E-5</v>
      </c>
      <c r="AE55" s="18">
        <f t="shared" si="39"/>
        <v>1.9127634110539349E-6</v>
      </c>
      <c r="AF55" s="2">
        <f t="shared" si="40"/>
        <v>1.9244258002517391</v>
      </c>
      <c r="AG55" s="18">
        <f t="shared" si="25"/>
        <v>7.8088239262459626E-7</v>
      </c>
      <c r="AH55" s="20">
        <f t="shared" si="41"/>
        <v>9.6934647499999978E-5</v>
      </c>
      <c r="AI55" s="20">
        <f t="shared" si="26"/>
        <v>9.3843647499999977E-5</v>
      </c>
      <c r="AJ55" s="20">
        <f t="shared" si="26"/>
        <v>9.4238647499999989E-5</v>
      </c>
      <c r="AK55" s="20">
        <f t="shared" si="26"/>
        <v>9.5885647500000009E-5</v>
      </c>
      <c r="AL55" s="20">
        <f t="shared" si="26"/>
        <v>9.3916647499999988E-5</v>
      </c>
      <c r="AM55" s="20">
        <f t="shared" si="26"/>
        <v>9.1234647499999962E-5</v>
      </c>
      <c r="AN55" s="18">
        <f t="shared" si="42"/>
        <v>9.4342314166666653E-5</v>
      </c>
      <c r="AO55" s="18">
        <f t="shared" si="43"/>
        <v>1.9596055385374642E-6</v>
      </c>
      <c r="AP55" s="2">
        <f t="shared" si="44"/>
        <v>2.0771226101954565</v>
      </c>
      <c r="AQ55" s="18">
        <f t="shared" si="27"/>
        <v>8.0000561109143751E-7</v>
      </c>
    </row>
    <row r="56" spans="1:43" s="2" customFormat="1">
      <c r="A56" s="11">
        <v>90</v>
      </c>
      <c r="B56" s="113">
        <f t="shared" si="28"/>
        <v>8100</v>
      </c>
      <c r="C56" s="52">
        <v>213.45731500000005</v>
      </c>
      <c r="D56" s="20">
        <f t="shared" si="29"/>
        <v>2.6352468499999998E-4</v>
      </c>
      <c r="E56" s="20">
        <f t="shared" si="20"/>
        <v>2.1181968499999995E-4</v>
      </c>
      <c r="F56" s="20">
        <f t="shared" si="20"/>
        <v>1.8576868499999995E-4</v>
      </c>
      <c r="G56" s="20">
        <f t="shared" si="20"/>
        <v>1.7364368499999994E-4</v>
      </c>
      <c r="H56" s="20">
        <f t="shared" si="20"/>
        <v>1.7628268499999996E-4</v>
      </c>
      <c r="I56" s="20">
        <f t="shared" si="20"/>
        <v>1.7163468499999994E-4</v>
      </c>
      <c r="J56" s="18">
        <f t="shared" si="30"/>
        <v>1.9711235166666662E-4</v>
      </c>
      <c r="K56" s="18">
        <f t="shared" si="31"/>
        <v>3.5747299963307267E-5</v>
      </c>
      <c r="L56" s="2">
        <f t="shared" si="32"/>
        <v>18.135494635952053</v>
      </c>
      <c r="M56" s="18">
        <f t="shared" si="21"/>
        <v>1.4593774098719106E-5</v>
      </c>
      <c r="N56" s="20">
        <f t="shared" si="33"/>
        <v>1.3044868499999994E-4</v>
      </c>
      <c r="O56" s="20">
        <f t="shared" si="22"/>
        <v>1.3713468499999994E-4</v>
      </c>
      <c r="P56" s="20">
        <f t="shared" si="22"/>
        <v>1.3054968499999996E-4</v>
      </c>
      <c r="Q56" s="20">
        <f t="shared" si="22"/>
        <v>1.2786168499999997E-4</v>
      </c>
      <c r="R56" s="20">
        <f t="shared" si="22"/>
        <v>1.2963268499999991E-4</v>
      </c>
      <c r="S56" s="20">
        <f t="shared" si="22"/>
        <v>1.3146068499999996E-4</v>
      </c>
      <c r="T56" s="18">
        <f t="shared" si="34"/>
        <v>1.3118135166666662E-4</v>
      </c>
      <c r="U56" s="18">
        <f t="shared" si="35"/>
        <v>3.1583085135348367E-6</v>
      </c>
      <c r="V56" s="2">
        <f t="shared" si="36"/>
        <v>2.4075895494354538</v>
      </c>
      <c r="W56" s="18">
        <f t="shared" si="23"/>
        <v>1.2893740514080616E-6</v>
      </c>
      <c r="X56" s="20">
        <f t="shared" si="37"/>
        <v>1.2764068499999996E-4</v>
      </c>
      <c r="Y56" s="20">
        <f t="shared" si="24"/>
        <v>1.2702068499999996E-4</v>
      </c>
      <c r="Z56" s="20">
        <f t="shared" si="24"/>
        <v>1.2854968499999997E-4</v>
      </c>
      <c r="AA56" s="20">
        <f t="shared" si="24"/>
        <v>1.3065868499999994E-4</v>
      </c>
      <c r="AB56" s="20">
        <f t="shared" si="24"/>
        <v>1.3331368499999998E-4</v>
      </c>
      <c r="AC56" s="20">
        <f t="shared" si="24"/>
        <v>1.2738768499999997E-4</v>
      </c>
      <c r="AD56" s="18">
        <f t="shared" si="38"/>
        <v>1.2909518499999996E-4</v>
      </c>
      <c r="AE56" s="18">
        <f t="shared" si="39"/>
        <v>2.4442799144124244E-6</v>
      </c>
      <c r="AF56" s="2">
        <f t="shared" si="40"/>
        <v>1.8933935563998185</v>
      </c>
      <c r="AG56" s="18">
        <f t="shared" si="25"/>
        <v>9.9787309647402974E-7</v>
      </c>
      <c r="AH56" s="20">
        <f t="shared" si="41"/>
        <v>1.2690168499999993E-4</v>
      </c>
      <c r="AI56" s="20">
        <f t="shared" si="26"/>
        <v>1.2368068499999993E-4</v>
      </c>
      <c r="AJ56" s="20">
        <f t="shared" si="26"/>
        <v>1.2525568499999998E-4</v>
      </c>
      <c r="AK56" s="20">
        <f t="shared" si="26"/>
        <v>1.2776268499999999E-4</v>
      </c>
      <c r="AL56" s="20">
        <f t="shared" si="26"/>
        <v>1.2380668499999996E-4</v>
      </c>
      <c r="AM56" s="20">
        <f t="shared" si="26"/>
        <v>1.2014568499999996E-4</v>
      </c>
      <c r="AN56" s="18">
        <f t="shared" si="42"/>
        <v>1.2459218499999997E-4</v>
      </c>
      <c r="AO56" s="18">
        <f t="shared" si="43"/>
        <v>2.721958761627375E-6</v>
      </c>
      <c r="AP56" s="2">
        <f t="shared" si="44"/>
        <v>2.1846946191909034</v>
      </c>
      <c r="AQ56" s="18">
        <f t="shared" si="27"/>
        <v>1.1112350111475096E-6</v>
      </c>
    </row>
    <row r="57" spans="1:43" s="2" customFormat="1">
      <c r="A57" s="11">
        <v>105</v>
      </c>
      <c r="B57" s="113">
        <f t="shared" si="28"/>
        <v>11025</v>
      </c>
      <c r="C57" s="52">
        <v>270.13640500000002</v>
      </c>
      <c r="D57" s="20">
        <f t="shared" si="29"/>
        <v>3.3235059499999993E-4</v>
      </c>
      <c r="E57" s="20">
        <f t="shared" si="20"/>
        <v>2.6783459500000001E-4</v>
      </c>
      <c r="F57" s="20">
        <f t="shared" si="20"/>
        <v>2.4014159499999998E-4</v>
      </c>
      <c r="G57" s="20">
        <f t="shared" si="20"/>
        <v>2.1867659499999996E-4</v>
      </c>
      <c r="H57" s="20">
        <f t="shared" si="20"/>
        <v>2.2451459499999999E-4</v>
      </c>
      <c r="I57" s="20">
        <f t="shared" si="20"/>
        <v>2.0888259499999998E-4</v>
      </c>
      <c r="J57" s="18">
        <f t="shared" si="30"/>
        <v>2.4873342833333327E-4</v>
      </c>
      <c r="K57" s="18">
        <f t="shared" si="31"/>
        <v>4.5844429901206813E-5</v>
      </c>
      <c r="L57" s="2">
        <f t="shared" si="32"/>
        <v>18.43114944717831</v>
      </c>
      <c r="M57" s="18">
        <f t="shared" si="21"/>
        <v>1.8715910134458087E-5</v>
      </c>
      <c r="N57" s="20">
        <f t="shared" si="33"/>
        <v>1.6196559499999995E-4</v>
      </c>
      <c r="O57" s="20">
        <f t="shared" si="22"/>
        <v>1.6749159499999995E-4</v>
      </c>
      <c r="P57" s="20">
        <f t="shared" si="22"/>
        <v>1.6439659499999998E-4</v>
      </c>
      <c r="Q57" s="20">
        <f t="shared" si="22"/>
        <v>1.6477559499999996E-4</v>
      </c>
      <c r="R57" s="20">
        <f t="shared" si="22"/>
        <v>1.6624159499999995E-4</v>
      </c>
      <c r="S57" s="20">
        <f t="shared" si="22"/>
        <v>1.6007559499999995E-4</v>
      </c>
      <c r="T57" s="18">
        <f t="shared" si="34"/>
        <v>1.6415776166666662E-4</v>
      </c>
      <c r="U57" s="18">
        <f t="shared" si="35"/>
        <v>2.7336877961220561E-6</v>
      </c>
      <c r="V57" s="2">
        <f t="shared" si="36"/>
        <v>1.6652808666293788</v>
      </c>
      <c r="W57" s="18">
        <f t="shared" si="23"/>
        <v>1.1160233694287549E-6</v>
      </c>
      <c r="X57" s="20">
        <f t="shared" si="37"/>
        <v>1.6202959499999998E-4</v>
      </c>
      <c r="Y57" s="20">
        <f t="shared" si="24"/>
        <v>1.6282459499999998E-4</v>
      </c>
      <c r="Z57" s="20">
        <f t="shared" si="24"/>
        <v>1.6066259499999995E-4</v>
      </c>
      <c r="AA57" s="20">
        <f t="shared" si="24"/>
        <v>1.6094559499999997E-4</v>
      </c>
      <c r="AB57" s="20">
        <f t="shared" si="24"/>
        <v>1.65874595E-4</v>
      </c>
      <c r="AC57" s="20">
        <f t="shared" si="24"/>
        <v>1.5574959500000001E-4</v>
      </c>
      <c r="AD57" s="18">
        <f t="shared" si="38"/>
        <v>1.6134776166666664E-4</v>
      </c>
      <c r="AE57" s="18">
        <f t="shared" si="39"/>
        <v>3.3199040598587548E-6</v>
      </c>
      <c r="AF57" s="2">
        <f t="shared" si="40"/>
        <v>2.0576077570369078</v>
      </c>
      <c r="AG57" s="18">
        <f t="shared" si="25"/>
        <v>1.3553451569413751E-6</v>
      </c>
      <c r="AH57" s="20">
        <f t="shared" si="41"/>
        <v>1.54259595E-4</v>
      </c>
      <c r="AI57" s="20">
        <f t="shared" si="26"/>
        <v>1.5119059499999997E-4</v>
      </c>
      <c r="AJ57" s="20">
        <f t="shared" si="26"/>
        <v>1.5690559499999994E-4</v>
      </c>
      <c r="AK57" s="20">
        <f t="shared" si="26"/>
        <v>1.5494759499999999E-4</v>
      </c>
      <c r="AL57" s="20">
        <f t="shared" si="26"/>
        <v>1.5277459499999998E-4</v>
      </c>
      <c r="AM57" s="20">
        <f t="shared" si="26"/>
        <v>1.4507659499999999E-4</v>
      </c>
      <c r="AN57" s="18">
        <f t="shared" si="42"/>
        <v>1.5252576166666665E-4</v>
      </c>
      <c r="AO57" s="18">
        <f t="shared" si="43"/>
        <v>4.1325311089774756E-6</v>
      </c>
      <c r="AP57" s="2">
        <f t="shared" si="44"/>
        <v>2.7093987689822558</v>
      </c>
      <c r="AQ57" s="18">
        <f t="shared" si="27"/>
        <v>1.6870987605287866E-6</v>
      </c>
    </row>
    <row r="58" spans="1:43" s="2" customFormat="1">
      <c r="A58" s="11">
        <v>120</v>
      </c>
      <c r="B58" s="113">
        <f t="shared" si="28"/>
        <v>14400</v>
      </c>
      <c r="C58" s="52">
        <v>331.25566249999997</v>
      </c>
      <c r="D58" s="20">
        <f t="shared" si="29"/>
        <v>4.1252033749999999E-4</v>
      </c>
      <c r="E58" s="20">
        <f t="shared" si="20"/>
        <v>3.3402433749999999E-4</v>
      </c>
      <c r="F58" s="20">
        <f t="shared" si="20"/>
        <v>2.9203033749999999E-4</v>
      </c>
      <c r="G58" s="20">
        <f t="shared" si="20"/>
        <v>2.6396433750000006E-4</v>
      </c>
      <c r="H58" s="20">
        <f t="shared" si="20"/>
        <v>2.7667933749999995E-4</v>
      </c>
      <c r="I58" s="20">
        <f t="shared" si="20"/>
        <v>2.5836533749999999E-4</v>
      </c>
      <c r="J58" s="18">
        <f t="shared" si="30"/>
        <v>3.0626400416666663E-4</v>
      </c>
      <c r="K58" s="18">
        <f t="shared" si="31"/>
        <v>5.8689757739035404E-5</v>
      </c>
      <c r="L58" s="2">
        <f t="shared" si="32"/>
        <v>19.163126237681158</v>
      </c>
      <c r="M58" s="18">
        <f t="shared" si="21"/>
        <v>2.3959993264699478E-5</v>
      </c>
      <c r="N58" s="20">
        <f t="shared" si="33"/>
        <v>2.0482833749999998E-4</v>
      </c>
      <c r="O58" s="20">
        <f t="shared" si="22"/>
        <v>2.0903533750000008E-4</v>
      </c>
      <c r="P58" s="20">
        <f t="shared" si="22"/>
        <v>2.0146033750000005E-4</v>
      </c>
      <c r="Q58" s="20">
        <f t="shared" si="22"/>
        <v>1.9843133750000003E-4</v>
      </c>
      <c r="R58" s="20">
        <f t="shared" si="22"/>
        <v>1.988083375E-4</v>
      </c>
      <c r="S58" s="20">
        <f t="shared" si="22"/>
        <v>1.9722033750000002E-4</v>
      </c>
      <c r="T58" s="18">
        <f t="shared" si="34"/>
        <v>2.0163067083333339E-4</v>
      </c>
      <c r="U58" s="18">
        <f t="shared" si="35"/>
        <v>4.5328912039300911E-6</v>
      </c>
      <c r="V58" s="2">
        <f t="shared" si="36"/>
        <v>2.2481159166885623</v>
      </c>
      <c r="W58" s="18">
        <f t="shared" si="23"/>
        <v>1.8505450848631418E-6</v>
      </c>
      <c r="X58" s="20">
        <f t="shared" si="37"/>
        <v>1.9603633750000005E-4</v>
      </c>
      <c r="Y58" s="20">
        <f t="shared" si="24"/>
        <v>1.9233133750000002E-4</v>
      </c>
      <c r="Z58" s="20">
        <f t="shared" si="24"/>
        <v>1.9806533750000004E-4</v>
      </c>
      <c r="AA58" s="20">
        <f t="shared" si="24"/>
        <v>1.988373375E-4</v>
      </c>
      <c r="AB58" s="20">
        <f t="shared" si="24"/>
        <v>2.0682533750000003E-4</v>
      </c>
      <c r="AC58" s="20">
        <f t="shared" si="24"/>
        <v>1.9072633750000001E-4</v>
      </c>
      <c r="AD58" s="18">
        <f t="shared" si="38"/>
        <v>1.9713700416666669E-4</v>
      </c>
      <c r="AE58" s="18">
        <f t="shared" si="39"/>
        <v>5.7099787273392468E-6</v>
      </c>
      <c r="AF58" s="2">
        <f t="shared" si="40"/>
        <v>2.896452013905936</v>
      </c>
      <c r="AG58" s="18">
        <f t="shared" si="25"/>
        <v>2.3310890540212719E-6</v>
      </c>
      <c r="AH58" s="20">
        <f t="shared" si="41"/>
        <v>1.9304633750000006E-4</v>
      </c>
      <c r="AI58" s="20">
        <f t="shared" si="26"/>
        <v>1.8773533750000002E-4</v>
      </c>
      <c r="AJ58" s="20">
        <f t="shared" si="26"/>
        <v>1.950153375E-4</v>
      </c>
      <c r="AK58" s="20">
        <f t="shared" si="26"/>
        <v>1.9193833749999998E-4</v>
      </c>
      <c r="AL58" s="20">
        <f t="shared" si="26"/>
        <v>1.8979233750000002E-4</v>
      </c>
      <c r="AM58" s="20">
        <f t="shared" si="26"/>
        <v>1.7921833750000001E-4</v>
      </c>
      <c r="AN58" s="18">
        <f t="shared" si="42"/>
        <v>1.8945767083333333E-4</v>
      </c>
      <c r="AO58" s="18">
        <f t="shared" si="43"/>
        <v>5.6185812325414196E-6</v>
      </c>
      <c r="AP58" s="2">
        <f t="shared" si="44"/>
        <v>2.965612956090919</v>
      </c>
      <c r="AQ58" s="18">
        <f t="shared" si="27"/>
        <v>2.2937761830173791E-6</v>
      </c>
    </row>
    <row r="59" spans="1:43" s="2" customFormat="1">
      <c r="A59" s="11">
        <v>135</v>
      </c>
      <c r="B59" s="113">
        <f t="shared" si="28"/>
        <v>18225</v>
      </c>
      <c r="C59" s="52">
        <v>396.30752749999999</v>
      </c>
      <c r="D59" s="20">
        <f t="shared" si="29"/>
        <v>5.006294725E-4</v>
      </c>
      <c r="E59" s="20">
        <f t="shared" si="20"/>
        <v>4.1383447250000009E-4</v>
      </c>
      <c r="F59" s="20">
        <f t="shared" si="20"/>
        <v>3.6890447249999999E-4</v>
      </c>
      <c r="G59" s="20">
        <f t="shared" si="20"/>
        <v>3.0964947250000001E-4</v>
      </c>
      <c r="H59" s="20">
        <f t="shared" si="20"/>
        <v>3.2987247249999994E-4</v>
      </c>
      <c r="I59" s="20">
        <f t="shared" si="20"/>
        <v>3.0860347249999997E-4</v>
      </c>
      <c r="J59" s="18">
        <f t="shared" si="30"/>
        <v>3.7191563916666665E-4</v>
      </c>
      <c r="K59" s="18">
        <f t="shared" si="31"/>
        <v>7.4815293124913103E-5</v>
      </c>
      <c r="L59" s="2">
        <f t="shared" si="32"/>
        <v>20.116199816858497</v>
      </c>
      <c r="M59" s="18">
        <f t="shared" si="21"/>
        <v>3.0543215518798583E-5</v>
      </c>
      <c r="N59" s="20">
        <f t="shared" si="33"/>
        <v>2.4039747250000006E-4</v>
      </c>
      <c r="O59" s="20">
        <f t="shared" si="22"/>
        <v>2.4834847249999997E-4</v>
      </c>
      <c r="P59" s="20">
        <f t="shared" si="22"/>
        <v>2.4130247250000002E-4</v>
      </c>
      <c r="Q59" s="20">
        <f t="shared" si="22"/>
        <v>2.3730447249999999E-4</v>
      </c>
      <c r="R59" s="20">
        <f t="shared" si="22"/>
        <v>2.3953147250000006E-4</v>
      </c>
      <c r="S59" s="20">
        <f t="shared" si="22"/>
        <v>2.3867547249999994E-4</v>
      </c>
      <c r="T59" s="18">
        <f t="shared" si="34"/>
        <v>2.4092663916666667E-4</v>
      </c>
      <c r="U59" s="18">
        <f t="shared" si="35"/>
        <v>3.8894526821477868E-6</v>
      </c>
      <c r="V59" s="2">
        <f t="shared" si="36"/>
        <v>1.6143721987742361</v>
      </c>
      <c r="W59" s="18">
        <f t="shared" si="23"/>
        <v>1.5878624083269209E-6</v>
      </c>
      <c r="X59" s="20">
        <f t="shared" si="37"/>
        <v>2.308034725E-4</v>
      </c>
      <c r="Y59" s="20">
        <f t="shared" si="24"/>
        <v>2.3319447249999997E-4</v>
      </c>
      <c r="Z59" s="20">
        <f t="shared" si="24"/>
        <v>2.3281547250000005E-4</v>
      </c>
      <c r="AA59" s="20">
        <f t="shared" si="24"/>
        <v>2.4020847249999998E-4</v>
      </c>
      <c r="AB59" s="20">
        <f t="shared" si="24"/>
        <v>2.5121047250000004E-4</v>
      </c>
      <c r="AC59" s="20">
        <f t="shared" si="24"/>
        <v>2.3211547250000001E-4</v>
      </c>
      <c r="AD59" s="18">
        <f t="shared" si="38"/>
        <v>2.3672463916666668E-4</v>
      </c>
      <c r="AE59" s="18">
        <f t="shared" si="39"/>
        <v>7.8233593146848896E-6</v>
      </c>
      <c r="AF59" s="2">
        <f t="shared" si="40"/>
        <v>3.3048352474948035</v>
      </c>
      <c r="AG59" s="18">
        <f t="shared" si="25"/>
        <v>3.1938730659046452E-6</v>
      </c>
      <c r="AH59" s="20">
        <f t="shared" si="41"/>
        <v>2.3208647250000001E-4</v>
      </c>
      <c r="AI59" s="20">
        <f t="shared" si="26"/>
        <v>2.2964247250000004E-4</v>
      </c>
      <c r="AJ59" s="20">
        <f t="shared" si="26"/>
        <v>2.3310347249999995E-4</v>
      </c>
      <c r="AK59" s="20">
        <f t="shared" si="26"/>
        <v>2.234094725E-4</v>
      </c>
      <c r="AL59" s="20">
        <f t="shared" si="26"/>
        <v>2.3104847250000001E-4</v>
      </c>
      <c r="AM59" s="20">
        <f t="shared" si="26"/>
        <v>2.0972647249999999E-4</v>
      </c>
      <c r="AN59" s="18">
        <f t="shared" si="42"/>
        <v>2.2650280583333331E-4</v>
      </c>
      <c r="AO59" s="18">
        <f t="shared" si="43"/>
        <v>8.9025928507748084E-6</v>
      </c>
      <c r="AP59" s="2">
        <f t="shared" si="44"/>
        <v>3.9304558802355714</v>
      </c>
      <c r="AQ59" s="18">
        <f t="shared" si="27"/>
        <v>3.6344683120246244E-6</v>
      </c>
    </row>
    <row r="60" spans="1:43" s="2" customFormat="1">
      <c r="A60" s="11">
        <v>150</v>
      </c>
      <c r="B60" s="113">
        <f t="shared" si="28"/>
        <v>22500</v>
      </c>
      <c r="C60" s="52">
        <v>466.59554750000007</v>
      </c>
      <c r="D60" s="20">
        <f t="shared" si="29"/>
        <v>5.7750445249999988E-4</v>
      </c>
      <c r="E60" s="20">
        <f t="shared" si="20"/>
        <v>4.8603945249999994E-4</v>
      </c>
      <c r="F60" s="20">
        <f t="shared" si="20"/>
        <v>4.1443345249999995E-4</v>
      </c>
      <c r="G60" s="20">
        <f t="shared" si="20"/>
        <v>3.7855745249999994E-4</v>
      </c>
      <c r="H60" s="20">
        <f t="shared" si="20"/>
        <v>3.9385745249999993E-4</v>
      </c>
      <c r="I60" s="20">
        <f t="shared" si="20"/>
        <v>3.5783045249999999E-4</v>
      </c>
      <c r="J60" s="18">
        <f t="shared" si="30"/>
        <v>4.3470378583333329E-4</v>
      </c>
      <c r="K60" s="18">
        <f t="shared" si="31"/>
        <v>8.2666329974583137E-5</v>
      </c>
      <c r="L60" s="2">
        <f t="shared" si="32"/>
        <v>19.016703481454762</v>
      </c>
      <c r="M60" s="18">
        <f t="shared" si="21"/>
        <v>3.3748387891045167E-5</v>
      </c>
      <c r="N60" s="20">
        <f t="shared" si="33"/>
        <v>2.7751145249999991E-4</v>
      </c>
      <c r="O60" s="20">
        <f t="shared" si="22"/>
        <v>2.9777345249999996E-4</v>
      </c>
      <c r="P60" s="20">
        <f t="shared" si="22"/>
        <v>2.8423645249999992E-4</v>
      </c>
      <c r="Q60" s="20">
        <f t="shared" si="22"/>
        <v>2.7944245249999995E-4</v>
      </c>
      <c r="R60" s="20">
        <f t="shared" si="22"/>
        <v>2.7629145249999989E-4</v>
      </c>
      <c r="S60" s="20">
        <f t="shared" si="22"/>
        <v>2.7342745249999995E-4</v>
      </c>
      <c r="T60" s="18">
        <f t="shared" si="34"/>
        <v>2.814471191666666E-4</v>
      </c>
      <c r="U60" s="18">
        <f t="shared" si="35"/>
        <v>8.7719285602806255E-6</v>
      </c>
      <c r="V60" s="2">
        <f t="shared" si="36"/>
        <v>3.1167235203022594</v>
      </c>
      <c r="W60" s="18">
        <f t="shared" si="23"/>
        <v>3.5811248388057007E-6</v>
      </c>
      <c r="X60" s="20">
        <f t="shared" si="37"/>
        <v>2.826274524999999E-4</v>
      </c>
      <c r="Y60" s="20">
        <f t="shared" si="24"/>
        <v>2.716374524999999E-4</v>
      </c>
      <c r="Z60" s="20">
        <f t="shared" si="24"/>
        <v>2.7669945249999991E-4</v>
      </c>
      <c r="AA60" s="20">
        <f t="shared" si="24"/>
        <v>2.7825845249999996E-4</v>
      </c>
      <c r="AB60" s="20">
        <f t="shared" si="24"/>
        <v>2.955794524999999E-4</v>
      </c>
      <c r="AC60" s="20">
        <f t="shared" si="24"/>
        <v>2.6460545249999993E-4</v>
      </c>
      <c r="AD60" s="18">
        <f t="shared" si="38"/>
        <v>2.7823461916666659E-4</v>
      </c>
      <c r="AE60" s="18">
        <f t="shared" si="39"/>
        <v>1.0504992382989454E-5</v>
      </c>
      <c r="AF60" s="2">
        <f t="shared" si="40"/>
        <v>3.7755878166608774</v>
      </c>
      <c r="AG60" s="18">
        <f t="shared" si="25"/>
        <v>4.2886451816913477E-6</v>
      </c>
      <c r="AH60" s="20">
        <f t="shared" si="41"/>
        <v>2.7291745249999994E-4</v>
      </c>
      <c r="AI60" s="20">
        <f t="shared" si="26"/>
        <v>2.6134545249999994E-4</v>
      </c>
      <c r="AJ60" s="20">
        <f t="shared" si="26"/>
        <v>2.7469045249999989E-4</v>
      </c>
      <c r="AK60" s="20">
        <f t="shared" si="26"/>
        <v>2.6931445249999992E-4</v>
      </c>
      <c r="AL60" s="20">
        <f t="shared" si="26"/>
        <v>2.6506445249999989E-4</v>
      </c>
      <c r="AM60" s="20">
        <f t="shared" si="26"/>
        <v>2.480494524999999E-4</v>
      </c>
      <c r="AN60" s="18">
        <f t="shared" si="42"/>
        <v>2.6523028583333327E-4</v>
      </c>
      <c r="AO60" s="18">
        <f t="shared" si="43"/>
        <v>9.7526218714080546E-6</v>
      </c>
      <c r="AP60" s="2">
        <f t="shared" si="44"/>
        <v>3.6770393097326961</v>
      </c>
      <c r="AQ60" s="18">
        <f t="shared" si="27"/>
        <v>3.9814912065428189E-6</v>
      </c>
    </row>
    <row r="61" spans="1:43" s="2" customFormat="1">
      <c r="A61" s="11">
        <v>165</v>
      </c>
      <c r="B61" s="113">
        <f t="shared" si="28"/>
        <v>27225</v>
      </c>
      <c r="C61" s="52">
        <v>540.39986999999996</v>
      </c>
      <c r="D61" s="20">
        <f t="shared" si="29"/>
        <v>7.0511013000000003E-4</v>
      </c>
      <c r="E61" s="20">
        <f t="shared" si="20"/>
        <v>6.069501299999999E-4</v>
      </c>
      <c r="F61" s="20">
        <f t="shared" si="20"/>
        <v>4.8513013000000003E-4</v>
      </c>
      <c r="G61" s="20">
        <f t="shared" si="20"/>
        <v>4.3125713000000007E-4</v>
      </c>
      <c r="H61" s="20">
        <f t="shared" si="20"/>
        <v>4.5110613000000002E-4</v>
      </c>
      <c r="I61" s="20">
        <f t="shared" si="20"/>
        <v>4.1798813000000007E-4</v>
      </c>
      <c r="J61" s="18">
        <f t="shared" si="30"/>
        <v>5.1625696333333334E-4</v>
      </c>
      <c r="K61" s="18">
        <f t="shared" si="31"/>
        <v>1.1487908003534263E-4</v>
      </c>
      <c r="L61" s="2">
        <f t="shared" si="32"/>
        <v>22.252306156530867</v>
      </c>
      <c r="M61" s="18">
        <f t="shared" si="21"/>
        <v>4.6899188034489928E-5</v>
      </c>
      <c r="N61" s="20">
        <f t="shared" si="33"/>
        <v>3.2224112999999999E-4</v>
      </c>
      <c r="O61" s="20">
        <f t="shared" si="22"/>
        <v>3.3898513E-4</v>
      </c>
      <c r="P61" s="20">
        <f t="shared" si="22"/>
        <v>3.2549813000000004E-4</v>
      </c>
      <c r="Q61" s="20">
        <f t="shared" si="22"/>
        <v>3.1937612999999998E-4</v>
      </c>
      <c r="R61" s="20">
        <f t="shared" si="22"/>
        <v>3.1988413000000001E-4</v>
      </c>
      <c r="S61" s="20">
        <f t="shared" si="22"/>
        <v>3.1926213000000008E-4</v>
      </c>
      <c r="T61" s="18">
        <f t="shared" si="34"/>
        <v>3.2420779666666669E-4</v>
      </c>
      <c r="U61" s="18">
        <f t="shared" si="35"/>
        <v>7.6210371122745881E-6</v>
      </c>
      <c r="V61" s="2">
        <f t="shared" si="36"/>
        <v>2.3506643549692718</v>
      </c>
      <c r="W61" s="18">
        <f t="shared" si="23"/>
        <v>3.1112753726477559E-6</v>
      </c>
      <c r="X61" s="20">
        <f t="shared" si="37"/>
        <v>3.1629313000000001E-4</v>
      </c>
      <c r="Y61" s="20">
        <f t="shared" si="24"/>
        <v>3.2466113000000009E-4</v>
      </c>
      <c r="Z61" s="20">
        <f t="shared" si="24"/>
        <v>3.1636013000000004E-4</v>
      </c>
      <c r="AA61" s="20">
        <f t="shared" si="24"/>
        <v>3.2448712999999995E-4</v>
      </c>
      <c r="AB61" s="20">
        <f t="shared" si="24"/>
        <v>3.5025213000000008E-4</v>
      </c>
      <c r="AC61" s="20">
        <f t="shared" si="24"/>
        <v>3.1180412999999997E-4</v>
      </c>
      <c r="AD61" s="18">
        <f t="shared" si="38"/>
        <v>3.2397629666666667E-4</v>
      </c>
      <c r="AE61" s="18">
        <f t="shared" si="39"/>
        <v>1.3830025674837612E-5</v>
      </c>
      <c r="AF61" s="2">
        <f t="shared" si="40"/>
        <v>4.2688387444181064</v>
      </c>
      <c r="AG61" s="18">
        <f t="shared" si="25"/>
        <v>5.6460843388237893E-6</v>
      </c>
      <c r="AH61" s="20">
        <f t="shared" si="41"/>
        <v>3.1380313E-4</v>
      </c>
      <c r="AI61" s="20">
        <f t="shared" si="26"/>
        <v>2.9984712999999997E-4</v>
      </c>
      <c r="AJ61" s="20">
        <f t="shared" si="26"/>
        <v>3.1755213000000005E-4</v>
      </c>
      <c r="AK61" s="20">
        <f t="shared" si="26"/>
        <v>3.124151300000001E-4</v>
      </c>
      <c r="AL61" s="20">
        <f t="shared" si="26"/>
        <v>3.0542912999999999E-4</v>
      </c>
      <c r="AM61" s="20">
        <f t="shared" si="26"/>
        <v>2.8241413000000001E-4</v>
      </c>
      <c r="AN61" s="18">
        <f t="shared" si="42"/>
        <v>3.0524346333333336E-4</v>
      </c>
      <c r="AO61" s="18">
        <f t="shared" si="43"/>
        <v>1.2857195007724943E-5</v>
      </c>
      <c r="AP61" s="2">
        <f t="shared" si="44"/>
        <v>4.2121114953032004</v>
      </c>
      <c r="AQ61" s="18">
        <f t="shared" si="27"/>
        <v>5.2489278820642229E-6</v>
      </c>
    </row>
    <row r="62" spans="1:43" s="2" customFormat="1">
      <c r="A62" s="11">
        <v>180</v>
      </c>
      <c r="B62" s="113">
        <f t="shared" si="28"/>
        <v>32400</v>
      </c>
      <c r="C62" s="52">
        <v>617.01883500000008</v>
      </c>
      <c r="D62" s="20">
        <f t="shared" si="29"/>
        <v>8.3559116499999978E-4</v>
      </c>
      <c r="E62" s="20">
        <f t="shared" si="20"/>
        <v>6.6678116499999985E-4</v>
      </c>
      <c r="F62" s="20">
        <f t="shared" si="20"/>
        <v>5.9387116500000004E-4</v>
      </c>
      <c r="G62" s="20">
        <f t="shared" si="20"/>
        <v>5.084911649999999E-4</v>
      </c>
      <c r="H62" s="20">
        <f t="shared" si="20"/>
        <v>5.39931165E-4</v>
      </c>
      <c r="I62" s="20">
        <f t="shared" si="20"/>
        <v>4.722811649999999E-4</v>
      </c>
      <c r="J62" s="18">
        <f t="shared" si="30"/>
        <v>6.0282449833333322E-4</v>
      </c>
      <c r="K62" s="18">
        <f t="shared" si="31"/>
        <v>1.32850931147157E-4</v>
      </c>
      <c r="L62" s="2">
        <f t="shared" si="32"/>
        <v>22.038077668452146</v>
      </c>
      <c r="M62" s="18">
        <f t="shared" si="21"/>
        <v>5.4236165527359222E-5</v>
      </c>
      <c r="N62" s="20">
        <f t="shared" si="33"/>
        <v>3.7627916499999992E-4</v>
      </c>
      <c r="O62" s="20">
        <f t="shared" si="22"/>
        <v>3.8741116499999988E-4</v>
      </c>
      <c r="P62" s="20">
        <f t="shared" si="22"/>
        <v>3.8251216499999988E-4</v>
      </c>
      <c r="Q62" s="20">
        <f t="shared" si="22"/>
        <v>3.6787116499999991E-4</v>
      </c>
      <c r="R62" s="20">
        <f t="shared" si="22"/>
        <v>3.7118516499999989E-4</v>
      </c>
      <c r="S62" s="20">
        <f t="shared" si="22"/>
        <v>3.6526316499999994E-4</v>
      </c>
      <c r="T62" s="18">
        <f t="shared" si="34"/>
        <v>3.7508699833333322E-4</v>
      </c>
      <c r="U62" s="18">
        <f t="shared" si="35"/>
        <v>8.6283219786159081E-6</v>
      </c>
      <c r="V62" s="2">
        <f t="shared" si="36"/>
        <v>2.3003521894800709</v>
      </c>
      <c r="W62" s="18">
        <f t="shared" si="23"/>
        <v>3.5224976973417208E-6</v>
      </c>
      <c r="X62" s="20">
        <f t="shared" si="37"/>
        <v>3.6751416499999993E-4</v>
      </c>
      <c r="Y62" s="20">
        <f t="shared" si="24"/>
        <v>3.6118616499999999E-4</v>
      </c>
      <c r="Z62" s="20">
        <f t="shared" si="24"/>
        <v>3.5987816499999999E-4</v>
      </c>
      <c r="AA62" s="20">
        <f t="shared" si="24"/>
        <v>3.7220416499999989E-4</v>
      </c>
      <c r="AB62" s="20">
        <f t="shared" si="24"/>
        <v>3.9382116499999997E-4</v>
      </c>
      <c r="AC62" s="20">
        <f t="shared" si="24"/>
        <v>3.5920716499999994E-4</v>
      </c>
      <c r="AD62" s="18">
        <f t="shared" si="38"/>
        <v>3.6896849833333327E-4</v>
      </c>
      <c r="AE62" s="18">
        <f t="shared" si="39"/>
        <v>1.3181215158955058E-5</v>
      </c>
      <c r="AF62" s="2">
        <f t="shared" si="40"/>
        <v>3.5724500109076773</v>
      </c>
      <c r="AG62" s="18">
        <f t="shared" si="25"/>
        <v>5.3812085548797595E-6</v>
      </c>
      <c r="AH62" s="20">
        <f t="shared" si="41"/>
        <v>3.6169416499999991E-4</v>
      </c>
      <c r="AI62" s="20">
        <f t="shared" si="26"/>
        <v>3.4883616499999993E-4</v>
      </c>
      <c r="AJ62" s="20">
        <f t="shared" si="26"/>
        <v>3.6551116499999989E-4</v>
      </c>
      <c r="AK62" s="20">
        <f t="shared" si="26"/>
        <v>3.6343316499999991E-4</v>
      </c>
      <c r="AL62" s="20">
        <f t="shared" si="26"/>
        <v>3.4409216499999994E-4</v>
      </c>
      <c r="AM62" s="20">
        <f t="shared" si="26"/>
        <v>3.2685516499999996E-4</v>
      </c>
      <c r="AN62" s="18">
        <f t="shared" si="42"/>
        <v>3.5173699833333322E-4</v>
      </c>
      <c r="AO62" s="18">
        <f t="shared" si="43"/>
        <v>1.4910647811770818E-5</v>
      </c>
      <c r="AP62" s="2">
        <f t="shared" si="44"/>
        <v>4.2391468291431584</v>
      </c>
      <c r="AQ62" s="18">
        <f t="shared" si="27"/>
        <v>6.0872464788641771E-6</v>
      </c>
    </row>
    <row r="63" spans="1:43" s="2" customFormat="1">
      <c r="A63" s="11">
        <v>195</v>
      </c>
      <c r="B63" s="113">
        <f t="shared" si="28"/>
        <v>38025</v>
      </c>
      <c r="C63" s="52">
        <v>698.21055000000001</v>
      </c>
      <c r="D63" s="20">
        <f t="shared" si="29"/>
        <v>9.3796945000000002E-4</v>
      </c>
      <c r="E63" s="20">
        <f t="shared" si="20"/>
        <v>7.5906944999999996E-4</v>
      </c>
      <c r="F63" s="20">
        <f t="shared" si="20"/>
        <v>6.6569945000000011E-4</v>
      </c>
      <c r="G63" s="20">
        <f t="shared" si="20"/>
        <v>5.9815944999999985E-4</v>
      </c>
      <c r="H63" s="20">
        <f t="shared" si="20"/>
        <v>6.2238944999999993E-4</v>
      </c>
      <c r="I63" s="20">
        <f t="shared" si="20"/>
        <v>5.6150945000000001E-4</v>
      </c>
      <c r="J63" s="18">
        <f t="shared" si="30"/>
        <v>6.9079945000000002E-4</v>
      </c>
      <c r="K63" s="18">
        <f t="shared" si="31"/>
        <v>1.3882493551232072E-4</v>
      </c>
      <c r="L63" s="2">
        <f t="shared" si="32"/>
        <v>20.0962718647678</v>
      </c>
      <c r="M63" s="18">
        <f t="shared" si="21"/>
        <v>5.6675042596660969E-5</v>
      </c>
      <c r="N63" s="20">
        <f t="shared" si="33"/>
        <v>4.3304944999999996E-4</v>
      </c>
      <c r="O63" s="20">
        <f t="shared" si="22"/>
        <v>4.3538944999999988E-4</v>
      </c>
      <c r="P63" s="20">
        <f t="shared" si="22"/>
        <v>4.3479944999999997E-4</v>
      </c>
      <c r="Q63" s="20">
        <f t="shared" si="22"/>
        <v>4.1812944999999993E-4</v>
      </c>
      <c r="R63" s="20">
        <f t="shared" si="22"/>
        <v>4.2930945E-4</v>
      </c>
      <c r="S63" s="20">
        <f t="shared" si="22"/>
        <v>4.2349945000000002E-4</v>
      </c>
      <c r="T63" s="18">
        <f t="shared" si="34"/>
        <v>4.2902944999999992E-4</v>
      </c>
      <c r="U63" s="18">
        <f t="shared" si="35"/>
        <v>6.9191357841857549E-6</v>
      </c>
      <c r="V63" s="2">
        <f t="shared" si="36"/>
        <v>1.6127414526405486</v>
      </c>
      <c r="W63" s="18">
        <f t="shared" si="23"/>
        <v>2.824725355381175E-6</v>
      </c>
      <c r="X63" s="20">
        <f t="shared" si="37"/>
        <v>4.1119945000000005E-4</v>
      </c>
      <c r="Y63" s="20">
        <f t="shared" si="24"/>
        <v>4.1946945000000005E-4</v>
      </c>
      <c r="Z63" s="20">
        <f t="shared" si="24"/>
        <v>4.0227945000000001E-4</v>
      </c>
      <c r="AA63" s="20">
        <f t="shared" si="24"/>
        <v>4.1833944999999993E-4</v>
      </c>
      <c r="AB63" s="20">
        <f t="shared" si="24"/>
        <v>4.4943945000000009E-4</v>
      </c>
      <c r="AC63" s="20">
        <f t="shared" si="24"/>
        <v>3.9492945000000007E-4</v>
      </c>
      <c r="AD63" s="18">
        <f t="shared" si="38"/>
        <v>4.1594278333333335E-4</v>
      </c>
      <c r="AE63" s="18">
        <f t="shared" si="39"/>
        <v>1.8925930007972318E-5</v>
      </c>
      <c r="AF63" s="2">
        <f t="shared" si="40"/>
        <v>4.5501282306911</v>
      </c>
      <c r="AG63" s="18">
        <f t="shared" si="25"/>
        <v>7.726478571193425E-6</v>
      </c>
      <c r="AH63" s="20">
        <f t="shared" si="41"/>
        <v>4.0655944999999996E-4</v>
      </c>
      <c r="AI63" s="20">
        <f t="shared" si="26"/>
        <v>3.8392945000000008E-4</v>
      </c>
      <c r="AJ63" s="20">
        <f t="shared" si="26"/>
        <v>4.1181944999999995E-4</v>
      </c>
      <c r="AK63" s="20">
        <f t="shared" si="26"/>
        <v>4.029394500000001E-4</v>
      </c>
      <c r="AL63" s="20">
        <f t="shared" si="26"/>
        <v>3.8662944999999992E-4</v>
      </c>
      <c r="AM63" s="20">
        <f t="shared" si="26"/>
        <v>3.7074945000000002E-4</v>
      </c>
      <c r="AN63" s="18">
        <f t="shared" si="42"/>
        <v>3.9377111666666662E-4</v>
      </c>
      <c r="AO63" s="18">
        <f t="shared" si="43"/>
        <v>1.581898279494185E-5</v>
      </c>
      <c r="AP63" s="2">
        <f t="shared" si="44"/>
        <v>4.0173039934599535</v>
      </c>
      <c r="AQ63" s="18">
        <f t="shared" si="27"/>
        <v>6.458072682912273E-6</v>
      </c>
    </row>
    <row r="64" spans="1:43" s="2" customFormat="1">
      <c r="A64" s="11">
        <v>210</v>
      </c>
      <c r="B64" s="113">
        <f t="shared" si="28"/>
        <v>44100</v>
      </c>
      <c r="C64" s="52">
        <v>783.31197500000007</v>
      </c>
      <c r="D64" s="20">
        <f t="shared" si="29"/>
        <v>1.0417780249999998E-3</v>
      </c>
      <c r="E64" s="20">
        <f t="shared" si="20"/>
        <v>8.7368802499999997E-4</v>
      </c>
      <c r="F64" s="20">
        <f t="shared" si="20"/>
        <v>7.571880249999999E-4</v>
      </c>
      <c r="G64" s="20">
        <f t="shared" si="20"/>
        <v>7.162580249999999E-4</v>
      </c>
      <c r="H64" s="20">
        <f t="shared" si="20"/>
        <v>6.8703802499999985E-4</v>
      </c>
      <c r="I64" s="20">
        <f t="shared" si="20"/>
        <v>6.9047802499999991E-4</v>
      </c>
      <c r="J64" s="18">
        <f t="shared" si="30"/>
        <v>7.9440469166666651E-4</v>
      </c>
      <c r="K64" s="18">
        <f t="shared" si="31"/>
        <v>1.3949892324554577E-4</v>
      </c>
      <c r="L64" s="2">
        <f t="shared" si="32"/>
        <v>17.560183708491962</v>
      </c>
      <c r="M64" s="18">
        <f t="shared" si="21"/>
        <v>5.6950196936543708E-5</v>
      </c>
      <c r="N64" s="20">
        <f t="shared" si="33"/>
        <v>4.882280249999999E-4</v>
      </c>
      <c r="O64" s="20">
        <f t="shared" si="22"/>
        <v>4.9716802499999999E-4</v>
      </c>
      <c r="P64" s="20">
        <f t="shared" si="22"/>
        <v>4.9103802499999986E-4</v>
      </c>
      <c r="Q64" s="20">
        <f t="shared" si="22"/>
        <v>4.59358025E-4</v>
      </c>
      <c r="R64" s="20">
        <f t="shared" si="22"/>
        <v>4.6968802499999991E-4</v>
      </c>
      <c r="S64" s="20">
        <f t="shared" si="22"/>
        <v>4.6883802500000002E-4</v>
      </c>
      <c r="T64" s="18">
        <f t="shared" si="34"/>
        <v>4.7905302499999996E-4</v>
      </c>
      <c r="U64" s="18">
        <f t="shared" si="35"/>
        <v>1.5072601301699688E-5</v>
      </c>
      <c r="V64" s="2">
        <f t="shared" si="36"/>
        <v>3.1463325592609896</v>
      </c>
      <c r="W64" s="18">
        <f t="shared" si="23"/>
        <v>6.1533637142622945E-6</v>
      </c>
      <c r="X64" s="20">
        <f t="shared" si="37"/>
        <v>4.5738802499999999E-4</v>
      </c>
      <c r="Y64" s="20">
        <f t="shared" si="24"/>
        <v>4.5374802499999987E-4</v>
      </c>
      <c r="Z64" s="20">
        <f t="shared" si="24"/>
        <v>4.5919802499999992E-4</v>
      </c>
      <c r="AA64" s="20">
        <f t="shared" si="24"/>
        <v>4.7384802500000003E-4</v>
      </c>
      <c r="AB64" s="20">
        <f t="shared" si="24"/>
        <v>5.0833802500000001E-4</v>
      </c>
      <c r="AC64" s="20">
        <f t="shared" si="24"/>
        <v>4.379780249999999E-4</v>
      </c>
      <c r="AD64" s="18">
        <f t="shared" si="38"/>
        <v>4.6508302499999993E-4</v>
      </c>
      <c r="AE64" s="18">
        <f t="shared" si="39"/>
        <v>2.4103235260022712E-5</v>
      </c>
      <c r="AF64" s="2">
        <f t="shared" si="40"/>
        <v>5.1825661149474795</v>
      </c>
      <c r="AG64" s="18">
        <f t="shared" si="25"/>
        <v>9.8401045895525785E-6</v>
      </c>
      <c r="AH64" s="20">
        <f t="shared" si="41"/>
        <v>4.4521802499999989E-4</v>
      </c>
      <c r="AI64" s="20">
        <f t="shared" si="26"/>
        <v>4.36628025E-4</v>
      </c>
      <c r="AJ64" s="20">
        <f t="shared" si="26"/>
        <v>4.5564802499999997E-4</v>
      </c>
      <c r="AK64" s="20">
        <f t="shared" si="26"/>
        <v>4.4176802499999984E-4</v>
      </c>
      <c r="AL64" s="20">
        <f t="shared" si="26"/>
        <v>4.3904802499999983E-4</v>
      </c>
      <c r="AM64" s="20">
        <f t="shared" si="26"/>
        <v>4.0952802499999983E-4</v>
      </c>
      <c r="AN64" s="18">
        <f t="shared" si="42"/>
        <v>4.3797302499999998E-4</v>
      </c>
      <c r="AO64" s="18">
        <f t="shared" si="43"/>
        <v>1.5436193507468122E-5</v>
      </c>
      <c r="AP64" s="2">
        <f t="shared" si="44"/>
        <v>3.5244621532269305</v>
      </c>
      <c r="AQ64" s="18">
        <f t="shared" si="27"/>
        <v>6.3017996106932427E-6</v>
      </c>
    </row>
    <row r="65" spans="1:43" s="2" customFormat="1">
      <c r="A65" s="11">
        <v>225</v>
      </c>
      <c r="B65" s="113">
        <f t="shared" si="28"/>
        <v>50625</v>
      </c>
      <c r="C65" s="52">
        <v>870.77610000000004</v>
      </c>
      <c r="D65" s="20">
        <f t="shared" si="29"/>
        <v>1.1687838999999999E-3</v>
      </c>
      <c r="E65" s="20">
        <f t="shared" si="20"/>
        <v>9.9406389999999998E-4</v>
      </c>
      <c r="F65" s="20">
        <f t="shared" si="20"/>
        <v>8.894339E-4</v>
      </c>
      <c r="G65" s="20">
        <f t="shared" si="20"/>
        <v>8.062938999999999E-4</v>
      </c>
      <c r="H65" s="20">
        <f t="shared" si="20"/>
        <v>8.4019390000000002E-4</v>
      </c>
      <c r="I65" s="20">
        <f t="shared" si="20"/>
        <v>7.7583389999999984E-4</v>
      </c>
      <c r="J65" s="18">
        <f t="shared" si="30"/>
        <v>9.1243390000000002E-4</v>
      </c>
      <c r="K65" s="18">
        <f t="shared" si="31"/>
        <v>1.4700452822957532E-4</v>
      </c>
      <c r="L65" s="2">
        <f t="shared" si="32"/>
        <v>16.111252358069478</v>
      </c>
      <c r="M65" s="18">
        <f t="shared" si="21"/>
        <v>6.0014347340170818E-5</v>
      </c>
      <c r="N65" s="20">
        <f t="shared" si="33"/>
        <v>5.4498389999999995E-4</v>
      </c>
      <c r="O65" s="20">
        <f t="shared" si="22"/>
        <v>5.5297389999999999E-4</v>
      </c>
      <c r="P65" s="20">
        <f t="shared" si="22"/>
        <v>5.4661390000000003E-4</v>
      </c>
      <c r="Q65" s="20">
        <f t="shared" si="22"/>
        <v>5.1528389999999993E-4</v>
      </c>
      <c r="R65" s="20">
        <f t="shared" si="22"/>
        <v>5.2706389999999991E-4</v>
      </c>
      <c r="S65" s="20">
        <f t="shared" si="22"/>
        <v>5.1498389999999998E-4</v>
      </c>
      <c r="T65" s="18">
        <f t="shared" si="34"/>
        <v>5.336505666666666E-4</v>
      </c>
      <c r="U65" s="18">
        <f t="shared" si="35"/>
        <v>1.6727502702635186E-5</v>
      </c>
      <c r="V65" s="2">
        <f t="shared" si="36"/>
        <v>3.1345422918071519</v>
      </c>
      <c r="W65" s="18">
        <f t="shared" si="23"/>
        <v>6.8289743820804637E-6</v>
      </c>
      <c r="X65" s="20">
        <f t="shared" si="37"/>
        <v>5.0981389999999989E-4</v>
      </c>
      <c r="Y65" s="20">
        <f t="shared" si="24"/>
        <v>5.0629389999999987E-4</v>
      </c>
      <c r="Z65" s="20">
        <f t="shared" si="24"/>
        <v>5.0136390000000009E-4</v>
      </c>
      <c r="AA65" s="20">
        <f t="shared" si="24"/>
        <v>5.201839E-4</v>
      </c>
      <c r="AB65" s="20">
        <f t="shared" si="24"/>
        <v>5.618639000000001E-4</v>
      </c>
      <c r="AC65" s="20">
        <f t="shared" si="24"/>
        <v>5.0011390000000004E-4</v>
      </c>
      <c r="AD65" s="18">
        <f t="shared" si="38"/>
        <v>5.1660556666666667E-4</v>
      </c>
      <c r="AE65" s="18">
        <f t="shared" si="39"/>
        <v>2.3314638677591991E-5</v>
      </c>
      <c r="AF65" s="2">
        <f t="shared" si="40"/>
        <v>4.5130444156896727</v>
      </c>
      <c r="AG65" s="18">
        <f t="shared" si="25"/>
        <v>9.5181613829095919E-6</v>
      </c>
      <c r="AH65" s="20">
        <f t="shared" si="41"/>
        <v>4.9558389999999983E-4</v>
      </c>
      <c r="AI65" s="20">
        <f t="shared" si="26"/>
        <v>4.833138999999999E-4</v>
      </c>
      <c r="AJ65" s="20">
        <f t="shared" si="26"/>
        <v>4.7420389999999995E-4</v>
      </c>
      <c r="AK65" s="20">
        <f t="shared" si="26"/>
        <v>4.9362390000000009E-4</v>
      </c>
      <c r="AL65" s="20">
        <f t="shared" si="26"/>
        <v>4.8946389999999997E-4</v>
      </c>
      <c r="AM65" s="20">
        <f t="shared" si="26"/>
        <v>4.5344389999999997E-4</v>
      </c>
      <c r="AN65" s="18">
        <f t="shared" si="42"/>
        <v>4.8160556666666663E-4</v>
      </c>
      <c r="AO65" s="18">
        <f t="shared" si="43"/>
        <v>1.5826370925346926E-5</v>
      </c>
      <c r="AP65" s="2">
        <f t="shared" si="44"/>
        <v>3.2861686036741395</v>
      </c>
      <c r="AQ65" s="18">
        <f t="shared" si="27"/>
        <v>6.461088874519869E-6</v>
      </c>
    </row>
    <row r="66" spans="1:43" s="2" customFormat="1">
      <c r="A66" s="11">
        <v>240</v>
      </c>
      <c r="B66" s="113">
        <f t="shared" si="28"/>
        <v>57600</v>
      </c>
      <c r="C66" s="52">
        <v>962.13742499999989</v>
      </c>
      <c r="D66" s="114">
        <f t="shared" si="29"/>
        <v>1.3227225750000002E-3</v>
      </c>
      <c r="E66" s="114">
        <f t="shared" si="20"/>
        <v>1.1175125750000003E-3</v>
      </c>
      <c r="F66" s="114">
        <f t="shared" si="20"/>
        <v>9.7338257500000005E-4</v>
      </c>
      <c r="G66" s="114">
        <f t="shared" si="20"/>
        <v>8.9424257500000026E-4</v>
      </c>
      <c r="H66" s="114">
        <f t="shared" si="20"/>
        <v>9.1792257500000003E-4</v>
      </c>
      <c r="I66" s="114">
        <f t="shared" si="20"/>
        <v>8.4478257500000017E-4</v>
      </c>
      <c r="J66" s="18">
        <f t="shared" si="30"/>
        <v>1.0117609083333335E-3</v>
      </c>
      <c r="K66" s="18">
        <f t="shared" si="31"/>
        <v>1.7880236289452854E-4</v>
      </c>
      <c r="L66" s="111">
        <f t="shared" si="32"/>
        <v>17.67239289656569</v>
      </c>
      <c r="M66" s="18">
        <f t="shared" si="21"/>
        <v>7.2995758982590537E-5</v>
      </c>
      <c r="N66" s="114">
        <f t="shared" si="33"/>
        <v>6.3724257500000019E-4</v>
      </c>
      <c r="O66" s="114">
        <f t="shared" si="22"/>
        <v>6.0658257500000013E-4</v>
      </c>
      <c r="P66" s="114">
        <f t="shared" si="22"/>
        <v>6.1384257500000016E-4</v>
      </c>
      <c r="Q66" s="114">
        <f t="shared" si="22"/>
        <v>5.7466257500000007E-4</v>
      </c>
      <c r="R66" s="114">
        <f t="shared" si="22"/>
        <v>5.791125750000001E-4</v>
      </c>
      <c r="S66" s="114">
        <f t="shared" si="22"/>
        <v>5.8440257500000012E-4</v>
      </c>
      <c r="T66" s="18">
        <f t="shared" si="34"/>
        <v>5.9930757500000007E-4</v>
      </c>
      <c r="U66" s="18">
        <f t="shared" si="35"/>
        <v>2.4251305738042273E-5</v>
      </c>
      <c r="V66" s="111">
        <f t="shared" si="36"/>
        <v>4.0465541818059405</v>
      </c>
      <c r="W66" s="18">
        <f t="shared" si="23"/>
        <v>9.9005541090722316E-6</v>
      </c>
      <c r="X66" s="114">
        <f t="shared" si="37"/>
        <v>5.7333257500000016E-4</v>
      </c>
      <c r="Y66" s="114">
        <f t="shared" si="24"/>
        <v>5.6859257500000012E-4</v>
      </c>
      <c r="Z66" s="114">
        <f t="shared" si="24"/>
        <v>5.590125750000002E-4</v>
      </c>
      <c r="AA66" s="114">
        <f t="shared" si="24"/>
        <v>5.8445257500000004E-4</v>
      </c>
      <c r="AB66" s="114">
        <f t="shared" si="24"/>
        <v>6.1148257499999998E-4</v>
      </c>
      <c r="AC66" s="114">
        <f t="shared" si="24"/>
        <v>5.5357257500000009E-4</v>
      </c>
      <c r="AD66" s="18">
        <f t="shared" si="38"/>
        <v>5.7507424166666678E-4</v>
      </c>
      <c r="AE66" s="18">
        <f t="shared" si="39"/>
        <v>2.0875172254778257E-5</v>
      </c>
      <c r="AF66" s="111">
        <f t="shared" si="40"/>
        <v>3.6299960496019295</v>
      </c>
      <c r="AG66" s="18">
        <f t="shared" si="25"/>
        <v>8.5222533861518898E-6</v>
      </c>
      <c r="AH66" s="114">
        <f t="shared" si="41"/>
        <v>5.4181257500000011E-4</v>
      </c>
      <c r="AI66" s="114">
        <f t="shared" si="26"/>
        <v>5.4118257500000006E-4</v>
      </c>
      <c r="AJ66" s="114">
        <f t="shared" si="26"/>
        <v>5.3107257500000014E-4</v>
      </c>
      <c r="AK66" s="114">
        <f t="shared" si="26"/>
        <v>5.4724257500000017E-4</v>
      </c>
      <c r="AL66" s="114">
        <f t="shared" si="26"/>
        <v>5.328325750000001E-4</v>
      </c>
      <c r="AM66" s="114">
        <f t="shared" si="26"/>
        <v>5.0205257500000021E-4</v>
      </c>
      <c r="AN66" s="18">
        <f t="shared" si="42"/>
        <v>5.326992416666668E-4</v>
      </c>
      <c r="AO66" s="18">
        <f t="shared" si="43"/>
        <v>1.6176590081555063E-5</v>
      </c>
      <c r="AP66" s="111">
        <f t="shared" si="44"/>
        <v>3.036721064393304</v>
      </c>
      <c r="AQ66" s="18">
        <f t="shared" si="27"/>
        <v>6.6040652463295377E-6</v>
      </c>
    </row>
    <row r="67" spans="1:43" s="2" customFormat="1">
      <c r="A67" s="11">
        <v>255</v>
      </c>
      <c r="B67" s="113">
        <f t="shared" si="28"/>
        <v>65025</v>
      </c>
      <c r="C67" s="52">
        <v>1054.6514499999998</v>
      </c>
      <c r="D67" s="114">
        <f t="shared" si="29"/>
        <v>1.46402855E-3</v>
      </c>
      <c r="E67" s="114">
        <f t="shared" si="20"/>
        <v>1.26452855E-3</v>
      </c>
      <c r="F67" s="114">
        <f t="shared" si="20"/>
        <v>1.08875855E-3</v>
      </c>
      <c r="G67" s="114">
        <f t="shared" si="20"/>
        <v>9.7008855000000021E-4</v>
      </c>
      <c r="H67" s="114">
        <f t="shared" si="20"/>
        <v>1.0144785500000003E-3</v>
      </c>
      <c r="I67" s="114">
        <f t="shared" si="20"/>
        <v>9.4867855000000008E-4</v>
      </c>
      <c r="J67" s="18">
        <f t="shared" si="30"/>
        <v>1.1250935500000002E-3</v>
      </c>
      <c r="K67" s="18">
        <f t="shared" si="31"/>
        <v>2.0150621139309818E-4</v>
      </c>
      <c r="L67" s="111">
        <f t="shared" si="32"/>
        <v>17.910173904480935</v>
      </c>
      <c r="M67" s="18">
        <f t="shared" si="21"/>
        <v>8.2264566319082135E-5</v>
      </c>
      <c r="N67" s="114">
        <f t="shared" si="33"/>
        <v>6.8330855000000017E-4</v>
      </c>
      <c r="O67" s="114">
        <f t="shared" si="22"/>
        <v>6.7565855000000007E-4</v>
      </c>
      <c r="P67" s="114">
        <f t="shared" si="22"/>
        <v>6.7772855000000024E-4</v>
      </c>
      <c r="Q67" s="114">
        <f t="shared" si="22"/>
        <v>6.3418855000000013E-4</v>
      </c>
      <c r="R67" s="114">
        <f t="shared" si="22"/>
        <v>6.4278855000000023E-4</v>
      </c>
      <c r="S67" s="114">
        <f t="shared" si="22"/>
        <v>6.3154855000000019E-4</v>
      </c>
      <c r="T67" s="18">
        <f t="shared" si="34"/>
        <v>6.5753688333333369E-4</v>
      </c>
      <c r="U67" s="18">
        <f t="shared" si="35"/>
        <v>2.3825736015214019E-5</v>
      </c>
      <c r="V67" s="111">
        <f t="shared" si="36"/>
        <v>3.6234828218960504</v>
      </c>
      <c r="W67" s="18">
        <f t="shared" si="23"/>
        <v>9.7268159972544158E-6</v>
      </c>
      <c r="X67" s="114">
        <f t="shared" si="37"/>
        <v>6.2815855000000005E-4</v>
      </c>
      <c r="Y67" s="114">
        <f t="shared" si="24"/>
        <v>6.2546855000000009E-4</v>
      </c>
      <c r="Z67" s="114">
        <f t="shared" si="24"/>
        <v>6.1406855000000014E-4</v>
      </c>
      <c r="AA67" s="114">
        <f t="shared" si="24"/>
        <v>6.4369855000000003E-4</v>
      </c>
      <c r="AB67" s="114">
        <f t="shared" si="24"/>
        <v>6.8238855000000011E-4</v>
      </c>
      <c r="AC67" s="114">
        <f t="shared" si="24"/>
        <v>5.9885855000000015E-4</v>
      </c>
      <c r="AD67" s="18">
        <f t="shared" si="38"/>
        <v>6.3210688333333346E-4</v>
      </c>
      <c r="AE67" s="18">
        <f t="shared" si="39"/>
        <v>2.882048814067287E-5</v>
      </c>
      <c r="AF67" s="111">
        <f t="shared" si="40"/>
        <v>4.5594327321183048</v>
      </c>
      <c r="AG67" s="18">
        <f t="shared" si="25"/>
        <v>1.1765915013763738E-5</v>
      </c>
      <c r="AH67" s="114">
        <f t="shared" si="41"/>
        <v>6.0412855000000008E-4</v>
      </c>
      <c r="AI67" s="114">
        <f t="shared" si="26"/>
        <v>5.9281855000000013E-4</v>
      </c>
      <c r="AJ67" s="114">
        <f t="shared" si="26"/>
        <v>5.8965855000000014E-4</v>
      </c>
      <c r="AK67" s="114">
        <f t="shared" si="26"/>
        <v>6.0643855000000013E-4</v>
      </c>
      <c r="AL67" s="114">
        <f t="shared" si="26"/>
        <v>5.8647855000000027E-4</v>
      </c>
      <c r="AM67" s="114">
        <f t="shared" si="26"/>
        <v>5.4681855000000021E-4</v>
      </c>
      <c r="AN67" s="18">
        <f t="shared" si="42"/>
        <v>5.8772355000000014E-4</v>
      </c>
      <c r="AO67" s="18">
        <f t="shared" si="43"/>
        <v>2.1558513631509906E-5</v>
      </c>
      <c r="AP67" s="111">
        <f t="shared" si="44"/>
        <v>3.6681384694402497</v>
      </c>
      <c r="AQ67" s="18">
        <f t="shared" si="27"/>
        <v>8.8012263350058073E-6</v>
      </c>
    </row>
    <row r="68" spans="1:43" s="2" customFormat="1">
      <c r="A68" s="11">
        <v>270</v>
      </c>
      <c r="B68" s="113">
        <f t="shared" si="28"/>
        <v>72900</v>
      </c>
      <c r="C68" s="52">
        <v>1153.5079249999999</v>
      </c>
      <c r="D68" s="114">
        <f t="shared" si="29"/>
        <v>1.5950620750000003E-3</v>
      </c>
      <c r="E68" s="114">
        <f t="shared" si="29"/>
        <v>1.371152075E-3</v>
      </c>
      <c r="F68" s="114">
        <f t="shared" si="29"/>
        <v>1.263402075E-3</v>
      </c>
      <c r="G68" s="114">
        <f t="shared" si="29"/>
        <v>1.0741420750000003E-3</v>
      </c>
      <c r="H68" s="114">
        <f t="shared" si="29"/>
        <v>1.171902075E-3</v>
      </c>
      <c r="I68" s="114">
        <f t="shared" si="29"/>
        <v>1.0549920750000002E-3</v>
      </c>
      <c r="J68" s="18">
        <f t="shared" si="30"/>
        <v>1.2551087416666667E-3</v>
      </c>
      <c r="K68" s="18">
        <f t="shared" si="31"/>
        <v>2.0436343485728231E-4</v>
      </c>
      <c r="L68" s="111">
        <f t="shared" si="32"/>
        <v>16.282528204361547</v>
      </c>
      <c r="M68" s="18">
        <f t="shared" si="21"/>
        <v>8.343102291380854E-5</v>
      </c>
      <c r="N68" s="114">
        <f t="shared" si="33"/>
        <v>7.5264207500000022E-4</v>
      </c>
      <c r="O68" s="114">
        <f t="shared" si="33"/>
        <v>7.4861207499999998E-4</v>
      </c>
      <c r="P68" s="114">
        <f t="shared" si="33"/>
        <v>7.3826207500000008E-4</v>
      </c>
      <c r="Q68" s="114">
        <f t="shared" si="33"/>
        <v>6.7472207500000013E-4</v>
      </c>
      <c r="R68" s="114">
        <f t="shared" si="33"/>
        <v>7.0321207500000018E-4</v>
      </c>
      <c r="S68" s="114">
        <f t="shared" si="33"/>
        <v>6.9756207500000001E-4</v>
      </c>
      <c r="T68" s="18">
        <f t="shared" si="34"/>
        <v>7.1916874166666684E-4</v>
      </c>
      <c r="U68" s="18">
        <f t="shared" si="35"/>
        <v>3.1777031747264666E-5</v>
      </c>
      <c r="V68" s="111">
        <f t="shared" si="36"/>
        <v>4.4185779923668109</v>
      </c>
      <c r="W68" s="18">
        <f t="shared" si="23"/>
        <v>1.2972918886836703E-5</v>
      </c>
      <c r="X68" s="114">
        <f t="shared" si="37"/>
        <v>6.8503207500000005E-4</v>
      </c>
      <c r="Y68" s="114">
        <f t="shared" si="37"/>
        <v>6.7748207500000011E-4</v>
      </c>
      <c r="Z68" s="114">
        <f t="shared" si="37"/>
        <v>6.7901207500000013E-4</v>
      </c>
      <c r="AA68" s="114">
        <f t="shared" si="37"/>
        <v>6.9835207499999998E-4</v>
      </c>
      <c r="AB68" s="114">
        <f t="shared" si="37"/>
        <v>7.4085207499999999E-4</v>
      </c>
      <c r="AC68" s="114">
        <f t="shared" si="37"/>
        <v>6.7197207500000009E-4</v>
      </c>
      <c r="AD68" s="18">
        <f t="shared" si="38"/>
        <v>6.9211707500000004E-4</v>
      </c>
      <c r="AE68" s="18">
        <f t="shared" si="39"/>
        <v>2.5518299120435078E-5</v>
      </c>
      <c r="AF68" s="111">
        <f t="shared" si="40"/>
        <v>3.6869917015752103</v>
      </c>
      <c r="AG68" s="18">
        <f t="shared" si="25"/>
        <v>1.041780199146312E-5</v>
      </c>
      <c r="AH68" s="114">
        <f t="shared" si="41"/>
        <v>6.7001207500000013E-4</v>
      </c>
      <c r="AI68" s="114">
        <f t="shared" si="41"/>
        <v>6.5193207500000017E-4</v>
      </c>
      <c r="AJ68" s="114">
        <f t="shared" si="41"/>
        <v>6.3928207500000005E-4</v>
      </c>
      <c r="AK68" s="114">
        <f t="shared" si="41"/>
        <v>6.6459207500000001E-4</v>
      </c>
      <c r="AL68" s="114">
        <f t="shared" si="41"/>
        <v>6.3783207499999999E-4</v>
      </c>
      <c r="AM68" s="114">
        <f t="shared" si="41"/>
        <v>5.9005207500000001E-4</v>
      </c>
      <c r="AN68" s="18">
        <f t="shared" si="42"/>
        <v>6.4228374166666678E-4</v>
      </c>
      <c r="AO68" s="18">
        <f t="shared" si="43"/>
        <v>2.8693507569948095E-5</v>
      </c>
      <c r="AP68" s="111">
        <f t="shared" si="44"/>
        <v>4.4674192585804997</v>
      </c>
      <c r="AQ68" s="18">
        <f t="shared" si="27"/>
        <v>1.1714075412843223E-5</v>
      </c>
    </row>
    <row r="69" spans="1:43" s="2" customFormat="1">
      <c r="A69" s="11">
        <v>285</v>
      </c>
      <c r="B69" s="113">
        <f t="shared" si="28"/>
        <v>81225</v>
      </c>
      <c r="C69" s="52">
        <v>1255.4047750000004</v>
      </c>
      <c r="D69" s="114">
        <f t="shared" ref="D69:I70" si="45">(B22-$C69)/1000000</f>
        <v>1.7711052249999998E-3</v>
      </c>
      <c r="E69" s="114">
        <f t="shared" si="45"/>
        <v>1.5142752249999994E-3</v>
      </c>
      <c r="F69" s="114">
        <f t="shared" si="45"/>
        <v>1.3556852249999997E-3</v>
      </c>
      <c r="G69" s="114">
        <f t="shared" si="45"/>
        <v>1.2574052249999996E-3</v>
      </c>
      <c r="H69" s="114">
        <f t="shared" si="45"/>
        <v>1.3661052249999998E-3</v>
      </c>
      <c r="I69" s="114">
        <f t="shared" si="45"/>
        <v>1.1898152249999994E-3</v>
      </c>
      <c r="J69" s="18">
        <f t="shared" si="30"/>
        <v>1.4090652249999995E-3</v>
      </c>
      <c r="K69" s="18">
        <f t="shared" si="31"/>
        <v>2.0876226181951573E-4</v>
      </c>
      <c r="L69" s="111">
        <f t="shared" si="32"/>
        <v>14.815656373857058</v>
      </c>
      <c r="M69" s="18">
        <f t="shared" si="21"/>
        <v>8.5226836501186678E-5</v>
      </c>
      <c r="N69" s="114">
        <f t="shared" ref="N69:S70" si="46">(K22-$C69)/1000000</f>
        <v>8.2077522499999936E-4</v>
      </c>
      <c r="O69" s="114">
        <f t="shared" si="46"/>
        <v>7.9635522499999975E-4</v>
      </c>
      <c r="P69" s="114">
        <f t="shared" si="46"/>
        <v>8.0769522499999952E-4</v>
      </c>
      <c r="Q69" s="114">
        <f t="shared" si="46"/>
        <v>7.3302522499999964E-4</v>
      </c>
      <c r="R69" s="114">
        <f t="shared" si="46"/>
        <v>7.7223522499999967E-4</v>
      </c>
      <c r="S69" s="114">
        <f t="shared" si="46"/>
        <v>7.7399522499999962E-4</v>
      </c>
      <c r="T69" s="18">
        <f t="shared" si="34"/>
        <v>7.8401355833333309E-4</v>
      </c>
      <c r="U69" s="18">
        <f t="shared" si="35"/>
        <v>3.1316016615570088E-5</v>
      </c>
      <c r="V69" s="111">
        <f t="shared" si="36"/>
        <v>3.9943207974798436</v>
      </c>
      <c r="W69" s="18">
        <f t="shared" si="23"/>
        <v>1.278471024744442E-5</v>
      </c>
      <c r="X69" s="114">
        <f t="shared" ref="X69:AC70" si="47">(T22-$C69)/1000000</f>
        <v>7.4907522499999962E-4</v>
      </c>
      <c r="Y69" s="114">
        <f t="shared" si="47"/>
        <v>7.376852249999995E-4</v>
      </c>
      <c r="Z69" s="114">
        <f t="shared" si="47"/>
        <v>7.2922522499999966E-4</v>
      </c>
      <c r="AA69" s="114">
        <f t="shared" si="47"/>
        <v>7.5684522499999956E-4</v>
      </c>
      <c r="AB69" s="114">
        <f t="shared" si="47"/>
        <v>8.1397522499999963E-4</v>
      </c>
      <c r="AC69" s="114">
        <f t="shared" si="47"/>
        <v>7.4130522499999958E-4</v>
      </c>
      <c r="AD69" s="18">
        <f t="shared" si="38"/>
        <v>7.5468522499999959E-4</v>
      </c>
      <c r="AE69" s="18">
        <f t="shared" si="39"/>
        <v>3.0553814164519633E-5</v>
      </c>
      <c r="AF69" s="111">
        <f t="shared" si="40"/>
        <v>4.0485507271617314</v>
      </c>
      <c r="AG69" s="18">
        <f t="shared" si="25"/>
        <v>1.2473542399815704E-5</v>
      </c>
      <c r="AH69" s="114">
        <f t="shared" ref="AH69:AM70" si="48">(AC22-$C69)/1000000</f>
        <v>7.1149522499999967E-4</v>
      </c>
      <c r="AI69" s="114">
        <f t="shared" si="48"/>
        <v>7.0404522499999957E-4</v>
      </c>
      <c r="AJ69" s="114">
        <f t="shared" si="48"/>
        <v>6.8550522499999963E-4</v>
      </c>
      <c r="AK69" s="114">
        <f t="shared" si="48"/>
        <v>7.0367522499999949E-4</v>
      </c>
      <c r="AL69" s="114">
        <f t="shared" si="48"/>
        <v>7.0140522499999953E-4</v>
      </c>
      <c r="AM69" s="114">
        <f t="shared" si="48"/>
        <v>6.6360522499999959E-4</v>
      </c>
      <c r="AN69" s="18">
        <f t="shared" si="42"/>
        <v>6.9495522499999956E-4</v>
      </c>
      <c r="AO69" s="18">
        <f t="shared" si="43"/>
        <v>1.7583888079716608E-5</v>
      </c>
      <c r="AP69" s="111">
        <f t="shared" si="44"/>
        <v>2.5302188467921254</v>
      </c>
      <c r="AQ69" s="18">
        <f t="shared" si="27"/>
        <v>7.1785922482522049E-6</v>
      </c>
    </row>
    <row r="70" spans="1:43" s="2" customFormat="1">
      <c r="A70" s="11">
        <v>300</v>
      </c>
      <c r="B70" s="113">
        <f t="shared" si="28"/>
        <v>90000</v>
      </c>
      <c r="C70" s="52">
        <v>1359.2816499999999</v>
      </c>
      <c r="D70" s="114">
        <f t="shared" si="45"/>
        <v>1.9076683499999999E-3</v>
      </c>
      <c r="E70" s="114">
        <f t="shared" si="45"/>
        <v>1.64825835E-3</v>
      </c>
      <c r="F70" s="114">
        <f t="shared" si="45"/>
        <v>1.5061683499999999E-3</v>
      </c>
      <c r="G70" s="114">
        <f t="shared" si="45"/>
        <v>1.3275483500000001E-3</v>
      </c>
      <c r="H70" s="114">
        <f t="shared" si="45"/>
        <v>1.4291183500000002E-3</v>
      </c>
      <c r="I70" s="114">
        <f t="shared" si="45"/>
        <v>1.2655883499999999E-3</v>
      </c>
      <c r="J70" s="18">
        <f t="shared" si="30"/>
        <v>1.5140583499999999E-3</v>
      </c>
      <c r="K70" s="18">
        <f t="shared" si="31"/>
        <v>2.3526106724232966E-4</v>
      </c>
      <c r="L70" s="111">
        <f t="shared" si="32"/>
        <v>15.538441252434536</v>
      </c>
      <c r="M70" s="18">
        <f t="shared" si="21"/>
        <v>9.6044928514385012E-5</v>
      </c>
      <c r="N70" s="114">
        <f t="shared" si="46"/>
        <v>9.1142835000000016E-4</v>
      </c>
      <c r="O70" s="114">
        <f t="shared" si="46"/>
        <v>8.681683499999999E-4</v>
      </c>
      <c r="P70" s="114">
        <f t="shared" si="46"/>
        <v>8.8609835000000021E-4</v>
      </c>
      <c r="Q70" s="114">
        <f t="shared" si="46"/>
        <v>7.9760835000000001E-4</v>
      </c>
      <c r="R70" s="114">
        <f t="shared" si="46"/>
        <v>8.3042835000000014E-4</v>
      </c>
      <c r="S70" s="114">
        <f t="shared" si="46"/>
        <v>8.2220834999999985E-4</v>
      </c>
      <c r="T70" s="18">
        <f t="shared" si="34"/>
        <v>8.5265668333333331E-4</v>
      </c>
      <c r="U70" s="18">
        <f t="shared" si="35"/>
        <v>4.3045521214949563E-5</v>
      </c>
      <c r="V70" s="111">
        <f t="shared" si="36"/>
        <v>5.0484001423256961</v>
      </c>
      <c r="W70" s="18">
        <f t="shared" si="23"/>
        <v>1.7573260448129107E-5</v>
      </c>
      <c r="X70" s="114">
        <f t="shared" si="47"/>
        <v>7.9869835000000015E-4</v>
      </c>
      <c r="Y70" s="114">
        <f t="shared" si="47"/>
        <v>7.8675835000000004E-4</v>
      </c>
      <c r="Z70" s="114">
        <f t="shared" si="47"/>
        <v>7.9333835E-4</v>
      </c>
      <c r="AA70" s="114">
        <f t="shared" si="47"/>
        <v>8.2602835000000004E-4</v>
      </c>
      <c r="AB70" s="114">
        <f t="shared" si="47"/>
        <v>8.575283500000001E-4</v>
      </c>
      <c r="AC70" s="114">
        <f t="shared" si="47"/>
        <v>7.881883499999999E-4</v>
      </c>
      <c r="AD70" s="18">
        <f t="shared" si="38"/>
        <v>8.0842334999999997E-4</v>
      </c>
      <c r="AE70" s="18">
        <f t="shared" si="39"/>
        <v>2.8007846579128541E-5</v>
      </c>
      <c r="AF70" s="111">
        <f t="shared" si="40"/>
        <v>3.4645024267456579</v>
      </c>
      <c r="AG70" s="18">
        <f t="shared" si="25"/>
        <v>1.1434155485503381E-5</v>
      </c>
      <c r="AH70" s="114">
        <f t="shared" si="48"/>
        <v>7.8235834999999994E-4</v>
      </c>
      <c r="AI70" s="114">
        <f t="shared" si="48"/>
        <v>7.5720834999999989E-4</v>
      </c>
      <c r="AJ70" s="114">
        <f t="shared" si="48"/>
        <v>7.3965835000000014E-4</v>
      </c>
      <c r="AK70" s="114">
        <f t="shared" si="48"/>
        <v>7.7271835000000005E-4</v>
      </c>
      <c r="AL70" s="114">
        <f t="shared" si="48"/>
        <v>7.618483500000002E-4</v>
      </c>
      <c r="AM70" s="114">
        <f t="shared" si="48"/>
        <v>7.1235834999999997E-4</v>
      </c>
      <c r="AN70" s="18">
        <f t="shared" si="42"/>
        <v>7.5435835000000001E-4</v>
      </c>
      <c r="AO70" s="18">
        <f t="shared" si="43"/>
        <v>2.5161089801516939E-5</v>
      </c>
      <c r="AP70" s="111">
        <f t="shared" si="44"/>
        <v>3.3354293488654219</v>
      </c>
      <c r="AQ70" s="18">
        <f t="shared" si="27"/>
        <v>1.027197189767703E-5</v>
      </c>
    </row>
    <row r="71" spans="1:43" s="2" customFormat="1" ht="23.25">
      <c r="A71" s="100" t="s">
        <v>328</v>
      </c>
      <c r="B71" s="104">
        <f>$B$105</f>
        <v>2.952E-7</v>
      </c>
      <c r="C71" s="2" t="s">
        <v>327</v>
      </c>
      <c r="D71" s="115">
        <f>SLOPE(D66:D70,$B66:$B70)</f>
        <v>1.8226668730623629E-8</v>
      </c>
      <c r="E71" s="115">
        <f t="shared" ref="E71:I71" si="49">SLOPE(E66:E70,$B66:$B70)</f>
        <v>1.6174232233698151E-8</v>
      </c>
      <c r="F71" s="115">
        <f t="shared" si="49"/>
        <v>1.6428683015603852E-8</v>
      </c>
      <c r="G71" s="115">
        <f t="shared" si="49"/>
        <v>1.4253882131784926E-8</v>
      </c>
      <c r="H71" s="115">
        <f t="shared" si="49"/>
        <v>1.6934501490159804E-8</v>
      </c>
      <c r="I71" s="115">
        <f t="shared" si="49"/>
        <v>1.3343336253703972E-8</v>
      </c>
      <c r="J71" s="46" t="s">
        <v>331</v>
      </c>
      <c r="K71" s="116" t="s">
        <v>330</v>
      </c>
      <c r="L71" s="108">
        <f>AVERAGE(L66:L70)</f>
        <v>16.443838526339952</v>
      </c>
      <c r="M71" s="46"/>
      <c r="N71" s="115">
        <f>SLOPE(N66:N70,$B66:$B70)</f>
        <v>8.4881386790675254E-9</v>
      </c>
      <c r="O71" s="115">
        <f t="shared" ref="O71:S71" si="50">SLOPE(O66:O70,$B66:$B70)</f>
        <v>7.9336519277871888E-9</v>
      </c>
      <c r="P71" s="115">
        <f t="shared" si="50"/>
        <v>8.3309011270403971E-9</v>
      </c>
      <c r="Q71" s="115">
        <f t="shared" si="50"/>
        <v>6.7273350204682796E-9</v>
      </c>
      <c r="R71" s="115">
        <f t="shared" si="50"/>
        <v>7.7942038007639168E-9</v>
      </c>
      <c r="S71" s="115">
        <f t="shared" si="50"/>
        <v>7.6264152321737358E-9</v>
      </c>
      <c r="T71" s="46" t="s">
        <v>331</v>
      </c>
      <c r="U71" s="116" t="s">
        <v>330</v>
      </c>
      <c r="V71" s="108">
        <f>AVERAGE(V66:V70)</f>
        <v>4.2262671871748685</v>
      </c>
      <c r="W71" s="46"/>
      <c r="X71" s="115">
        <f>SLOPE(X66:X70,$B66:$B70)</f>
        <v>7.0486614339790637E-9</v>
      </c>
      <c r="Y71" s="115">
        <f t="shared" ref="Y71:AC71" si="51">SLOPE(Y66:Y70,$B66:$B70)</f>
        <v>6.7623520631005517E-9</v>
      </c>
      <c r="Z71" s="115">
        <f t="shared" si="51"/>
        <v>7.2008906787934732E-9</v>
      </c>
      <c r="AA71" s="115">
        <f t="shared" si="51"/>
        <v>7.3618861740575109E-9</v>
      </c>
      <c r="AB71" s="115">
        <f t="shared" si="51"/>
        <v>7.677704134765254E-9</v>
      </c>
      <c r="AC71" s="115">
        <f t="shared" si="51"/>
        <v>7.5432334840621289E-9</v>
      </c>
      <c r="AD71" s="46" t="s">
        <v>331</v>
      </c>
      <c r="AE71" s="116" t="s">
        <v>330</v>
      </c>
      <c r="AF71" s="108">
        <f>AVERAGE(AF66:AF70)</f>
        <v>3.8778947274405668</v>
      </c>
      <c r="AG71" s="46"/>
      <c r="AH71" s="115">
        <f>SLOPE(AH66:AH70,$B66:$B70)</f>
        <v>7.2545741140400361E-9</v>
      </c>
      <c r="AI71" s="115">
        <f t="shared" ref="AI71:AM71" si="52">SLOPE(AI66:AI70,$B66:$B70)</f>
        <v>6.6985492437867076E-9</v>
      </c>
      <c r="AJ71" s="115">
        <f t="shared" si="52"/>
        <v>6.3225219755750767E-9</v>
      </c>
      <c r="AK71" s="115">
        <f t="shared" si="52"/>
        <v>6.7606666409742466E-9</v>
      </c>
      <c r="AL71" s="115">
        <f t="shared" si="52"/>
        <v>7.0747683486631325E-9</v>
      </c>
      <c r="AM71" s="115">
        <f t="shared" si="52"/>
        <v>6.6405049500710688E-9</v>
      </c>
      <c r="AN71" s="46" t="s">
        <v>331</v>
      </c>
      <c r="AO71" s="116" t="s">
        <v>330</v>
      </c>
      <c r="AP71" s="108">
        <f>AVERAGE(AP66:AP70)</f>
        <v>3.4075853976143207</v>
      </c>
      <c r="AQ71" s="46"/>
    </row>
    <row r="72" spans="1:43" s="2" customFormat="1">
      <c r="A72" s="13" t="s">
        <v>245</v>
      </c>
      <c r="B72" s="2" t="s">
        <v>332</v>
      </c>
      <c r="C72" s="2" t="s">
        <v>245</v>
      </c>
      <c r="D72" s="77">
        <f t="shared" ref="D72:I72" si="53">D71/$B$71</f>
        <v>6.1743457759565142E-2</v>
      </c>
      <c r="E72" s="77">
        <f t="shared" si="53"/>
        <v>5.4790759599248479E-2</v>
      </c>
      <c r="F72" s="77">
        <f t="shared" si="53"/>
        <v>5.5652720242560474E-2</v>
      </c>
      <c r="G72" s="77">
        <f t="shared" si="53"/>
        <v>4.8285508576507201E-2</v>
      </c>
      <c r="H72" s="77">
        <f t="shared" si="53"/>
        <v>5.7366197459890939E-2</v>
      </c>
      <c r="I72" s="77">
        <f t="shared" si="53"/>
        <v>4.5201003569457901E-2</v>
      </c>
      <c r="J72" s="99">
        <f t="shared" ref="J72" si="54">AVERAGE(D72:I72)</f>
        <v>5.383994120120502E-2</v>
      </c>
      <c r="K72" s="99">
        <f t="shared" ref="K72" si="55">_xlfn.STDEV.S(D72:I72)</f>
        <v>6.0757426847514494E-3</v>
      </c>
      <c r="L72" s="123">
        <f t="shared" si="32"/>
        <v>11.284824145787635</v>
      </c>
      <c r="M72" s="46"/>
      <c r="N72" s="77">
        <f t="shared" ref="N72:S72" si="56">N71/$B$71</f>
        <v>2.8753857313914381E-2</v>
      </c>
      <c r="O72" s="77">
        <f t="shared" si="56"/>
        <v>2.6875514660525707E-2</v>
      </c>
      <c r="P72" s="77">
        <f t="shared" si="56"/>
        <v>2.8221209779947146E-2</v>
      </c>
      <c r="Q72" s="77">
        <f t="shared" si="56"/>
        <v>2.2789075272589023E-2</v>
      </c>
      <c r="R72" s="77">
        <f t="shared" si="56"/>
        <v>2.6403129406381832E-2</v>
      </c>
      <c r="S72" s="77">
        <f t="shared" si="56"/>
        <v>2.5834739946387995E-2</v>
      </c>
      <c r="T72" s="99">
        <f t="shared" ref="T72" si="57">AVERAGE(N72:S72)</f>
        <v>2.647958772995768E-2</v>
      </c>
      <c r="U72" s="99">
        <f t="shared" ref="U72" si="58">_xlfn.STDEV.S(N72:S72)</f>
        <v>2.1167836156339229E-3</v>
      </c>
      <c r="V72" s="123">
        <f t="shared" ref="V72" si="59">U72/T72%</f>
        <v>7.9940202892173424</v>
      </c>
      <c r="W72" s="46"/>
      <c r="X72" s="77">
        <f t="shared" ref="X72:AC72" si="60">X71/$B$71</f>
        <v>2.3877579383397914E-2</v>
      </c>
      <c r="Y72" s="77">
        <f t="shared" si="60"/>
        <v>2.2907696690720028E-2</v>
      </c>
      <c r="Z72" s="77">
        <f t="shared" si="60"/>
        <v>2.4393261107023962E-2</v>
      </c>
      <c r="AA72" s="77">
        <f t="shared" si="60"/>
        <v>2.4938638801007829E-2</v>
      </c>
      <c r="AB72" s="77">
        <f t="shared" si="60"/>
        <v>2.6008482841345711E-2</v>
      </c>
      <c r="AC72" s="77">
        <f t="shared" si="60"/>
        <v>2.555295895685003E-2</v>
      </c>
      <c r="AD72" s="99">
        <f t="shared" ref="AD72" si="61">AVERAGE(X72:AC72)</f>
        <v>2.461310296339091E-2</v>
      </c>
      <c r="AE72" s="99">
        <f t="shared" ref="AE72" si="62">_xlfn.STDEV.S(X72:AC72)</f>
        <v>1.1343829871094599E-3</v>
      </c>
      <c r="AF72" s="123">
        <f t="shared" ref="AF72" si="63">AE72/AD72%</f>
        <v>4.6088580899235696</v>
      </c>
      <c r="AG72" s="46"/>
      <c r="AH72" s="77">
        <f t="shared" ref="AH72:AM72" si="64">AH71/$B$71</f>
        <v>2.4575115562466249E-2</v>
      </c>
      <c r="AI72" s="77">
        <f t="shared" si="64"/>
        <v>2.2691562478952262E-2</v>
      </c>
      <c r="AJ72" s="77">
        <f t="shared" si="64"/>
        <v>2.141775736983427E-2</v>
      </c>
      <c r="AK72" s="77">
        <f t="shared" si="64"/>
        <v>2.2901987266172923E-2</v>
      </c>
      <c r="AL72" s="77">
        <f t="shared" si="64"/>
        <v>2.3966017441270773E-2</v>
      </c>
      <c r="AM72" s="77">
        <f t="shared" si="64"/>
        <v>2.2494935467720422E-2</v>
      </c>
      <c r="AN72" s="99">
        <f t="shared" ref="AN72" si="65">AVERAGE(AH72:AM72)</f>
        <v>2.3007895931069482E-2</v>
      </c>
      <c r="AO72" s="99">
        <f t="shared" ref="AO72" si="66">_xlfn.STDEV.S(AH72:AM72)</f>
        <v>1.1204576547519198E-3</v>
      </c>
      <c r="AP72" s="123">
        <f t="shared" ref="AP72" si="67">AO72/AN72%</f>
        <v>4.8698831831852658</v>
      </c>
      <c r="AQ72" s="46"/>
    </row>
    <row r="73" spans="1:43" s="2" customFormat="1">
      <c r="A73" s="46"/>
      <c r="K73" s="46"/>
      <c r="L73" s="112"/>
      <c r="M73" s="46"/>
      <c r="U73" s="46"/>
      <c r="V73" s="112"/>
      <c r="W73" s="46"/>
      <c r="AE73" s="46"/>
      <c r="AF73" s="112"/>
      <c r="AG73" s="46"/>
      <c r="AO73" s="46"/>
      <c r="AP73" s="112"/>
      <c r="AQ73" s="46"/>
    </row>
    <row r="74" spans="1:43" s="2" customFormat="1">
      <c r="A74" s="46" t="s">
        <v>14</v>
      </c>
      <c r="B74" s="46" t="s">
        <v>14</v>
      </c>
      <c r="C74" s="46" t="s">
        <v>14</v>
      </c>
      <c r="K74" s="46"/>
      <c r="L74" s="112"/>
      <c r="M74" s="46"/>
      <c r="U74" s="46"/>
      <c r="V74" s="112"/>
      <c r="W74" s="46"/>
      <c r="AE74" s="46"/>
      <c r="AF74" s="112"/>
      <c r="AG74" s="46"/>
      <c r="AO74" s="46"/>
      <c r="AP74" s="112"/>
      <c r="AQ74" s="46"/>
    </row>
    <row r="75" spans="1:43" s="2" customFormat="1">
      <c r="A75" s="11">
        <v>30</v>
      </c>
      <c r="B75" s="113">
        <f>A75^2</f>
        <v>900</v>
      </c>
      <c r="C75" s="52">
        <v>39.267667000000003</v>
      </c>
      <c r="D75" s="20">
        <f>(B25-$C75)/1000000</f>
        <v>3.0593632999999995E-5</v>
      </c>
      <c r="E75" s="20">
        <f t="shared" ref="E75:I90" si="68">(C25-$C75)/1000000</f>
        <v>2.9022532999999996E-5</v>
      </c>
      <c r="F75" s="20">
        <f t="shared" si="68"/>
        <v>2.7358333000000002E-5</v>
      </c>
      <c r="G75" s="20">
        <f t="shared" si="68"/>
        <v>2.7487532999999998E-5</v>
      </c>
      <c r="H75" s="20">
        <f t="shared" si="68"/>
        <v>2.8648232999999991E-5</v>
      </c>
      <c r="I75" s="20">
        <f t="shared" si="68"/>
        <v>2.699753299999999E-5</v>
      </c>
      <c r="J75" s="18">
        <f>AVERAGE(D75:I75)</f>
        <v>2.8351299666666661E-5</v>
      </c>
      <c r="K75" s="18">
        <f>_xlfn.STDEV.S(D75:I75)</f>
        <v>1.3514097981984093E-6</v>
      </c>
      <c r="L75" s="2">
        <f>K75/J75%</f>
        <v>4.7666590741421846</v>
      </c>
      <c r="M75" s="18">
        <f t="shared" ref="M75:M93" si="69">K75/SQRT(6)</f>
        <v>5.5171073983061474E-7</v>
      </c>
      <c r="N75" s="20">
        <f>(K25-$C75)/1000000</f>
        <v>2.4178332999999995E-5</v>
      </c>
      <c r="O75" s="20">
        <f t="shared" ref="O75:S90" si="70">(L25-$C75)/1000000</f>
        <v>2.3371032999999997E-5</v>
      </c>
      <c r="P75" s="20">
        <f t="shared" si="70"/>
        <v>2.2470032999999994E-5</v>
      </c>
      <c r="Q75" s="20">
        <f t="shared" si="70"/>
        <v>2.2987232999999996E-5</v>
      </c>
      <c r="R75" s="20">
        <f t="shared" si="70"/>
        <v>2.2595832999999998E-5</v>
      </c>
      <c r="S75" s="20">
        <f t="shared" si="70"/>
        <v>2.2510532999999994E-5</v>
      </c>
      <c r="T75" s="18">
        <f>AVERAGE(N75:S75)</f>
        <v>2.3018832999999994E-5</v>
      </c>
      <c r="U75" s="18">
        <f>_xlfn.STDEV.S(N75:S75)</f>
        <v>6.6452433815474396E-7</v>
      </c>
      <c r="V75" s="2">
        <f>U75/T75%</f>
        <v>2.8868724064106295</v>
      </c>
      <c r="W75" s="18">
        <f t="shared" ref="W75:W93" si="71">U75/SQRT(6)</f>
        <v>2.7129092502330427E-7</v>
      </c>
      <c r="X75" s="20">
        <f>(T25-$C75)/1000000</f>
        <v>2.1627032999999998E-5</v>
      </c>
      <c r="Y75" s="20">
        <f t="shared" ref="Y75:AC90" si="72">(U25-$C75)/1000000</f>
        <v>2.2256632999999993E-5</v>
      </c>
      <c r="Z75" s="20">
        <f t="shared" si="72"/>
        <v>2.2294432999999998E-5</v>
      </c>
      <c r="AA75" s="20">
        <f t="shared" si="72"/>
        <v>2.2710632999999996E-5</v>
      </c>
      <c r="AB75" s="20">
        <f t="shared" si="72"/>
        <v>2.3174332999999996E-5</v>
      </c>
      <c r="AC75" s="20">
        <f t="shared" si="72"/>
        <v>2.1554832999999996E-5</v>
      </c>
      <c r="AD75" s="18">
        <f>AVERAGE(X75:AC75)</f>
        <v>2.2269649666666665E-5</v>
      </c>
      <c r="AE75" s="18">
        <f>_xlfn.STDEV.S(X75:AC75)</f>
        <v>6.2251440599127199E-7</v>
      </c>
      <c r="AF75" s="2">
        <f>AE75/AD75%</f>
        <v>2.7953488955107137</v>
      </c>
      <c r="AG75" s="18">
        <f t="shared" ref="AG75:AG93" si="73">AE75/SQRT(6)</f>
        <v>2.5414044203506397E-7</v>
      </c>
      <c r="AH75" s="20">
        <f>(AC25-$C75)/1000000</f>
        <v>2.2866432999999992E-5</v>
      </c>
      <c r="AI75" s="20">
        <f t="shared" ref="AI75:AM90" si="74">(AD25-$C75)/1000000</f>
        <v>2.1821532999999995E-5</v>
      </c>
      <c r="AJ75" s="20">
        <f t="shared" si="74"/>
        <v>2.1566632999999995E-5</v>
      </c>
      <c r="AK75" s="20">
        <f t="shared" si="74"/>
        <v>2.1978333E-5</v>
      </c>
      <c r="AL75" s="20">
        <f t="shared" si="74"/>
        <v>2.1472732999999999E-5</v>
      </c>
      <c r="AM75" s="20">
        <f t="shared" si="74"/>
        <v>2.0287432999999999E-5</v>
      </c>
      <c r="AN75" s="18">
        <f>AVERAGE(AH75:AM75)</f>
        <v>2.1665516333333328E-5</v>
      </c>
      <c r="AO75" s="18">
        <f>_xlfn.STDEV.S(AH75:AM75)</f>
        <v>8.3790850435275067E-7</v>
      </c>
      <c r="AP75" s="2">
        <f>AO75/AN75%</f>
        <v>3.8674753532810682</v>
      </c>
      <c r="AQ75" s="18">
        <f t="shared" ref="AQ75:AQ93" si="75">AO75/SQRT(6)</f>
        <v>3.4207471446714279E-7</v>
      </c>
    </row>
    <row r="76" spans="1:43" s="2" customFormat="1">
      <c r="A76" s="11">
        <v>45</v>
      </c>
      <c r="B76" s="113">
        <f t="shared" ref="B76:B93" si="76">A76^2</f>
        <v>2025</v>
      </c>
      <c r="C76" s="52">
        <v>73.273809</v>
      </c>
      <c r="D76" s="20">
        <f t="shared" ref="D76:I91" si="77">(B26-$C76)/1000000</f>
        <v>5.9814190999999996E-5</v>
      </c>
      <c r="E76" s="20">
        <f t="shared" si="68"/>
        <v>5.5447191000000002E-5</v>
      </c>
      <c r="F76" s="20">
        <f t="shared" si="68"/>
        <v>5.3573190999999993E-5</v>
      </c>
      <c r="G76" s="20">
        <f t="shared" si="68"/>
        <v>5.1988191E-5</v>
      </c>
      <c r="H76" s="20">
        <f t="shared" si="68"/>
        <v>5.4207190999999994E-5</v>
      </c>
      <c r="I76" s="20">
        <f t="shared" si="68"/>
        <v>5.2950191000000002E-5</v>
      </c>
      <c r="J76" s="18">
        <f t="shared" ref="J76:J93" si="78">AVERAGE(D76:I76)</f>
        <v>5.4663357666666671E-5</v>
      </c>
      <c r="K76" s="18">
        <f t="shared" ref="K76:K93" si="79">_xlfn.STDEV.S(D76:I76)</f>
        <v>2.7796937541151294E-6</v>
      </c>
      <c r="L76" s="2">
        <f t="shared" ref="L76:L93" si="80">K76/J76%</f>
        <v>5.0851134521693808</v>
      </c>
      <c r="M76" s="18">
        <f t="shared" si="69"/>
        <v>1.1348052231305794E-6</v>
      </c>
      <c r="N76" s="20">
        <f t="shared" ref="N76:S91" si="81">(K26-$C76)/1000000</f>
        <v>4.5738190999999997E-5</v>
      </c>
      <c r="O76" s="20">
        <f t="shared" si="70"/>
        <v>4.5544190999999999E-5</v>
      </c>
      <c r="P76" s="20">
        <f t="shared" si="70"/>
        <v>4.4687190999999997E-5</v>
      </c>
      <c r="Q76" s="20">
        <f t="shared" si="70"/>
        <v>4.4417191000000001E-5</v>
      </c>
      <c r="R76" s="20">
        <f t="shared" si="70"/>
        <v>4.4974191000000003E-5</v>
      </c>
      <c r="S76" s="20">
        <f t="shared" si="70"/>
        <v>4.4801191000000003E-5</v>
      </c>
      <c r="T76" s="18">
        <f t="shared" ref="T76:T93" si="82">AVERAGE(N76:S76)</f>
        <v>4.502702433333333E-5</v>
      </c>
      <c r="U76" s="18">
        <f t="shared" ref="U76:U93" si="83">_xlfn.STDEV.S(N76:S76)</f>
        <v>5.1271723851131201E-7</v>
      </c>
      <c r="V76" s="2">
        <f t="shared" ref="V76:V93" si="84">U76/T76%</f>
        <v>1.1386878127137294</v>
      </c>
      <c r="W76" s="18">
        <f t="shared" si="71"/>
        <v>2.0931593611359585E-7</v>
      </c>
      <c r="X76" s="20">
        <f t="shared" ref="X76:AC91" si="85">(T26-$C76)/1000000</f>
        <v>4.3211190999999999E-5</v>
      </c>
      <c r="Y76" s="20">
        <f t="shared" si="72"/>
        <v>4.3069191000000006E-5</v>
      </c>
      <c r="Z76" s="20">
        <f t="shared" si="72"/>
        <v>4.2909191000000008E-5</v>
      </c>
      <c r="AA76" s="20">
        <f t="shared" si="72"/>
        <v>4.3970190999999997E-5</v>
      </c>
      <c r="AB76" s="20">
        <f t="shared" si="72"/>
        <v>4.4777191000000004E-5</v>
      </c>
      <c r="AC76" s="20">
        <f t="shared" si="72"/>
        <v>4.2551191000000002E-5</v>
      </c>
      <c r="AD76" s="18">
        <f t="shared" ref="AD76:AD93" si="86">AVERAGE(X76:AC76)</f>
        <v>4.3414691000000005E-5</v>
      </c>
      <c r="AE76" s="18">
        <f t="shared" ref="AE76:AE93" si="87">_xlfn.STDEV.S(X76:AC76)</f>
        <v>8.1571214285432726E-7</v>
      </c>
      <c r="AF76" s="2">
        <f t="shared" ref="AF76:AF93" si="88">AE76/AD76%</f>
        <v>1.8788850595627344</v>
      </c>
      <c r="AG76" s="18">
        <f t="shared" si="73"/>
        <v>3.3301308783089355E-7</v>
      </c>
      <c r="AH76" s="20">
        <f t="shared" ref="AH76:AM91" si="89">(AC26-$C76)/1000000</f>
        <v>4.4553191000000001E-5</v>
      </c>
      <c r="AI76" s="20">
        <f t="shared" si="74"/>
        <v>4.3051191000000001E-5</v>
      </c>
      <c r="AJ76" s="20">
        <f t="shared" si="74"/>
        <v>4.2337191000000007E-5</v>
      </c>
      <c r="AK76" s="20">
        <f t="shared" si="74"/>
        <v>4.2847190999999994E-5</v>
      </c>
      <c r="AL76" s="20">
        <f t="shared" si="74"/>
        <v>4.1686190999999996E-5</v>
      </c>
      <c r="AM76" s="20">
        <f t="shared" si="74"/>
        <v>3.8445190999999991E-5</v>
      </c>
      <c r="AN76" s="18">
        <f t="shared" ref="AN76:AN93" si="90">AVERAGE(AH76:AM76)</f>
        <v>4.2153357666666664E-5</v>
      </c>
      <c r="AO76" s="18">
        <f t="shared" ref="AO76:AO93" si="91">_xlfn.STDEV.S(AH76:AM76)</f>
        <v>2.0517918429184478E-6</v>
      </c>
      <c r="AP76" s="2">
        <f t="shared" ref="AP76:AP93" si="92">AO76/AN76%</f>
        <v>4.8674458133163849</v>
      </c>
      <c r="AQ76" s="18">
        <f t="shared" si="75"/>
        <v>8.3764051225915537E-7</v>
      </c>
    </row>
    <row r="77" spans="1:43" s="2" customFormat="1">
      <c r="A77" s="11">
        <v>60</v>
      </c>
      <c r="B77" s="113">
        <f t="shared" si="76"/>
        <v>3600</v>
      </c>
      <c r="C77" s="52">
        <v>114.48632499999999</v>
      </c>
      <c r="D77" s="20">
        <f t="shared" si="77"/>
        <v>9.5053674999999999E-5</v>
      </c>
      <c r="E77" s="20">
        <f t="shared" si="68"/>
        <v>8.6021675000000022E-5</v>
      </c>
      <c r="F77" s="20">
        <f t="shared" si="68"/>
        <v>8.3031675000000012E-5</v>
      </c>
      <c r="G77" s="20">
        <f t="shared" si="68"/>
        <v>8.2907675000000011E-5</v>
      </c>
      <c r="H77" s="20">
        <f t="shared" si="68"/>
        <v>8.5522674999999999E-5</v>
      </c>
      <c r="I77" s="20">
        <f t="shared" si="68"/>
        <v>8.1703675E-5</v>
      </c>
      <c r="J77" s="18">
        <f t="shared" si="78"/>
        <v>8.5706841666666669E-5</v>
      </c>
      <c r="K77" s="18">
        <f t="shared" si="79"/>
        <v>4.8685423862452553E-6</v>
      </c>
      <c r="L77" s="2">
        <f t="shared" si="80"/>
        <v>5.6804594494102583</v>
      </c>
      <c r="M77" s="18">
        <f t="shared" si="69"/>
        <v>1.9875741062354821E-6</v>
      </c>
      <c r="N77" s="20">
        <f t="shared" si="81"/>
        <v>7.1071674999999997E-5</v>
      </c>
      <c r="O77" s="20">
        <f t="shared" si="70"/>
        <v>7.1306675000000011E-5</v>
      </c>
      <c r="P77" s="20">
        <f t="shared" si="70"/>
        <v>6.8826674999999994E-5</v>
      </c>
      <c r="Q77" s="20">
        <f t="shared" si="70"/>
        <v>6.9398675000000002E-5</v>
      </c>
      <c r="R77" s="20">
        <f t="shared" si="70"/>
        <v>7.0286674999999997E-5</v>
      </c>
      <c r="S77" s="20">
        <f t="shared" si="70"/>
        <v>6.8789675000000022E-5</v>
      </c>
      <c r="T77" s="18">
        <f t="shared" si="82"/>
        <v>6.9946674999999997E-5</v>
      </c>
      <c r="U77" s="18">
        <f t="shared" si="83"/>
        <v>1.1067229102173665E-6</v>
      </c>
      <c r="V77" s="2">
        <f t="shared" si="84"/>
        <v>1.5822380552290247</v>
      </c>
      <c r="W77" s="18">
        <f t="shared" si="71"/>
        <v>4.5181773611343124E-7</v>
      </c>
      <c r="X77" s="20">
        <f t="shared" si="85"/>
        <v>6.9270675000000006E-5</v>
      </c>
      <c r="Y77" s="20">
        <f t="shared" si="72"/>
        <v>6.5609675000000015E-5</v>
      </c>
      <c r="Z77" s="20">
        <f t="shared" si="72"/>
        <v>6.776167499999999E-5</v>
      </c>
      <c r="AA77" s="20">
        <f t="shared" si="72"/>
        <v>7.0211675000000009E-5</v>
      </c>
      <c r="AB77" s="20">
        <f t="shared" si="72"/>
        <v>6.9986675000000017E-5</v>
      </c>
      <c r="AC77" s="20">
        <f t="shared" si="72"/>
        <v>6.5106674999999996E-5</v>
      </c>
      <c r="AD77" s="18">
        <f t="shared" si="86"/>
        <v>6.7991175000000012E-5</v>
      </c>
      <c r="AE77" s="18">
        <f t="shared" si="87"/>
        <v>2.2178509192459296E-6</v>
      </c>
      <c r="AF77" s="2">
        <f t="shared" si="88"/>
        <v>3.2619688058721286</v>
      </c>
      <c r="AG77" s="18">
        <f t="shared" si="73"/>
        <v>9.0543384628585795E-7</v>
      </c>
      <c r="AH77" s="20">
        <f t="shared" si="89"/>
        <v>6.6130674999999992E-5</v>
      </c>
      <c r="AI77" s="20">
        <f t="shared" si="74"/>
        <v>6.7216675000000015E-5</v>
      </c>
      <c r="AJ77" s="20">
        <f t="shared" si="74"/>
        <v>6.5128675000000017E-5</v>
      </c>
      <c r="AK77" s="20">
        <f t="shared" si="74"/>
        <v>6.6077674999999998E-5</v>
      </c>
      <c r="AL77" s="20">
        <f t="shared" si="74"/>
        <v>6.5978675000000011E-5</v>
      </c>
      <c r="AM77" s="20">
        <f t="shared" si="74"/>
        <v>6.2480675000000025E-5</v>
      </c>
      <c r="AN77" s="18">
        <f t="shared" si="90"/>
        <v>6.5502175000000016E-5</v>
      </c>
      <c r="AO77" s="18">
        <f t="shared" si="91"/>
        <v>1.6224512011151451E-6</v>
      </c>
      <c r="AP77" s="2">
        <f t="shared" si="92"/>
        <v>2.4769424849100727</v>
      </c>
      <c r="AQ77" s="18">
        <f t="shared" si="75"/>
        <v>6.6236292921629928E-7</v>
      </c>
    </row>
    <row r="78" spans="1:43" s="2" customFormat="1">
      <c r="A78" s="11">
        <v>75</v>
      </c>
      <c r="B78" s="113">
        <f t="shared" si="76"/>
        <v>5625</v>
      </c>
      <c r="C78" s="52">
        <v>161.23335250000002</v>
      </c>
      <c r="D78" s="20">
        <f t="shared" si="77"/>
        <v>1.3241564749999997E-4</v>
      </c>
      <c r="E78" s="20">
        <f t="shared" si="68"/>
        <v>1.2209464749999996E-4</v>
      </c>
      <c r="F78" s="20">
        <f t="shared" si="68"/>
        <v>1.1743364749999995E-4</v>
      </c>
      <c r="G78" s="20">
        <f t="shared" si="68"/>
        <v>1.154366475E-4</v>
      </c>
      <c r="H78" s="20">
        <f t="shared" si="68"/>
        <v>1.2194564749999995E-4</v>
      </c>
      <c r="I78" s="20">
        <f t="shared" si="68"/>
        <v>1.1469864749999999E-4</v>
      </c>
      <c r="J78" s="18">
        <f t="shared" si="78"/>
        <v>1.2067081416666663E-4</v>
      </c>
      <c r="K78" s="18">
        <f t="shared" si="79"/>
        <v>6.559514232522602E-6</v>
      </c>
      <c r="L78" s="2">
        <f t="shared" si="80"/>
        <v>5.4358746792433283</v>
      </c>
      <c r="M78" s="18">
        <f t="shared" si="69"/>
        <v>2.6779104717007311E-6</v>
      </c>
      <c r="N78" s="20">
        <f t="shared" si="81"/>
        <v>1.0145164749999998E-4</v>
      </c>
      <c r="O78" s="20">
        <f t="shared" si="70"/>
        <v>1.0306264749999997E-4</v>
      </c>
      <c r="P78" s="20">
        <f t="shared" si="70"/>
        <v>9.9853647499999968E-5</v>
      </c>
      <c r="Q78" s="20">
        <f t="shared" si="70"/>
        <v>9.9337647500000002E-5</v>
      </c>
      <c r="R78" s="20">
        <f t="shared" si="70"/>
        <v>1.0044164749999998E-4</v>
      </c>
      <c r="S78" s="20">
        <f t="shared" si="70"/>
        <v>9.9320647499999952E-5</v>
      </c>
      <c r="T78" s="18">
        <f t="shared" si="82"/>
        <v>1.005779808333333E-4</v>
      </c>
      <c r="U78" s="18">
        <f t="shared" si="83"/>
        <v>1.4559822343238472E-6</v>
      </c>
      <c r="V78" s="2">
        <f t="shared" si="84"/>
        <v>1.4476152953761716</v>
      </c>
      <c r="W78" s="18">
        <f t="shared" si="71"/>
        <v>5.9440225810846629E-7</v>
      </c>
      <c r="X78" s="20">
        <f t="shared" si="85"/>
        <v>9.8941647499999988E-5</v>
      </c>
      <c r="Y78" s="20">
        <f t="shared" si="72"/>
        <v>9.5279647499999954E-5</v>
      </c>
      <c r="Z78" s="20">
        <f t="shared" si="72"/>
        <v>9.816864749999996E-5</v>
      </c>
      <c r="AA78" s="20">
        <f t="shared" si="72"/>
        <v>9.7712647500000004E-5</v>
      </c>
      <c r="AB78" s="20">
        <f t="shared" si="72"/>
        <v>9.8917647499999989E-5</v>
      </c>
      <c r="AC78" s="20">
        <f t="shared" si="72"/>
        <v>9.5948647499999998E-5</v>
      </c>
      <c r="AD78" s="18">
        <f t="shared" si="86"/>
        <v>9.749481416666666E-5</v>
      </c>
      <c r="AE78" s="18">
        <f t="shared" si="87"/>
        <v>1.543818566628438E-6</v>
      </c>
      <c r="AF78" s="2">
        <f t="shared" si="88"/>
        <v>1.5834878806879837</v>
      </c>
      <c r="AG78" s="18">
        <f t="shared" si="73"/>
        <v>6.3026129061243129E-7</v>
      </c>
      <c r="AH78" s="20">
        <f t="shared" si="89"/>
        <v>9.6505647499999959E-5</v>
      </c>
      <c r="AI78" s="20">
        <f t="shared" si="74"/>
        <v>9.4864647499999993E-5</v>
      </c>
      <c r="AJ78" s="20">
        <f t="shared" si="74"/>
        <v>9.1761647499999979E-5</v>
      </c>
      <c r="AK78" s="20">
        <f t="shared" si="74"/>
        <v>9.3561647499999968E-5</v>
      </c>
      <c r="AL78" s="20">
        <f t="shared" si="74"/>
        <v>9.2090647499999995E-5</v>
      </c>
      <c r="AM78" s="20">
        <f t="shared" si="74"/>
        <v>8.6111647499999977E-5</v>
      </c>
      <c r="AN78" s="18">
        <f t="shared" si="90"/>
        <v>9.2482647499999974E-5</v>
      </c>
      <c r="AO78" s="18">
        <f t="shared" si="91"/>
        <v>3.5856893340053849E-6</v>
      </c>
      <c r="AP78" s="2">
        <f t="shared" si="92"/>
        <v>3.8771482336785246</v>
      </c>
      <c r="AQ78" s="18">
        <f t="shared" si="75"/>
        <v>1.4638515407422061E-6</v>
      </c>
    </row>
    <row r="79" spans="1:43" s="2" customFormat="1">
      <c r="A79" s="11">
        <v>90</v>
      </c>
      <c r="B79" s="113">
        <f t="shared" si="76"/>
        <v>8100</v>
      </c>
      <c r="C79" s="52">
        <v>213.45731500000005</v>
      </c>
      <c r="D79" s="20">
        <f t="shared" si="77"/>
        <v>1.7383368499999995E-4</v>
      </c>
      <c r="E79" s="20">
        <f t="shared" si="68"/>
        <v>1.5908168499999994E-4</v>
      </c>
      <c r="F79" s="20">
        <f t="shared" si="68"/>
        <v>1.5090168499999992E-4</v>
      </c>
      <c r="G79" s="20">
        <f t="shared" si="68"/>
        <v>1.5173468499999997E-4</v>
      </c>
      <c r="H79" s="20">
        <f t="shared" si="68"/>
        <v>1.5988868499999996E-4</v>
      </c>
      <c r="I79" s="20">
        <f t="shared" si="68"/>
        <v>1.4914468499999993E-4</v>
      </c>
      <c r="J79" s="18">
        <f t="shared" si="78"/>
        <v>1.574308516666666E-4</v>
      </c>
      <c r="K79" s="18">
        <f t="shared" si="79"/>
        <v>9.1821133388053306E-6</v>
      </c>
      <c r="L79" s="2">
        <f t="shared" si="80"/>
        <v>5.8324739030485038</v>
      </c>
      <c r="M79" s="18">
        <f t="shared" si="69"/>
        <v>3.7485820734127101E-6</v>
      </c>
      <c r="N79" s="20">
        <f t="shared" si="81"/>
        <v>1.3506868499999996E-4</v>
      </c>
      <c r="O79" s="20">
        <f t="shared" si="70"/>
        <v>1.3237468499999994E-4</v>
      </c>
      <c r="P79" s="20">
        <f t="shared" si="70"/>
        <v>1.3039568499999995E-4</v>
      </c>
      <c r="Q79" s="20">
        <f t="shared" si="70"/>
        <v>1.3056668499999996E-4</v>
      </c>
      <c r="R79" s="20">
        <f t="shared" si="70"/>
        <v>1.2773968499999995E-4</v>
      </c>
      <c r="S79" s="20">
        <f t="shared" si="70"/>
        <v>1.2688368499999994E-4</v>
      </c>
      <c r="T79" s="18">
        <f t="shared" si="82"/>
        <v>1.3050485166666662E-4</v>
      </c>
      <c r="U79" s="18">
        <f t="shared" si="83"/>
        <v>3.0033177265595269E-6</v>
      </c>
      <c r="V79" s="2">
        <f t="shared" si="84"/>
        <v>2.3013073370103911</v>
      </c>
      <c r="W79" s="18">
        <f t="shared" si="71"/>
        <v>1.2260993275877426E-6</v>
      </c>
      <c r="X79" s="20">
        <f t="shared" si="85"/>
        <v>1.2655168499999998E-4</v>
      </c>
      <c r="Y79" s="20">
        <f t="shared" si="72"/>
        <v>1.2846968499999998E-4</v>
      </c>
      <c r="Z79" s="20">
        <f t="shared" si="72"/>
        <v>1.2752868499999994E-4</v>
      </c>
      <c r="AA79" s="20">
        <f t="shared" si="72"/>
        <v>1.2916068499999994E-4</v>
      </c>
      <c r="AB79" s="20">
        <f t="shared" si="72"/>
        <v>1.2911768499999994E-4</v>
      </c>
      <c r="AC79" s="20">
        <f t="shared" si="72"/>
        <v>1.2819368499999997E-4</v>
      </c>
      <c r="AD79" s="18">
        <f t="shared" si="86"/>
        <v>1.2817035166666661E-4</v>
      </c>
      <c r="AE79" s="18">
        <f t="shared" si="87"/>
        <v>1.0000163331999368E-6</v>
      </c>
      <c r="AF79" s="2">
        <f t="shared" si="88"/>
        <v>0.78022438122092785</v>
      </c>
      <c r="AG79" s="18">
        <f t="shared" si="73"/>
        <v>4.0825495846481505E-7</v>
      </c>
      <c r="AH79" s="20">
        <f t="shared" si="89"/>
        <v>1.2910368499999993E-4</v>
      </c>
      <c r="AI79" s="20">
        <f t="shared" si="74"/>
        <v>1.2523868499999998E-4</v>
      </c>
      <c r="AJ79" s="20">
        <f t="shared" si="74"/>
        <v>1.2545068499999996E-4</v>
      </c>
      <c r="AK79" s="20">
        <f t="shared" si="74"/>
        <v>1.2232768499999998E-4</v>
      </c>
      <c r="AL79" s="20">
        <f t="shared" si="74"/>
        <v>1.2271268499999997E-4</v>
      </c>
      <c r="AM79" s="20">
        <f t="shared" si="74"/>
        <v>1.1612468499999995E-4</v>
      </c>
      <c r="AN79" s="18">
        <f t="shared" si="90"/>
        <v>1.234930183333333E-4</v>
      </c>
      <c r="AO79" s="18">
        <f t="shared" si="91"/>
        <v>4.3501413616877608E-6</v>
      </c>
      <c r="AP79" s="2">
        <f t="shared" si="92"/>
        <v>3.5225808069131697</v>
      </c>
      <c r="AQ79" s="18">
        <f t="shared" si="75"/>
        <v>1.7759377741851697E-6</v>
      </c>
    </row>
    <row r="80" spans="1:43" s="2" customFormat="1">
      <c r="A80" s="11">
        <v>105</v>
      </c>
      <c r="B80" s="113">
        <f t="shared" si="76"/>
        <v>11025</v>
      </c>
      <c r="C80" s="52">
        <v>270.13640500000002</v>
      </c>
      <c r="D80" s="20">
        <f t="shared" si="77"/>
        <v>2.1751959499999998E-4</v>
      </c>
      <c r="E80" s="20">
        <f t="shared" si="68"/>
        <v>1.9828259499999996E-4</v>
      </c>
      <c r="F80" s="20">
        <f t="shared" si="68"/>
        <v>1.9003659499999999E-4</v>
      </c>
      <c r="G80" s="20">
        <f t="shared" si="68"/>
        <v>1.8944459499999999E-4</v>
      </c>
      <c r="H80" s="20">
        <f t="shared" si="68"/>
        <v>1.9841159499999999E-4</v>
      </c>
      <c r="I80" s="20">
        <f t="shared" si="68"/>
        <v>1.8629059499999999E-4</v>
      </c>
      <c r="J80" s="18">
        <f t="shared" si="78"/>
        <v>1.9666426166666665E-4</v>
      </c>
      <c r="K80" s="18">
        <f t="shared" si="79"/>
        <v>1.1351472303920166E-5</v>
      </c>
      <c r="L80" s="2">
        <f t="shared" si="80"/>
        <v>5.7720056545709282</v>
      </c>
      <c r="M80" s="18">
        <f t="shared" si="69"/>
        <v>4.6342191623232967E-6</v>
      </c>
      <c r="N80" s="20">
        <f t="shared" si="81"/>
        <v>1.6357059499999996E-4</v>
      </c>
      <c r="O80" s="20">
        <f t="shared" si="70"/>
        <v>1.6864459499999997E-4</v>
      </c>
      <c r="P80" s="20">
        <f t="shared" si="70"/>
        <v>1.6501859499999994E-4</v>
      </c>
      <c r="Q80" s="20">
        <f t="shared" si="70"/>
        <v>1.5754659499999998E-4</v>
      </c>
      <c r="R80" s="20">
        <f t="shared" si="70"/>
        <v>1.61968595E-4</v>
      </c>
      <c r="S80" s="20">
        <f t="shared" si="70"/>
        <v>1.5984459499999998E-4</v>
      </c>
      <c r="T80" s="18">
        <f t="shared" si="82"/>
        <v>1.6276559499999997E-4</v>
      </c>
      <c r="U80" s="18">
        <f t="shared" si="83"/>
        <v>3.9164291388968011E-6</v>
      </c>
      <c r="V80" s="2">
        <f t="shared" si="84"/>
        <v>2.4061775087645527</v>
      </c>
      <c r="W80" s="18">
        <f t="shared" si="71"/>
        <v>1.5988755006774782E-6</v>
      </c>
      <c r="X80" s="20">
        <f t="shared" si="85"/>
        <v>1.5983459499999998E-4</v>
      </c>
      <c r="Y80" s="20">
        <f t="shared" si="72"/>
        <v>1.5701259499999997E-4</v>
      </c>
      <c r="Z80" s="20">
        <f t="shared" si="72"/>
        <v>1.6117159499999997E-4</v>
      </c>
      <c r="AA80" s="20">
        <f t="shared" si="72"/>
        <v>1.5885859499999998E-4</v>
      </c>
      <c r="AB80" s="20">
        <f t="shared" si="72"/>
        <v>1.6246059499999997E-4</v>
      </c>
      <c r="AC80" s="20">
        <f t="shared" si="72"/>
        <v>1.5481859499999996E-4</v>
      </c>
      <c r="AD80" s="18">
        <f t="shared" si="86"/>
        <v>1.5902609499999999E-4</v>
      </c>
      <c r="AE80" s="18">
        <f t="shared" si="87"/>
        <v>2.7870388407770731E-6</v>
      </c>
      <c r="AF80" s="2">
        <f t="shared" si="88"/>
        <v>1.7525669864289086</v>
      </c>
      <c r="AG80" s="18">
        <f t="shared" si="73"/>
        <v>1.1378038422036268E-6</v>
      </c>
      <c r="AH80" s="20">
        <f t="shared" si="89"/>
        <v>1.5834959499999996E-4</v>
      </c>
      <c r="AI80" s="20">
        <f t="shared" si="74"/>
        <v>1.5601559499999997E-4</v>
      </c>
      <c r="AJ80" s="20">
        <f t="shared" si="74"/>
        <v>1.5467359499999998E-4</v>
      </c>
      <c r="AK80" s="20">
        <f t="shared" si="74"/>
        <v>1.5655859499999998E-4</v>
      </c>
      <c r="AL80" s="20">
        <f t="shared" si="74"/>
        <v>1.5005859499999996E-4</v>
      </c>
      <c r="AM80" s="20">
        <f t="shared" si="74"/>
        <v>1.4771059499999996E-4</v>
      </c>
      <c r="AN80" s="18">
        <f t="shared" si="90"/>
        <v>1.5389442833333331E-4</v>
      </c>
      <c r="AO80" s="18">
        <f t="shared" si="91"/>
        <v>4.1232548995504401E-6</v>
      </c>
      <c r="AP80" s="2">
        <f t="shared" si="92"/>
        <v>2.6792749706438523</v>
      </c>
      <c r="AQ80" s="18">
        <f t="shared" si="75"/>
        <v>1.6833117638882145E-6</v>
      </c>
    </row>
    <row r="81" spans="1:43" s="2" customFormat="1">
      <c r="A81" s="11">
        <v>120</v>
      </c>
      <c r="B81" s="113">
        <f t="shared" si="76"/>
        <v>14400</v>
      </c>
      <c r="C81" s="52">
        <v>331.25566249999997</v>
      </c>
      <c r="D81" s="20">
        <f t="shared" si="77"/>
        <v>2.6664533749999999E-4</v>
      </c>
      <c r="E81" s="20">
        <f t="shared" si="68"/>
        <v>2.450863375E-4</v>
      </c>
      <c r="F81" s="20">
        <f t="shared" si="68"/>
        <v>2.3331033750000006E-4</v>
      </c>
      <c r="G81" s="20">
        <f t="shared" si="68"/>
        <v>2.2833633750000002E-4</v>
      </c>
      <c r="H81" s="20">
        <f t="shared" si="68"/>
        <v>2.4660033750000004E-4</v>
      </c>
      <c r="I81" s="20">
        <f t="shared" si="68"/>
        <v>2.256113375E-4</v>
      </c>
      <c r="J81" s="18">
        <f t="shared" si="78"/>
        <v>2.4093167083333336E-4</v>
      </c>
      <c r="K81" s="18">
        <f t="shared" si="79"/>
        <v>1.5244851244491247E-5</v>
      </c>
      <c r="L81" s="2">
        <f t="shared" si="80"/>
        <v>6.3274584000361696</v>
      </c>
      <c r="M81" s="18">
        <f t="shared" si="69"/>
        <v>6.2236844589394472E-6</v>
      </c>
      <c r="N81" s="20">
        <f t="shared" si="81"/>
        <v>2.0306133750000005E-4</v>
      </c>
      <c r="O81" s="20">
        <f t="shared" si="70"/>
        <v>2.0653533750000007E-4</v>
      </c>
      <c r="P81" s="20">
        <f t="shared" si="70"/>
        <v>1.9807933750000007E-4</v>
      </c>
      <c r="Q81" s="20">
        <f t="shared" si="70"/>
        <v>1.8995833750000009E-4</v>
      </c>
      <c r="R81" s="20">
        <f t="shared" si="70"/>
        <v>1.9978833750000001E-4</v>
      </c>
      <c r="S81" s="20">
        <f t="shared" si="70"/>
        <v>1.9414233750000005E-4</v>
      </c>
      <c r="T81" s="18">
        <f t="shared" si="82"/>
        <v>1.9859417083333336E-4</v>
      </c>
      <c r="U81" s="18">
        <f t="shared" si="83"/>
        <v>5.9850686016675361E-6</v>
      </c>
      <c r="V81" s="2">
        <f t="shared" si="84"/>
        <v>3.0137181653183558</v>
      </c>
      <c r="W81" s="18">
        <f t="shared" si="71"/>
        <v>2.443394024939715E-6</v>
      </c>
      <c r="X81" s="20">
        <f t="shared" si="85"/>
        <v>1.9421633750000002E-4</v>
      </c>
      <c r="Y81" s="20">
        <f t="shared" si="72"/>
        <v>1.9498733750000007E-4</v>
      </c>
      <c r="Z81" s="20">
        <f t="shared" si="72"/>
        <v>1.8982433750000006E-4</v>
      </c>
      <c r="AA81" s="20">
        <f t="shared" si="72"/>
        <v>2.002163375E-4</v>
      </c>
      <c r="AB81" s="20">
        <f t="shared" si="72"/>
        <v>2.0450933750000002E-4</v>
      </c>
      <c r="AC81" s="20">
        <f t="shared" si="72"/>
        <v>1.8954633750000005E-4</v>
      </c>
      <c r="AD81" s="18">
        <f t="shared" si="86"/>
        <v>1.9555000416666667E-4</v>
      </c>
      <c r="AE81" s="18">
        <f t="shared" si="87"/>
        <v>5.8816129307075671E-6</v>
      </c>
      <c r="AF81" s="2">
        <f t="shared" si="88"/>
        <v>3.0077283586732557</v>
      </c>
      <c r="AG81" s="18">
        <f t="shared" si="73"/>
        <v>2.4011584241315158E-6</v>
      </c>
      <c r="AH81" s="20">
        <f t="shared" si="89"/>
        <v>1.9257833749999998E-4</v>
      </c>
      <c r="AI81" s="20">
        <f t="shared" si="74"/>
        <v>1.8868133750000004E-4</v>
      </c>
      <c r="AJ81" s="20">
        <f t="shared" si="74"/>
        <v>1.8725433750000001E-4</v>
      </c>
      <c r="AK81" s="20">
        <f t="shared" si="74"/>
        <v>1.9078533750000007E-4</v>
      </c>
      <c r="AL81" s="20">
        <f t="shared" si="74"/>
        <v>1.8215333750000001E-4</v>
      </c>
      <c r="AM81" s="20">
        <f t="shared" si="74"/>
        <v>1.757503375E-4</v>
      </c>
      <c r="AN81" s="18">
        <f t="shared" si="90"/>
        <v>1.8620050416666669E-4</v>
      </c>
      <c r="AO81" s="18">
        <f t="shared" si="91"/>
        <v>6.2377575270818907E-6</v>
      </c>
      <c r="AP81" s="2">
        <f t="shared" si="92"/>
        <v>3.3500218245910443</v>
      </c>
      <c r="AQ81" s="18">
        <f t="shared" si="75"/>
        <v>2.5465538467592756E-6</v>
      </c>
    </row>
    <row r="82" spans="1:43" s="2" customFormat="1">
      <c r="A82" s="11">
        <v>135</v>
      </c>
      <c r="B82" s="113">
        <f t="shared" si="76"/>
        <v>18225</v>
      </c>
      <c r="C82" s="52">
        <v>396.30752749999999</v>
      </c>
      <c r="D82" s="20">
        <f t="shared" si="77"/>
        <v>3.2214747250000007E-4</v>
      </c>
      <c r="E82" s="20">
        <f t="shared" si="68"/>
        <v>2.9424747249999993E-4</v>
      </c>
      <c r="F82" s="20">
        <f t="shared" si="68"/>
        <v>2.8128947250000001E-4</v>
      </c>
      <c r="G82" s="20">
        <f t="shared" si="68"/>
        <v>2.8027647249999994E-4</v>
      </c>
      <c r="H82" s="20">
        <f t="shared" si="68"/>
        <v>2.9776547249999997E-4</v>
      </c>
      <c r="I82" s="20">
        <f t="shared" si="68"/>
        <v>2.7200647249999999E-4</v>
      </c>
      <c r="J82" s="18">
        <f t="shared" si="78"/>
        <v>2.9128880583333334E-4</v>
      </c>
      <c r="K82" s="18">
        <f t="shared" si="79"/>
        <v>1.7866307728981601E-5</v>
      </c>
      <c r="L82" s="2">
        <f t="shared" si="80"/>
        <v>6.1335373592091154</v>
      </c>
      <c r="M82" s="18">
        <f t="shared" si="69"/>
        <v>7.293889587258042E-6</v>
      </c>
      <c r="N82" s="20">
        <f t="shared" si="81"/>
        <v>2.3793147250000005E-4</v>
      </c>
      <c r="O82" s="20">
        <f t="shared" si="70"/>
        <v>2.4646847249999997E-4</v>
      </c>
      <c r="P82" s="20">
        <f t="shared" si="70"/>
        <v>2.4107747250000001E-4</v>
      </c>
      <c r="Q82" s="20">
        <f t="shared" si="70"/>
        <v>2.3289347250000003E-4</v>
      </c>
      <c r="R82" s="20">
        <f t="shared" si="70"/>
        <v>2.3686247249999997E-4</v>
      </c>
      <c r="S82" s="20">
        <f t="shared" si="70"/>
        <v>2.3643947249999997E-4</v>
      </c>
      <c r="T82" s="18">
        <f t="shared" si="82"/>
        <v>2.3861213916666669E-4</v>
      </c>
      <c r="U82" s="18">
        <f t="shared" si="83"/>
        <v>4.6636490291044133E-6</v>
      </c>
      <c r="V82" s="2">
        <f t="shared" si="84"/>
        <v>1.9544894259746488</v>
      </c>
      <c r="W82" s="18">
        <f t="shared" si="71"/>
        <v>1.9039267434553315E-6</v>
      </c>
      <c r="X82" s="20">
        <f t="shared" si="85"/>
        <v>2.3578147250000007E-4</v>
      </c>
      <c r="Y82" s="20">
        <f t="shared" si="72"/>
        <v>2.3312147249999999E-4</v>
      </c>
      <c r="Z82" s="20">
        <f t="shared" si="72"/>
        <v>2.3338847250000005E-4</v>
      </c>
      <c r="AA82" s="20">
        <f t="shared" si="72"/>
        <v>2.3677947249999999E-4</v>
      </c>
      <c r="AB82" s="20">
        <f t="shared" si="72"/>
        <v>2.4079447249999999E-4</v>
      </c>
      <c r="AC82" s="20">
        <f t="shared" si="72"/>
        <v>2.301404725E-4</v>
      </c>
      <c r="AD82" s="18">
        <f t="shared" si="86"/>
        <v>2.3500097250000001E-4</v>
      </c>
      <c r="AE82" s="18">
        <f t="shared" si="87"/>
        <v>3.6631686147377905E-6</v>
      </c>
      <c r="AF82" s="2">
        <f t="shared" si="88"/>
        <v>1.5587887044755913</v>
      </c>
      <c r="AG82" s="18">
        <f t="shared" si="73"/>
        <v>1.4954823246475804E-6</v>
      </c>
      <c r="AH82" s="20">
        <f t="shared" si="89"/>
        <v>2.246784725E-4</v>
      </c>
      <c r="AI82" s="20">
        <f t="shared" si="74"/>
        <v>2.2374047250000001E-4</v>
      </c>
      <c r="AJ82" s="20">
        <f t="shared" si="74"/>
        <v>2.2080647250000005E-4</v>
      </c>
      <c r="AK82" s="20">
        <f t="shared" si="74"/>
        <v>2.2301547249999997E-4</v>
      </c>
      <c r="AL82" s="20">
        <f t="shared" si="74"/>
        <v>2.1965047249999998E-4</v>
      </c>
      <c r="AM82" s="20">
        <f t="shared" si="74"/>
        <v>2.1001747250000004E-4</v>
      </c>
      <c r="AN82" s="18">
        <f t="shared" si="90"/>
        <v>2.2031813916666672E-4</v>
      </c>
      <c r="AO82" s="18">
        <f t="shared" si="91"/>
        <v>5.3812351989730471E-6</v>
      </c>
      <c r="AP82" s="2">
        <f t="shared" si="92"/>
        <v>2.4424839549421935</v>
      </c>
      <c r="AQ82" s="18">
        <f t="shared" si="75"/>
        <v>2.1968800705647126E-6</v>
      </c>
    </row>
    <row r="83" spans="1:43" s="2" customFormat="1">
      <c r="A83" s="11">
        <v>150</v>
      </c>
      <c r="B83" s="113">
        <f t="shared" si="76"/>
        <v>22500</v>
      </c>
      <c r="C83" s="52">
        <v>466.59554750000007</v>
      </c>
      <c r="D83" s="20">
        <f t="shared" si="77"/>
        <v>3.9662745249999991E-4</v>
      </c>
      <c r="E83" s="20">
        <f t="shared" si="68"/>
        <v>3.6117545249999991E-4</v>
      </c>
      <c r="F83" s="20">
        <f t="shared" si="68"/>
        <v>3.3635545249999997E-4</v>
      </c>
      <c r="G83" s="20">
        <f t="shared" si="68"/>
        <v>3.2558645249999998E-4</v>
      </c>
      <c r="H83" s="20">
        <f t="shared" si="68"/>
        <v>3.5578345249999996E-4</v>
      </c>
      <c r="I83" s="20">
        <f t="shared" si="68"/>
        <v>3.2068245249999996E-4</v>
      </c>
      <c r="J83" s="18">
        <f t="shared" si="78"/>
        <v>3.4936845249999995E-4</v>
      </c>
      <c r="K83" s="18">
        <f t="shared" si="79"/>
        <v>2.8184317781347816E-5</v>
      </c>
      <c r="L83" s="2">
        <f t="shared" si="80"/>
        <v>8.067218885868872</v>
      </c>
      <c r="M83" s="18">
        <f t="shared" si="69"/>
        <v>1.1506199552125503E-5</v>
      </c>
      <c r="N83" s="20">
        <f t="shared" si="81"/>
        <v>2.8540145249999989E-4</v>
      </c>
      <c r="O83" s="20">
        <f t="shared" si="70"/>
        <v>2.8689445249999992E-4</v>
      </c>
      <c r="P83" s="20">
        <f t="shared" si="70"/>
        <v>2.8494945249999987E-4</v>
      </c>
      <c r="Q83" s="20">
        <f t="shared" si="70"/>
        <v>2.6649345250000001E-4</v>
      </c>
      <c r="R83" s="20">
        <f t="shared" si="70"/>
        <v>2.7775545249999995E-4</v>
      </c>
      <c r="S83" s="20">
        <f t="shared" si="70"/>
        <v>2.7080945249999993E-4</v>
      </c>
      <c r="T83" s="18">
        <f t="shared" si="82"/>
        <v>2.7871728583333329E-4</v>
      </c>
      <c r="U83" s="18">
        <f t="shared" si="83"/>
        <v>8.5236740063581731E-6</v>
      </c>
      <c r="V83" s="2">
        <f t="shared" si="84"/>
        <v>3.0581791799792208</v>
      </c>
      <c r="W83" s="18">
        <f t="shared" si="71"/>
        <v>3.4797753415669907E-6</v>
      </c>
      <c r="X83" s="20">
        <f t="shared" si="85"/>
        <v>2.7548145249999993E-4</v>
      </c>
      <c r="Y83" s="20">
        <f t="shared" si="72"/>
        <v>2.7377645249999992E-4</v>
      </c>
      <c r="Z83" s="20">
        <f t="shared" si="72"/>
        <v>2.6912945249999993E-4</v>
      </c>
      <c r="AA83" s="20">
        <f t="shared" si="72"/>
        <v>2.767814524999999E-4</v>
      </c>
      <c r="AB83" s="20">
        <f t="shared" si="72"/>
        <v>2.8431345249999994E-4</v>
      </c>
      <c r="AC83" s="20">
        <f t="shared" si="72"/>
        <v>2.6508345249999992E-4</v>
      </c>
      <c r="AD83" s="18">
        <f t="shared" si="86"/>
        <v>2.7409428583333325E-4</v>
      </c>
      <c r="AE83" s="18">
        <f t="shared" si="87"/>
        <v>6.6260420891107168E-6</v>
      </c>
      <c r="AF83" s="2">
        <f t="shared" si="88"/>
        <v>2.4174316764632486</v>
      </c>
      <c r="AG83" s="18">
        <f t="shared" si="73"/>
        <v>2.705070355421054E-6</v>
      </c>
      <c r="AH83" s="20">
        <f t="shared" si="89"/>
        <v>2.675224525E-4</v>
      </c>
      <c r="AI83" s="20">
        <f t="shared" si="74"/>
        <v>2.5874645249999989E-4</v>
      </c>
      <c r="AJ83" s="20">
        <f t="shared" si="74"/>
        <v>2.5984745249999993E-4</v>
      </c>
      <c r="AK83" s="20">
        <f t="shared" si="74"/>
        <v>2.684554525E-4</v>
      </c>
      <c r="AL83" s="20">
        <f t="shared" si="74"/>
        <v>2.5120645249999995E-4</v>
      </c>
      <c r="AM83" s="20">
        <f t="shared" si="74"/>
        <v>2.4025045249999994E-4</v>
      </c>
      <c r="AN83" s="18">
        <f t="shared" si="90"/>
        <v>2.5767145249999993E-4</v>
      </c>
      <c r="AO83" s="18">
        <f t="shared" si="91"/>
        <v>1.062558162172784E-5</v>
      </c>
      <c r="AP83" s="2">
        <f t="shared" si="92"/>
        <v>4.1236937653106303</v>
      </c>
      <c r="AQ83" s="18">
        <f t="shared" si="75"/>
        <v>4.3378755322546318E-6</v>
      </c>
    </row>
    <row r="84" spans="1:43" s="2" customFormat="1">
      <c r="A84" s="11">
        <v>165</v>
      </c>
      <c r="B84" s="113">
        <f t="shared" si="76"/>
        <v>27225</v>
      </c>
      <c r="C84" s="52">
        <v>540.39986999999996</v>
      </c>
      <c r="D84" s="20">
        <f t="shared" si="77"/>
        <v>4.7424013000000004E-4</v>
      </c>
      <c r="E84" s="20">
        <f t="shared" si="68"/>
        <v>4.3816313000000001E-4</v>
      </c>
      <c r="F84" s="20">
        <f t="shared" si="68"/>
        <v>3.9765213000000004E-4</v>
      </c>
      <c r="G84" s="20">
        <f t="shared" si="68"/>
        <v>3.7776313000000006E-4</v>
      </c>
      <c r="H84" s="20">
        <f t="shared" si="68"/>
        <v>4.1262112999999997E-4</v>
      </c>
      <c r="I84" s="20">
        <f t="shared" si="68"/>
        <v>3.8035013000000002E-4</v>
      </c>
      <c r="J84" s="18">
        <f t="shared" si="78"/>
        <v>4.1346496333333335E-4</v>
      </c>
      <c r="K84" s="18">
        <f t="shared" si="79"/>
        <v>3.7217176579728161E-5</v>
      </c>
      <c r="L84" s="2">
        <f t="shared" si="80"/>
        <v>9.0012890765121156</v>
      </c>
      <c r="M84" s="18">
        <f t="shared" si="69"/>
        <v>1.5193848714565744E-5</v>
      </c>
      <c r="N84" s="20">
        <f t="shared" si="81"/>
        <v>3.2159413000000005E-4</v>
      </c>
      <c r="O84" s="20">
        <f t="shared" si="70"/>
        <v>3.3716013E-4</v>
      </c>
      <c r="P84" s="20">
        <f t="shared" si="70"/>
        <v>3.2475313000000008E-4</v>
      </c>
      <c r="Q84" s="20">
        <f t="shared" si="70"/>
        <v>3.1782213000000002E-4</v>
      </c>
      <c r="R84" s="20">
        <f t="shared" si="70"/>
        <v>3.2289713000000007E-4</v>
      </c>
      <c r="S84" s="20">
        <f t="shared" si="70"/>
        <v>3.1915912999999998E-4</v>
      </c>
      <c r="T84" s="18">
        <f t="shared" si="82"/>
        <v>3.2389763000000005E-4</v>
      </c>
      <c r="U84" s="18">
        <f t="shared" si="83"/>
        <v>6.9612927175920382E-6</v>
      </c>
      <c r="V84" s="2">
        <f t="shared" si="84"/>
        <v>2.1492261976699356</v>
      </c>
      <c r="W84" s="18">
        <f t="shared" si="71"/>
        <v>2.8419358513754888E-6</v>
      </c>
      <c r="X84" s="20">
        <f t="shared" si="85"/>
        <v>3.1597313000000007E-4</v>
      </c>
      <c r="Y84" s="20">
        <f t="shared" si="72"/>
        <v>3.1679613000000007E-4</v>
      </c>
      <c r="Z84" s="20">
        <f t="shared" si="72"/>
        <v>3.1087713000000006E-4</v>
      </c>
      <c r="AA84" s="20">
        <f t="shared" si="72"/>
        <v>3.2397813000000007E-4</v>
      </c>
      <c r="AB84" s="20">
        <f t="shared" si="72"/>
        <v>3.2972612999999999E-4</v>
      </c>
      <c r="AC84" s="20">
        <f t="shared" si="72"/>
        <v>3.0470113000000002E-4</v>
      </c>
      <c r="AD84" s="18">
        <f t="shared" si="86"/>
        <v>3.1700863000000006E-4</v>
      </c>
      <c r="AE84" s="18">
        <f t="shared" si="87"/>
        <v>8.9498156573194218E-6</v>
      </c>
      <c r="AF84" s="2">
        <f t="shared" si="88"/>
        <v>2.8232088373491346</v>
      </c>
      <c r="AG84" s="18">
        <f t="shared" si="73"/>
        <v>3.6537469420673689E-6</v>
      </c>
      <c r="AH84" s="20">
        <f t="shared" si="89"/>
        <v>3.0828913000000002E-4</v>
      </c>
      <c r="AI84" s="20">
        <f t="shared" si="74"/>
        <v>3.0227413000000002E-4</v>
      </c>
      <c r="AJ84" s="20">
        <f t="shared" si="74"/>
        <v>3.0601213000000006E-4</v>
      </c>
      <c r="AK84" s="20">
        <f t="shared" si="74"/>
        <v>3.0529213000000005E-4</v>
      </c>
      <c r="AL84" s="20">
        <f t="shared" si="74"/>
        <v>2.9566313000000001E-4</v>
      </c>
      <c r="AM84" s="20">
        <f t="shared" si="74"/>
        <v>2.8188513000000002E-4</v>
      </c>
      <c r="AN84" s="18">
        <f t="shared" si="90"/>
        <v>2.9990263000000003E-4</v>
      </c>
      <c r="AO84" s="18">
        <f t="shared" si="91"/>
        <v>9.8481852287617005E-6</v>
      </c>
      <c r="AP84" s="2">
        <f t="shared" si="92"/>
        <v>3.2837942197311505</v>
      </c>
      <c r="AQ84" s="18">
        <f t="shared" si="75"/>
        <v>4.020504783813432E-6</v>
      </c>
    </row>
    <row r="85" spans="1:43" s="2" customFormat="1">
      <c r="A85" s="11">
        <v>180</v>
      </c>
      <c r="B85" s="113">
        <f t="shared" si="76"/>
        <v>32400</v>
      </c>
      <c r="C85" s="52">
        <v>617.01883500000008</v>
      </c>
      <c r="D85" s="20">
        <f t="shared" si="77"/>
        <v>6.2054116499999984E-4</v>
      </c>
      <c r="E85" s="20">
        <f t="shared" si="68"/>
        <v>5.4253116499999984E-4</v>
      </c>
      <c r="F85" s="20">
        <f t="shared" si="68"/>
        <v>4.5419116499999994E-4</v>
      </c>
      <c r="G85" s="20">
        <f t="shared" si="68"/>
        <v>4.3199116499999989E-4</v>
      </c>
      <c r="H85" s="20">
        <f t="shared" si="68"/>
        <v>4.7273116499999993E-4</v>
      </c>
      <c r="I85" s="20">
        <f t="shared" si="68"/>
        <v>4.2868116499999998E-4</v>
      </c>
      <c r="J85" s="18">
        <f t="shared" si="78"/>
        <v>4.9177783166666651E-4</v>
      </c>
      <c r="K85" s="18">
        <f t="shared" si="79"/>
        <v>7.5481209228964128E-5</v>
      </c>
      <c r="L85" s="2">
        <f t="shared" si="80"/>
        <v>15.34864005015303</v>
      </c>
      <c r="M85" s="18">
        <f t="shared" si="69"/>
        <v>3.0815074629869771E-5</v>
      </c>
      <c r="N85" s="20">
        <f t="shared" si="81"/>
        <v>3.7721216499999992E-4</v>
      </c>
      <c r="O85" s="20">
        <f t="shared" si="70"/>
        <v>3.8487116499999989E-4</v>
      </c>
      <c r="P85" s="20">
        <f t="shared" si="70"/>
        <v>3.8172616499999992E-4</v>
      </c>
      <c r="Q85" s="20">
        <f t="shared" si="70"/>
        <v>3.6387816499999998E-4</v>
      </c>
      <c r="R85" s="20">
        <f t="shared" si="70"/>
        <v>3.7105016499999988E-4</v>
      </c>
      <c r="S85" s="20">
        <f t="shared" si="70"/>
        <v>3.6599116499999991E-4</v>
      </c>
      <c r="T85" s="18">
        <f t="shared" si="82"/>
        <v>3.7412149833333325E-4</v>
      </c>
      <c r="U85" s="18">
        <f t="shared" si="83"/>
        <v>8.5252541936687356E-6</v>
      </c>
      <c r="V85" s="2">
        <f t="shared" si="84"/>
        <v>2.2787394554035862</v>
      </c>
      <c r="W85" s="18">
        <f t="shared" si="71"/>
        <v>3.4804204503351405E-6</v>
      </c>
      <c r="X85" s="20">
        <f t="shared" si="85"/>
        <v>3.6143516499999989E-4</v>
      </c>
      <c r="Y85" s="20">
        <f t="shared" si="72"/>
        <v>3.5719516499999998E-4</v>
      </c>
      <c r="Z85" s="20">
        <f t="shared" si="72"/>
        <v>3.5958916499999989E-4</v>
      </c>
      <c r="AA85" s="20">
        <f t="shared" si="72"/>
        <v>3.6805216499999994E-4</v>
      </c>
      <c r="AB85" s="20">
        <f t="shared" si="72"/>
        <v>3.7906016499999985E-4</v>
      </c>
      <c r="AC85" s="20">
        <f t="shared" si="72"/>
        <v>3.5220916499999986E-4</v>
      </c>
      <c r="AD85" s="18">
        <f t="shared" si="86"/>
        <v>3.6292349833333322E-4</v>
      </c>
      <c r="AE85" s="18">
        <f t="shared" si="87"/>
        <v>9.461911956188689E-6</v>
      </c>
      <c r="AF85" s="2">
        <f t="shared" si="88"/>
        <v>2.607136765638205</v>
      </c>
      <c r="AG85" s="18">
        <f t="shared" si="73"/>
        <v>3.8628093806336182E-6</v>
      </c>
      <c r="AH85" s="20">
        <f t="shared" si="89"/>
        <v>3.587121649999999E-4</v>
      </c>
      <c r="AI85" s="20">
        <f t="shared" si="74"/>
        <v>3.4850416499999996E-4</v>
      </c>
      <c r="AJ85" s="20">
        <f t="shared" si="74"/>
        <v>3.4387316499999996E-4</v>
      </c>
      <c r="AK85" s="20">
        <f t="shared" si="74"/>
        <v>3.544391649999999E-4</v>
      </c>
      <c r="AL85" s="20">
        <f t="shared" si="74"/>
        <v>3.4650716499999985E-4</v>
      </c>
      <c r="AM85" s="20">
        <f t="shared" si="74"/>
        <v>3.1911716499999988E-4</v>
      </c>
      <c r="AN85" s="18">
        <f t="shared" si="90"/>
        <v>3.4519216499999985E-4</v>
      </c>
      <c r="AO85" s="18">
        <f t="shared" si="91"/>
        <v>1.3875455769090979E-5</v>
      </c>
      <c r="AP85" s="2">
        <f t="shared" si="92"/>
        <v>4.0196323022253369</v>
      </c>
      <c r="AQ85" s="18">
        <f t="shared" si="75"/>
        <v>5.6646310971383387E-6</v>
      </c>
    </row>
    <row r="86" spans="1:43" s="2" customFormat="1">
      <c r="A86" s="11">
        <v>195</v>
      </c>
      <c r="B86" s="113">
        <f t="shared" si="76"/>
        <v>38025</v>
      </c>
      <c r="C86" s="52">
        <v>698.21055000000001</v>
      </c>
      <c r="D86" s="20">
        <f t="shared" si="77"/>
        <v>7.7222945000000008E-4</v>
      </c>
      <c r="E86" s="20">
        <f t="shared" si="68"/>
        <v>6.4286944999999995E-4</v>
      </c>
      <c r="F86" s="20">
        <f t="shared" si="68"/>
        <v>5.3229945000000001E-4</v>
      </c>
      <c r="G86" s="20">
        <f t="shared" si="68"/>
        <v>4.9095945000000006E-4</v>
      </c>
      <c r="H86" s="20">
        <f t="shared" si="68"/>
        <v>5.5234944999999998E-4</v>
      </c>
      <c r="I86" s="20">
        <f t="shared" si="68"/>
        <v>4.9729945000000003E-4</v>
      </c>
      <c r="J86" s="18">
        <f t="shared" si="78"/>
        <v>5.8133445000000002E-4</v>
      </c>
      <c r="K86" s="18">
        <f t="shared" si="79"/>
        <v>1.0835270236593087E-4</v>
      </c>
      <c r="L86" s="2">
        <f t="shared" si="80"/>
        <v>18.638617127529752</v>
      </c>
      <c r="M86" s="18">
        <f t="shared" si="69"/>
        <v>4.4234805508031048E-5</v>
      </c>
      <c r="N86" s="20">
        <f t="shared" si="81"/>
        <v>4.2578944999999998E-4</v>
      </c>
      <c r="O86" s="20">
        <f t="shared" si="70"/>
        <v>4.3113944999999992E-4</v>
      </c>
      <c r="P86" s="20">
        <f t="shared" si="70"/>
        <v>4.3751945000000003E-4</v>
      </c>
      <c r="Q86" s="20">
        <f t="shared" si="70"/>
        <v>4.0477945000000001E-4</v>
      </c>
      <c r="R86" s="20">
        <f t="shared" si="70"/>
        <v>4.1656944999999998E-4</v>
      </c>
      <c r="S86" s="20">
        <f t="shared" si="70"/>
        <v>4.1003945E-4</v>
      </c>
      <c r="T86" s="18">
        <f t="shared" si="82"/>
        <v>4.2097278333333329E-4</v>
      </c>
      <c r="U86" s="18">
        <f t="shared" si="83"/>
        <v>1.2661001013611302E-5</v>
      </c>
      <c r="V86" s="2">
        <f t="shared" si="84"/>
        <v>3.0075580927962529</v>
      </c>
      <c r="W86" s="18">
        <f t="shared" si="71"/>
        <v>5.1688320193680508E-6</v>
      </c>
      <c r="X86" s="20">
        <f t="shared" si="85"/>
        <v>4.126694500000001E-4</v>
      </c>
      <c r="Y86" s="20">
        <f t="shared" si="72"/>
        <v>4.0455944999999996E-4</v>
      </c>
      <c r="Z86" s="20">
        <f t="shared" si="72"/>
        <v>3.9972945000000003E-4</v>
      </c>
      <c r="AA86" s="20">
        <f t="shared" si="72"/>
        <v>4.2432944999999997E-4</v>
      </c>
      <c r="AB86" s="20">
        <f t="shared" si="72"/>
        <v>4.3245945000000005E-4</v>
      </c>
      <c r="AC86" s="20">
        <f t="shared" si="72"/>
        <v>4.004194500000001E-4</v>
      </c>
      <c r="AD86" s="18">
        <f t="shared" si="86"/>
        <v>4.1236111666666676E-4</v>
      </c>
      <c r="AE86" s="18">
        <f t="shared" si="87"/>
        <v>1.3493016588838333E-5</v>
      </c>
      <c r="AF86" s="2">
        <f t="shared" si="88"/>
        <v>3.2721360097939232</v>
      </c>
      <c r="AG86" s="18">
        <f t="shared" si="73"/>
        <v>5.5085009555937947E-6</v>
      </c>
      <c r="AH86" s="20">
        <f t="shared" si="89"/>
        <v>3.9750945000000004E-4</v>
      </c>
      <c r="AI86" s="20">
        <f t="shared" si="74"/>
        <v>3.8863944999999991E-4</v>
      </c>
      <c r="AJ86" s="20">
        <f t="shared" si="74"/>
        <v>3.8483944999999993E-4</v>
      </c>
      <c r="AK86" s="20">
        <f t="shared" si="74"/>
        <v>4.0337944999999992E-4</v>
      </c>
      <c r="AL86" s="20">
        <f t="shared" si="74"/>
        <v>3.8686944999999991E-4</v>
      </c>
      <c r="AM86" s="20">
        <f t="shared" si="74"/>
        <v>3.7328945E-4</v>
      </c>
      <c r="AN86" s="18">
        <f t="shared" si="90"/>
        <v>3.8908778333333329E-4</v>
      </c>
      <c r="AO86" s="18">
        <f t="shared" si="91"/>
        <v>1.0468370296596627E-5</v>
      </c>
      <c r="AP86" s="2">
        <f t="shared" si="92"/>
        <v>2.6904906154887742</v>
      </c>
      <c r="AQ86" s="18">
        <f t="shared" si="75"/>
        <v>4.2736942775282561E-6</v>
      </c>
    </row>
    <row r="87" spans="1:43" s="2" customFormat="1">
      <c r="A87" s="11">
        <v>210</v>
      </c>
      <c r="B87" s="113">
        <f t="shared" si="76"/>
        <v>44100</v>
      </c>
      <c r="C87" s="52">
        <v>783.31197500000007</v>
      </c>
      <c r="D87" s="20">
        <f t="shared" si="77"/>
        <v>9.0566802499999989E-4</v>
      </c>
      <c r="E87" s="20">
        <f t="shared" si="68"/>
        <v>7.6394802499999987E-4</v>
      </c>
      <c r="F87" s="20">
        <f t="shared" si="68"/>
        <v>6.4292802499999998E-4</v>
      </c>
      <c r="G87" s="20">
        <f t="shared" si="68"/>
        <v>5.7511802500000001E-4</v>
      </c>
      <c r="H87" s="20">
        <f t="shared" si="68"/>
        <v>6.2264802499999996E-4</v>
      </c>
      <c r="I87" s="20">
        <f t="shared" si="68"/>
        <v>5.6349802499999985E-4</v>
      </c>
      <c r="J87" s="18">
        <f t="shared" si="78"/>
        <v>6.7896802499999985E-4</v>
      </c>
      <c r="K87" s="18">
        <f t="shared" si="79"/>
        <v>1.3206321047134963E-4</v>
      </c>
      <c r="L87" s="2">
        <f t="shared" si="80"/>
        <v>19.450578761989515</v>
      </c>
      <c r="M87" s="18">
        <f t="shared" si="69"/>
        <v>5.3914579908097826E-5</v>
      </c>
      <c r="N87" s="20">
        <f t="shared" si="81"/>
        <v>4.754580249999999E-4</v>
      </c>
      <c r="O87" s="20">
        <f t="shared" si="70"/>
        <v>4.8947802499999991E-4</v>
      </c>
      <c r="P87" s="20">
        <f t="shared" si="70"/>
        <v>4.8483802500000003E-4</v>
      </c>
      <c r="Q87" s="20">
        <f t="shared" si="70"/>
        <v>4.5548802499999989E-4</v>
      </c>
      <c r="R87" s="20">
        <f t="shared" si="70"/>
        <v>4.6681802500000004E-4</v>
      </c>
      <c r="S87" s="20">
        <f t="shared" si="70"/>
        <v>4.6199802499999988E-4</v>
      </c>
      <c r="T87" s="18">
        <f t="shared" si="82"/>
        <v>4.7234635833333323E-4</v>
      </c>
      <c r="U87" s="18">
        <f t="shared" si="83"/>
        <v>1.3274577833839659E-5</v>
      </c>
      <c r="V87" s="2">
        <f t="shared" si="84"/>
        <v>2.8103482962542148</v>
      </c>
      <c r="W87" s="18">
        <f t="shared" si="71"/>
        <v>5.4193237072945308E-6</v>
      </c>
      <c r="X87" s="20">
        <f t="shared" si="85"/>
        <v>4.6165802499999994E-4</v>
      </c>
      <c r="Y87" s="20">
        <f t="shared" si="72"/>
        <v>4.4901802499999988E-4</v>
      </c>
      <c r="Z87" s="20">
        <f t="shared" si="72"/>
        <v>4.5396802499999991E-4</v>
      </c>
      <c r="AA87" s="20">
        <f t="shared" si="72"/>
        <v>4.71078025E-4</v>
      </c>
      <c r="AB87" s="20">
        <f t="shared" si="72"/>
        <v>4.8296802499999992E-4</v>
      </c>
      <c r="AC87" s="20">
        <f t="shared" si="72"/>
        <v>4.4615802499999995E-4</v>
      </c>
      <c r="AD87" s="18">
        <f t="shared" si="86"/>
        <v>4.608080249999999E-4</v>
      </c>
      <c r="AE87" s="18">
        <f t="shared" si="87"/>
        <v>1.4125673081308387E-5</v>
      </c>
      <c r="AF87" s="2">
        <f t="shared" si="88"/>
        <v>3.0654138632478003</v>
      </c>
      <c r="AG87" s="18">
        <f t="shared" si="73"/>
        <v>5.7667818870955576E-6</v>
      </c>
      <c r="AH87" s="20">
        <f t="shared" si="89"/>
        <v>4.4829802499999981E-4</v>
      </c>
      <c r="AI87" s="20">
        <f t="shared" si="74"/>
        <v>4.3615802499999998E-4</v>
      </c>
      <c r="AJ87" s="20">
        <f t="shared" si="74"/>
        <v>4.3384802500000003E-4</v>
      </c>
      <c r="AK87" s="20">
        <f t="shared" si="74"/>
        <v>4.4336802499999998E-4</v>
      </c>
      <c r="AL87" s="20">
        <f t="shared" si="74"/>
        <v>4.349480249999999E-4</v>
      </c>
      <c r="AM87" s="20">
        <f t="shared" si="74"/>
        <v>4.08368025E-4</v>
      </c>
      <c r="AN87" s="18">
        <f t="shared" si="90"/>
        <v>4.3416469166666661E-4</v>
      </c>
      <c r="AO87" s="18">
        <f t="shared" si="91"/>
        <v>1.3817436327577757E-5</v>
      </c>
      <c r="AP87" s="2">
        <f t="shared" si="92"/>
        <v>3.1825334009855881</v>
      </c>
      <c r="AQ87" s="18">
        <f t="shared" si="75"/>
        <v>5.640944759326897E-6</v>
      </c>
    </row>
    <row r="88" spans="1:43" s="2" customFormat="1">
      <c r="A88" s="11">
        <v>225</v>
      </c>
      <c r="B88" s="113">
        <f t="shared" si="76"/>
        <v>50625</v>
      </c>
      <c r="C88" s="52">
        <v>870.77610000000004</v>
      </c>
      <c r="D88" s="20">
        <f t="shared" si="77"/>
        <v>1.0543739E-3</v>
      </c>
      <c r="E88" s="20">
        <f t="shared" si="68"/>
        <v>8.9700389999999993E-4</v>
      </c>
      <c r="F88" s="20">
        <f t="shared" si="68"/>
        <v>7.5261390000000005E-4</v>
      </c>
      <c r="G88" s="20">
        <f t="shared" si="68"/>
        <v>6.529239E-4</v>
      </c>
      <c r="H88" s="20">
        <f t="shared" si="68"/>
        <v>7.5036390000000007E-4</v>
      </c>
      <c r="I88" s="20">
        <f t="shared" si="68"/>
        <v>6.6187390000000009E-4</v>
      </c>
      <c r="J88" s="18">
        <f t="shared" si="78"/>
        <v>7.9485890000000005E-4</v>
      </c>
      <c r="K88" s="18">
        <f t="shared" si="79"/>
        <v>1.5451643003253727E-4</v>
      </c>
      <c r="L88" s="2">
        <f t="shared" si="80"/>
        <v>19.439479136804945</v>
      </c>
      <c r="M88" s="18">
        <f t="shared" si="69"/>
        <v>6.3081068409362445E-5</v>
      </c>
      <c r="N88" s="20">
        <f t="shared" si="81"/>
        <v>5.3832389999999982E-4</v>
      </c>
      <c r="O88" s="20">
        <f t="shared" si="70"/>
        <v>5.5060390000000008E-4</v>
      </c>
      <c r="P88" s="20">
        <f t="shared" si="70"/>
        <v>5.4765390000000003E-4</v>
      </c>
      <c r="Q88" s="20">
        <f t="shared" si="70"/>
        <v>5.2316389999999997E-4</v>
      </c>
      <c r="R88" s="20">
        <f t="shared" si="70"/>
        <v>5.1970389999999992E-4</v>
      </c>
      <c r="S88" s="20">
        <f t="shared" si="70"/>
        <v>5.2085390000000003E-4</v>
      </c>
      <c r="T88" s="18">
        <f t="shared" si="82"/>
        <v>5.3338389999999989E-4</v>
      </c>
      <c r="U88" s="18">
        <f t="shared" si="83"/>
        <v>1.3951032936668193E-5</v>
      </c>
      <c r="V88" s="2">
        <f t="shared" si="84"/>
        <v>2.6155706868295416</v>
      </c>
      <c r="W88" s="18">
        <f t="shared" si="71"/>
        <v>5.6954853465998365E-6</v>
      </c>
      <c r="X88" s="20">
        <f t="shared" si="85"/>
        <v>5.1174389999999992E-4</v>
      </c>
      <c r="Y88" s="20">
        <f t="shared" si="72"/>
        <v>5.0078389999999985E-4</v>
      </c>
      <c r="Z88" s="20">
        <f t="shared" si="72"/>
        <v>5.0058389999999985E-4</v>
      </c>
      <c r="AA88" s="20">
        <f t="shared" si="72"/>
        <v>5.1926389999999993E-4</v>
      </c>
      <c r="AB88" s="20">
        <f t="shared" si="72"/>
        <v>5.4860390000000003E-4</v>
      </c>
      <c r="AC88" s="20">
        <f t="shared" si="72"/>
        <v>4.9817389999999996E-4</v>
      </c>
      <c r="AD88" s="18">
        <f t="shared" si="86"/>
        <v>5.1319223333333322E-4</v>
      </c>
      <c r="AE88" s="18">
        <f t="shared" si="87"/>
        <v>1.9138631525442687E-5</v>
      </c>
      <c r="AF88" s="2">
        <f t="shared" si="88"/>
        <v>3.7293299240192499</v>
      </c>
      <c r="AG88" s="18">
        <f t="shared" si="73"/>
        <v>7.8133136020797729E-6</v>
      </c>
      <c r="AH88" s="20">
        <f t="shared" si="89"/>
        <v>4.9686390000000004E-4</v>
      </c>
      <c r="AI88" s="20">
        <f t="shared" si="74"/>
        <v>4.8285390000000008E-4</v>
      </c>
      <c r="AJ88" s="20">
        <f t="shared" si="74"/>
        <v>4.841739E-4</v>
      </c>
      <c r="AK88" s="20">
        <f t="shared" si="74"/>
        <v>4.9597390000000001E-4</v>
      </c>
      <c r="AL88" s="20">
        <f t="shared" si="74"/>
        <v>4.8199389999999993E-4</v>
      </c>
      <c r="AM88" s="20">
        <f t="shared" si="74"/>
        <v>4.429239E-4</v>
      </c>
      <c r="AN88" s="18">
        <f t="shared" si="90"/>
        <v>4.8079723333333332E-4</v>
      </c>
      <c r="AO88" s="18">
        <f t="shared" si="91"/>
        <v>1.9697320291518515E-5</v>
      </c>
      <c r="AP88" s="2">
        <f t="shared" si="92"/>
        <v>4.0968040009212157</v>
      </c>
      <c r="AQ88" s="18">
        <f t="shared" si="75"/>
        <v>8.0413973357315942E-6</v>
      </c>
    </row>
    <row r="89" spans="1:43" s="2" customFormat="1">
      <c r="A89" s="11">
        <v>240</v>
      </c>
      <c r="B89" s="113">
        <f t="shared" si="76"/>
        <v>57600</v>
      </c>
      <c r="C89" s="52">
        <v>962.13742499999989</v>
      </c>
      <c r="D89" s="20">
        <f t="shared" si="77"/>
        <v>1.219502575E-3</v>
      </c>
      <c r="E89" s="20">
        <f t="shared" si="68"/>
        <v>1.0083025750000001E-3</v>
      </c>
      <c r="F89" s="20">
        <f t="shared" si="68"/>
        <v>8.7817257500000007E-4</v>
      </c>
      <c r="G89" s="20">
        <f t="shared" si="68"/>
        <v>7.9543257500000008E-4</v>
      </c>
      <c r="H89" s="20">
        <f t="shared" si="68"/>
        <v>8.3169257500000007E-4</v>
      </c>
      <c r="I89" s="20">
        <f t="shared" si="68"/>
        <v>7.403325750000001E-4</v>
      </c>
      <c r="J89" s="18">
        <f t="shared" si="78"/>
        <v>9.1223924166666684E-4</v>
      </c>
      <c r="K89" s="18">
        <f t="shared" si="79"/>
        <v>1.7577424312642241E-4</v>
      </c>
      <c r="L89" s="111">
        <f t="shared" si="80"/>
        <v>19.268436951394655</v>
      </c>
      <c r="M89" s="18">
        <f t="shared" si="69"/>
        <v>7.1759534263941385E-5</v>
      </c>
      <c r="N89" s="20">
        <f t="shared" si="81"/>
        <v>6.0533257500000018E-4</v>
      </c>
      <c r="O89" s="20">
        <f t="shared" si="70"/>
        <v>6.1942257500000009E-4</v>
      </c>
      <c r="P89" s="20">
        <f t="shared" si="70"/>
        <v>6.1042257500000009E-4</v>
      </c>
      <c r="Q89" s="20">
        <f t="shared" si="70"/>
        <v>5.65472575E-4</v>
      </c>
      <c r="R89" s="20">
        <f t="shared" si="70"/>
        <v>5.765925750000001E-4</v>
      </c>
      <c r="S89" s="20">
        <f t="shared" si="70"/>
        <v>5.8444257499999999E-4</v>
      </c>
      <c r="T89" s="18">
        <f t="shared" si="82"/>
        <v>5.9361424166666673E-4</v>
      </c>
      <c r="U89" s="18">
        <f t="shared" si="83"/>
        <v>2.1221307609727264E-5</v>
      </c>
      <c r="V89" s="111">
        <f t="shared" si="84"/>
        <v>3.5749323584530344</v>
      </c>
      <c r="W89" s="18">
        <f t="shared" si="71"/>
        <v>8.6635625530789235E-6</v>
      </c>
      <c r="X89" s="20">
        <f t="shared" si="85"/>
        <v>5.6423257499999999E-4</v>
      </c>
      <c r="Y89" s="20">
        <f t="shared" si="72"/>
        <v>5.5373257500000001E-4</v>
      </c>
      <c r="Z89" s="20">
        <f t="shared" si="72"/>
        <v>5.5383257500000017E-4</v>
      </c>
      <c r="AA89" s="20">
        <f t="shared" si="72"/>
        <v>5.7463257500000014E-4</v>
      </c>
      <c r="AB89" s="20">
        <f t="shared" si="72"/>
        <v>6.063325750000001E-4</v>
      </c>
      <c r="AC89" s="20">
        <f t="shared" si="72"/>
        <v>5.5168257500000004E-4</v>
      </c>
      <c r="AD89" s="18">
        <f t="shared" si="86"/>
        <v>5.6740757500000011E-4</v>
      </c>
      <c r="AE89" s="18">
        <f t="shared" si="87"/>
        <v>2.0957093071320761E-5</v>
      </c>
      <c r="AF89" s="111">
        <f t="shared" si="88"/>
        <v>3.6934813694231625</v>
      </c>
      <c r="AG89" s="18">
        <f t="shared" si="73"/>
        <v>8.5556974194587693E-6</v>
      </c>
      <c r="AH89" s="20">
        <f t="shared" si="89"/>
        <v>5.4327257500000022E-4</v>
      </c>
      <c r="AI89" s="20">
        <f t="shared" si="74"/>
        <v>5.4319257500000005E-4</v>
      </c>
      <c r="AJ89" s="20">
        <f t="shared" si="74"/>
        <v>5.2501257500000024E-4</v>
      </c>
      <c r="AK89" s="20">
        <f t="shared" si="74"/>
        <v>5.5777257500000019E-4</v>
      </c>
      <c r="AL89" s="20">
        <f t="shared" si="74"/>
        <v>5.2455257500000016E-4</v>
      </c>
      <c r="AM89" s="20">
        <f t="shared" si="74"/>
        <v>4.9226257500000023E-4</v>
      </c>
      <c r="AN89" s="18">
        <f t="shared" si="90"/>
        <v>5.3101090833333352E-4</v>
      </c>
      <c r="AO89" s="18">
        <f t="shared" si="91"/>
        <v>2.2777408471260849E-5</v>
      </c>
      <c r="AP89" s="111">
        <f t="shared" si="92"/>
        <v>4.2894426675247699</v>
      </c>
      <c r="AQ89" s="18">
        <f t="shared" si="75"/>
        <v>9.2988380695893542E-6</v>
      </c>
    </row>
    <row r="90" spans="1:43" s="2" customFormat="1">
      <c r="A90" s="11">
        <v>255</v>
      </c>
      <c r="B90" s="113">
        <f t="shared" si="76"/>
        <v>65025</v>
      </c>
      <c r="C90" s="52">
        <v>1054.6514499999998</v>
      </c>
      <c r="D90" s="20">
        <f t="shared" si="77"/>
        <v>1.3700685499999999E-3</v>
      </c>
      <c r="E90" s="20">
        <f t="shared" si="68"/>
        <v>1.1788485500000001E-3</v>
      </c>
      <c r="F90" s="20">
        <f t="shared" si="68"/>
        <v>1.0174285500000001E-3</v>
      </c>
      <c r="G90" s="20">
        <f t="shared" si="68"/>
        <v>9.2924855000000022E-4</v>
      </c>
      <c r="H90" s="20">
        <f t="shared" si="68"/>
        <v>9.6548855000000021E-4</v>
      </c>
      <c r="I90" s="20">
        <f t="shared" si="68"/>
        <v>8.9453855000000025E-4</v>
      </c>
      <c r="J90" s="18">
        <f t="shared" si="78"/>
        <v>1.0592702166666668E-3</v>
      </c>
      <c r="K90" s="18">
        <f t="shared" si="79"/>
        <v>1.8192441489988808E-4</v>
      </c>
      <c r="L90" s="111">
        <f t="shared" si="80"/>
        <v>17.174504865469697</v>
      </c>
      <c r="M90" s="18">
        <f t="shared" si="69"/>
        <v>7.4270331376517838E-5</v>
      </c>
      <c r="N90" s="20">
        <f t="shared" si="81"/>
        <v>6.6108855000000018E-4</v>
      </c>
      <c r="O90" s="20">
        <f t="shared" si="70"/>
        <v>6.6082855000000021E-4</v>
      </c>
      <c r="P90" s="20">
        <f t="shared" si="70"/>
        <v>6.8298855000000023E-4</v>
      </c>
      <c r="Q90" s="20">
        <f t="shared" si="70"/>
        <v>6.1851855000000027E-4</v>
      </c>
      <c r="R90" s="20">
        <f t="shared" si="70"/>
        <v>6.3948855000000031E-4</v>
      </c>
      <c r="S90" s="20">
        <f t="shared" si="70"/>
        <v>6.428485500000002E-4</v>
      </c>
      <c r="T90" s="18">
        <f t="shared" si="82"/>
        <v>6.5096021666666683E-4</v>
      </c>
      <c r="U90" s="18">
        <f t="shared" si="83"/>
        <v>2.2251477628837723E-5</v>
      </c>
      <c r="V90" s="111">
        <f t="shared" si="84"/>
        <v>3.4182546120528743</v>
      </c>
      <c r="W90" s="18">
        <f t="shared" si="71"/>
        <v>9.0841277022678935E-6</v>
      </c>
      <c r="X90" s="20">
        <f t="shared" si="85"/>
        <v>6.2243855000000009E-4</v>
      </c>
      <c r="Y90" s="20">
        <f t="shared" si="72"/>
        <v>6.1723855000000028E-4</v>
      </c>
      <c r="Z90" s="20">
        <f t="shared" si="72"/>
        <v>6.2074855000000026E-4</v>
      </c>
      <c r="AA90" s="20">
        <f t="shared" si="72"/>
        <v>6.3062855000000013E-4</v>
      </c>
      <c r="AB90" s="20">
        <f t="shared" si="72"/>
        <v>6.6575855000000021E-4</v>
      </c>
      <c r="AC90" s="20">
        <f t="shared" si="72"/>
        <v>6.0636855000000011E-4</v>
      </c>
      <c r="AD90" s="18">
        <f t="shared" si="86"/>
        <v>6.2719688333333357E-4</v>
      </c>
      <c r="AE90" s="18">
        <f t="shared" si="87"/>
        <v>2.0474320908559265E-5</v>
      </c>
      <c r="AF90" s="111">
        <f t="shared" si="88"/>
        <v>3.2644168765229447</v>
      </c>
      <c r="AG90" s="18">
        <f t="shared" si="73"/>
        <v>8.358606509327848E-6</v>
      </c>
      <c r="AH90" s="20">
        <f t="shared" si="89"/>
        <v>5.9491855000000013E-4</v>
      </c>
      <c r="AI90" s="20">
        <f t="shared" si="74"/>
        <v>5.7615855000000009E-4</v>
      </c>
      <c r="AJ90" s="20">
        <f t="shared" si="74"/>
        <v>5.8736855000000019E-4</v>
      </c>
      <c r="AK90" s="20">
        <f t="shared" si="74"/>
        <v>6.0459855000000011E-4</v>
      </c>
      <c r="AL90" s="20">
        <f t="shared" si="74"/>
        <v>5.7647855000000025E-4</v>
      </c>
      <c r="AM90" s="20">
        <f t="shared" si="74"/>
        <v>5.5080855000000015E-4</v>
      </c>
      <c r="AN90" s="18">
        <f t="shared" si="90"/>
        <v>5.8172188333333345E-4</v>
      </c>
      <c r="AO90" s="18">
        <f t="shared" si="91"/>
        <v>1.8673275734767754E-5</v>
      </c>
      <c r="AP90" s="111">
        <f t="shared" si="92"/>
        <v>3.210000563803399</v>
      </c>
      <c r="AQ90" s="18">
        <f t="shared" si="75"/>
        <v>7.6233328960792715E-6</v>
      </c>
    </row>
    <row r="91" spans="1:43" s="2" customFormat="1">
      <c r="A91" s="11">
        <v>270</v>
      </c>
      <c r="B91" s="113">
        <f t="shared" si="76"/>
        <v>72900</v>
      </c>
      <c r="C91" s="52">
        <v>1153.5079249999999</v>
      </c>
      <c r="D91" s="20">
        <f t="shared" si="77"/>
        <v>1.5427420750000001E-3</v>
      </c>
      <c r="E91" s="20">
        <f t="shared" si="77"/>
        <v>1.3167920750000004E-3</v>
      </c>
      <c r="F91" s="20">
        <f t="shared" si="77"/>
        <v>1.1937220750000001E-3</v>
      </c>
      <c r="G91" s="20">
        <f t="shared" si="77"/>
        <v>1.093902075E-3</v>
      </c>
      <c r="H91" s="20">
        <f t="shared" si="77"/>
        <v>1.1356920749999999E-3</v>
      </c>
      <c r="I91" s="20">
        <f t="shared" si="77"/>
        <v>9.9804207500000033E-4</v>
      </c>
      <c r="J91" s="18">
        <f t="shared" si="78"/>
        <v>1.2134820750000002E-3</v>
      </c>
      <c r="K91" s="18">
        <f t="shared" si="79"/>
        <v>1.9299772817315752E-4</v>
      </c>
      <c r="L91" s="111">
        <f t="shared" si="80"/>
        <v>15.904456452161231</v>
      </c>
      <c r="M91" s="18">
        <f t="shared" si="69"/>
        <v>7.8790992590100902E-5</v>
      </c>
      <c r="N91" s="20">
        <f t="shared" si="81"/>
        <v>7.2560207500000002E-4</v>
      </c>
      <c r="O91" s="20">
        <f t="shared" si="81"/>
        <v>7.444120750000002E-4</v>
      </c>
      <c r="P91" s="20">
        <f t="shared" si="81"/>
        <v>7.4734207500000004E-4</v>
      </c>
      <c r="Q91" s="20">
        <f t="shared" si="81"/>
        <v>6.7046207500000017E-4</v>
      </c>
      <c r="R91" s="20">
        <f t="shared" si="81"/>
        <v>6.8503207500000005E-4</v>
      </c>
      <c r="S91" s="20">
        <f t="shared" si="81"/>
        <v>6.9496207500000017E-4</v>
      </c>
      <c r="T91" s="18">
        <f t="shared" si="82"/>
        <v>7.1130207500000016E-4</v>
      </c>
      <c r="U91" s="18">
        <f t="shared" si="83"/>
        <v>3.2325401157603582E-5</v>
      </c>
      <c r="V91" s="111">
        <f t="shared" si="84"/>
        <v>4.5445391337574232</v>
      </c>
      <c r="W91" s="18">
        <f t="shared" si="71"/>
        <v>1.3196789761150242E-5</v>
      </c>
      <c r="X91" s="20">
        <f t="shared" si="85"/>
        <v>6.7588207500000018E-4</v>
      </c>
      <c r="Y91" s="20">
        <f t="shared" si="85"/>
        <v>6.7006207500000005E-4</v>
      </c>
      <c r="Z91" s="20">
        <f t="shared" si="85"/>
        <v>6.6708207500000007E-4</v>
      </c>
      <c r="AA91" s="20">
        <f t="shared" si="85"/>
        <v>6.8700207500000006E-4</v>
      </c>
      <c r="AB91" s="20">
        <f t="shared" si="85"/>
        <v>7.3282207500000008E-4</v>
      </c>
      <c r="AC91" s="20">
        <f t="shared" si="85"/>
        <v>6.6192207500000014E-4</v>
      </c>
      <c r="AD91" s="18">
        <f t="shared" si="86"/>
        <v>6.8246207500000002E-4</v>
      </c>
      <c r="AE91" s="18">
        <f t="shared" si="87"/>
        <v>2.6123681210732903E-5</v>
      </c>
      <c r="AF91" s="111">
        <f t="shared" si="88"/>
        <v>3.8278583041750567</v>
      </c>
      <c r="AG91" s="18">
        <f t="shared" si="73"/>
        <v>1.0664948194904648E-5</v>
      </c>
      <c r="AH91" s="20">
        <f t="shared" si="89"/>
        <v>6.4747207500000009E-4</v>
      </c>
      <c r="AI91" s="20">
        <f t="shared" si="89"/>
        <v>6.4280207500000007E-4</v>
      </c>
      <c r="AJ91" s="20">
        <f t="shared" si="89"/>
        <v>6.3291207500000015E-4</v>
      </c>
      <c r="AK91" s="20">
        <f t="shared" si="89"/>
        <v>6.5148207500000013E-4</v>
      </c>
      <c r="AL91" s="20">
        <f t="shared" si="89"/>
        <v>6.3036207500000001E-4</v>
      </c>
      <c r="AM91" s="20">
        <f t="shared" si="89"/>
        <v>5.924820750000001E-4</v>
      </c>
      <c r="AN91" s="18">
        <f t="shared" si="90"/>
        <v>6.3291874166666678E-4</v>
      </c>
      <c r="AO91" s="18">
        <f t="shared" si="91"/>
        <v>2.1427728453260433E-5</v>
      </c>
      <c r="AP91" s="111">
        <f t="shared" si="92"/>
        <v>3.3855417832682173</v>
      </c>
      <c r="AQ91" s="18">
        <f t="shared" si="75"/>
        <v>8.7478335095674484E-6</v>
      </c>
    </row>
    <row r="92" spans="1:43" s="2" customFormat="1">
      <c r="A92" s="11">
        <v>285</v>
      </c>
      <c r="B92" s="113">
        <f t="shared" si="76"/>
        <v>81225</v>
      </c>
      <c r="C92" s="52">
        <v>1255.4047750000004</v>
      </c>
      <c r="D92" s="20">
        <f t="shared" ref="D92:I93" si="93">(B42-$C92)/1000000</f>
        <v>1.7160552249999995E-3</v>
      </c>
      <c r="E92" s="20">
        <f t="shared" si="93"/>
        <v>1.4503052249999996E-3</v>
      </c>
      <c r="F92" s="20">
        <f t="shared" si="93"/>
        <v>1.3139352249999998E-3</v>
      </c>
      <c r="G92" s="20">
        <f t="shared" si="93"/>
        <v>1.2076652249999997E-3</v>
      </c>
      <c r="H92" s="20">
        <f t="shared" si="93"/>
        <v>1.2378652249999996E-3</v>
      </c>
      <c r="I92" s="20">
        <f t="shared" si="93"/>
        <v>1.1420952249999996E-3</v>
      </c>
      <c r="J92" s="18">
        <f t="shared" si="78"/>
        <v>1.344653558333333E-3</v>
      </c>
      <c r="K92" s="18">
        <f t="shared" si="79"/>
        <v>2.1035423394043354E-4</v>
      </c>
      <c r="L92" s="111">
        <f t="shared" si="80"/>
        <v>15.64374947262719</v>
      </c>
      <c r="M92" s="18">
        <f t="shared" si="69"/>
        <v>8.5876756398017506E-5</v>
      </c>
      <c r="N92" s="20">
        <f t="shared" ref="N92:S93" si="94">(K42-$C92)/1000000</f>
        <v>8.1719522499999948E-4</v>
      </c>
      <c r="O92" s="20">
        <f t="shared" si="94"/>
        <v>8.0862522499999974E-4</v>
      </c>
      <c r="P92" s="20">
        <f t="shared" si="94"/>
        <v>8.1738522499999954E-4</v>
      </c>
      <c r="Q92" s="20">
        <f t="shared" si="94"/>
        <v>7.3994522499999953E-4</v>
      </c>
      <c r="R92" s="20">
        <f t="shared" si="94"/>
        <v>7.590652249999996E-4</v>
      </c>
      <c r="S92" s="20">
        <f t="shared" si="94"/>
        <v>7.5749522499999971E-4</v>
      </c>
      <c r="T92" s="18">
        <f t="shared" si="82"/>
        <v>7.8328522499999953E-4</v>
      </c>
      <c r="U92" s="18">
        <f t="shared" si="83"/>
        <v>3.4885245591797105E-5</v>
      </c>
      <c r="V92" s="111">
        <f t="shared" si="84"/>
        <v>4.4537091315359776</v>
      </c>
      <c r="W92" s="18">
        <f t="shared" si="71"/>
        <v>1.4241841875263182E-5</v>
      </c>
      <c r="X92" s="20">
        <f t="shared" ref="X92:AC93" si="95">(T42-$C92)/1000000</f>
        <v>7.204152249999995E-4</v>
      </c>
      <c r="Y92" s="20">
        <f t="shared" si="95"/>
        <v>7.311152249999996E-4</v>
      </c>
      <c r="Z92" s="20">
        <f t="shared" si="95"/>
        <v>7.4127522499999965E-4</v>
      </c>
      <c r="AA92" s="20">
        <f t="shared" si="95"/>
        <v>7.5774522499999963E-4</v>
      </c>
      <c r="AB92" s="20">
        <f t="shared" si="95"/>
        <v>7.9789522499999971E-4</v>
      </c>
      <c r="AC92" s="20">
        <f t="shared" si="95"/>
        <v>7.3727522499999966E-4</v>
      </c>
      <c r="AD92" s="18">
        <f t="shared" si="86"/>
        <v>7.4762022499999959E-4</v>
      </c>
      <c r="AE92" s="18">
        <f t="shared" si="87"/>
        <v>2.7531423319545305E-5</v>
      </c>
      <c r="AF92" s="111">
        <f t="shared" si="88"/>
        <v>3.6825412688033312</v>
      </c>
      <c r="AG92" s="18">
        <f t="shared" si="73"/>
        <v>1.1239656504241305E-5</v>
      </c>
      <c r="AH92" s="20">
        <f t="shared" ref="AH92:AM93" si="96">(AC42-$C92)/1000000</f>
        <v>7.1519522499999949E-4</v>
      </c>
      <c r="AI92" s="20">
        <f t="shared" si="96"/>
        <v>6.9601522499999967E-4</v>
      </c>
      <c r="AJ92" s="20">
        <f t="shared" si="96"/>
        <v>6.8746522499999949E-4</v>
      </c>
      <c r="AK92" s="20">
        <f t="shared" si="96"/>
        <v>7.0656522499999957E-4</v>
      </c>
      <c r="AL92" s="20">
        <f t="shared" si="96"/>
        <v>6.9091522499999949E-4</v>
      </c>
      <c r="AM92" s="20">
        <f t="shared" si="96"/>
        <v>6.471352249999995E-4</v>
      </c>
      <c r="AN92" s="18">
        <f t="shared" si="90"/>
        <v>6.9054855833333283E-4</v>
      </c>
      <c r="AO92" s="18">
        <f t="shared" si="91"/>
        <v>2.3614551163777546E-5</v>
      </c>
      <c r="AP92" s="111">
        <f t="shared" si="92"/>
        <v>3.4196800324617622</v>
      </c>
      <c r="AQ92" s="18">
        <f t="shared" si="75"/>
        <v>9.6406001426836102E-6</v>
      </c>
    </row>
    <row r="93" spans="1:43" s="2" customFormat="1">
      <c r="A93" s="11">
        <v>300</v>
      </c>
      <c r="B93" s="113">
        <f t="shared" si="76"/>
        <v>90000</v>
      </c>
      <c r="C93" s="52">
        <v>1359.2816499999999</v>
      </c>
      <c r="D93" s="20">
        <f t="shared" si="93"/>
        <v>1.9091283499999999E-3</v>
      </c>
      <c r="E93" s="20">
        <f t="shared" si="93"/>
        <v>1.6047083499999999E-3</v>
      </c>
      <c r="F93" s="20">
        <f t="shared" si="93"/>
        <v>1.4863683500000002E-3</v>
      </c>
      <c r="G93" s="20">
        <f t="shared" si="93"/>
        <v>1.3489983500000002E-3</v>
      </c>
      <c r="H93" s="20">
        <f t="shared" si="93"/>
        <v>1.4224883500000001E-3</v>
      </c>
      <c r="I93" s="20">
        <f t="shared" si="93"/>
        <v>1.2796583500000003E-3</v>
      </c>
      <c r="J93" s="18">
        <f t="shared" si="78"/>
        <v>1.5085583500000002E-3</v>
      </c>
      <c r="K93" s="18">
        <f t="shared" si="79"/>
        <v>2.2603371076014288E-4</v>
      </c>
      <c r="L93" s="111">
        <f t="shared" si="80"/>
        <v>14.983425119760389</v>
      </c>
      <c r="M93" s="18">
        <f t="shared" si="69"/>
        <v>9.2277876005031613E-5</v>
      </c>
      <c r="N93" s="20">
        <f t="shared" si="94"/>
        <v>8.9787834999999997E-4</v>
      </c>
      <c r="O93" s="20">
        <f t="shared" si="94"/>
        <v>8.7127835000000008E-4</v>
      </c>
      <c r="P93" s="20">
        <f t="shared" si="94"/>
        <v>9.0698835000000008E-4</v>
      </c>
      <c r="Q93" s="20">
        <f t="shared" si="94"/>
        <v>8.0629835000000001E-4</v>
      </c>
      <c r="R93" s="20">
        <f t="shared" si="94"/>
        <v>8.1831834999999996E-4</v>
      </c>
      <c r="S93" s="20">
        <f t="shared" si="94"/>
        <v>8.3372835000000028E-4</v>
      </c>
      <c r="T93" s="18">
        <f t="shared" si="82"/>
        <v>8.5574834999999994E-4</v>
      </c>
      <c r="U93" s="18">
        <f t="shared" si="83"/>
        <v>4.2362349321065745E-5</v>
      </c>
      <c r="V93" s="111">
        <f t="shared" si="84"/>
        <v>4.9503278996758509</v>
      </c>
      <c r="W93" s="18">
        <f t="shared" si="71"/>
        <v>1.7294356690358081E-5</v>
      </c>
      <c r="X93" s="20">
        <f t="shared" si="95"/>
        <v>7.9768834999999986E-4</v>
      </c>
      <c r="Y93" s="20">
        <f t="shared" si="95"/>
        <v>7.9044835000000014E-4</v>
      </c>
      <c r="Z93" s="20">
        <f t="shared" si="95"/>
        <v>7.8825835000000003E-4</v>
      </c>
      <c r="AA93" s="20">
        <f t="shared" si="95"/>
        <v>8.2212835E-4</v>
      </c>
      <c r="AB93" s="20">
        <f t="shared" si="95"/>
        <v>8.6103835000000029E-4</v>
      </c>
      <c r="AC93" s="20">
        <f t="shared" si="95"/>
        <v>7.9341834999999996E-4</v>
      </c>
      <c r="AD93" s="18">
        <f t="shared" si="86"/>
        <v>8.0883001666666671E-4</v>
      </c>
      <c r="AE93" s="18">
        <f t="shared" si="87"/>
        <v>2.8373547833619117E-5</v>
      </c>
      <c r="AF93" s="111">
        <f t="shared" si="88"/>
        <v>3.507974141532431</v>
      </c>
      <c r="AG93" s="18">
        <f t="shared" si="73"/>
        <v>1.158345239746965E-5</v>
      </c>
      <c r="AH93" s="20">
        <f t="shared" si="96"/>
        <v>7.7306835000000003E-4</v>
      </c>
      <c r="AI93" s="20">
        <f t="shared" si="96"/>
        <v>7.4381835000000005E-4</v>
      </c>
      <c r="AJ93" s="20">
        <f t="shared" si="96"/>
        <v>7.4172835000000032E-4</v>
      </c>
      <c r="AK93" s="20">
        <f t="shared" si="96"/>
        <v>7.6633834999999999E-4</v>
      </c>
      <c r="AL93" s="20">
        <f t="shared" si="96"/>
        <v>7.4952835000000008E-4</v>
      </c>
      <c r="AM93" s="20">
        <f t="shared" si="96"/>
        <v>7.0159835000000023E-4</v>
      </c>
      <c r="AN93" s="18">
        <f t="shared" si="90"/>
        <v>7.4601335000000013E-4</v>
      </c>
      <c r="AO93" s="18">
        <f t="shared" si="91"/>
        <v>2.5112966172875632E-5</v>
      </c>
      <c r="AP93" s="111">
        <f t="shared" si="92"/>
        <v>3.3662891116996265</v>
      </c>
      <c r="AQ93" s="18">
        <f t="shared" si="75"/>
        <v>1.0252325508553298E-5</v>
      </c>
    </row>
    <row r="94" spans="1:43" s="2" customFormat="1" ht="23.25">
      <c r="A94" s="100" t="s">
        <v>328</v>
      </c>
      <c r="B94" s="104">
        <f>$B$105</f>
        <v>2.952E-7</v>
      </c>
      <c r="C94" s="2" t="s">
        <v>327</v>
      </c>
      <c r="D94" s="115">
        <f>SLOPE(D89:D93,$B89:$B93)</f>
        <v>2.1305595815562741E-8</v>
      </c>
      <c r="E94" s="115">
        <f t="shared" ref="E94:I94" si="97">SLOPE(E89:E93,$B89:$B93)</f>
        <v>1.8045300866690637E-8</v>
      </c>
      <c r="F94" s="115">
        <f t="shared" si="97"/>
        <v>1.8661120540225751E-8</v>
      </c>
      <c r="G94" s="115">
        <f t="shared" si="97"/>
        <v>1.7074792328246233E-8</v>
      </c>
      <c r="H94" s="115">
        <f t="shared" si="97"/>
        <v>1.7942373644725341E-8</v>
      </c>
      <c r="I94" s="115">
        <f t="shared" si="97"/>
        <v>1.6357761685764687E-8</v>
      </c>
      <c r="J94" s="46" t="s">
        <v>331</v>
      </c>
      <c r="K94" s="116" t="s">
        <v>330</v>
      </c>
      <c r="L94" s="108">
        <f>AVERAGE(L89:L93)</f>
        <v>16.594914572282629</v>
      </c>
      <c r="M94" s="46"/>
      <c r="N94" s="115">
        <f>SLOPE(N89:N93,$B89:$B93)</f>
        <v>9.1670760409708163E-9</v>
      </c>
      <c r="O94" s="115">
        <f t="shared" ref="O94:S94" si="98">SLOPE(O89:O93,$B89:$B93)</f>
        <v>8.0425534915985742E-9</v>
      </c>
      <c r="P94" s="115">
        <f t="shared" si="98"/>
        <v>8.9857595618587529E-9</v>
      </c>
      <c r="Q94" s="115">
        <f t="shared" si="98"/>
        <v>7.4525015929294394E-9</v>
      </c>
      <c r="R94" s="115">
        <f t="shared" si="98"/>
        <v>7.4440230974769927E-9</v>
      </c>
      <c r="S94" s="115">
        <f t="shared" si="98"/>
        <v>7.5782094188376759E-9</v>
      </c>
      <c r="T94" s="46" t="s">
        <v>331</v>
      </c>
      <c r="U94" s="116" t="s">
        <v>330</v>
      </c>
      <c r="V94" s="108">
        <f>AVERAGE(V89:V93)</f>
        <v>4.188352627095032</v>
      </c>
      <c r="W94" s="46"/>
      <c r="X94" s="115">
        <f>SLOPE(X89:X93,$B89:$B93)</f>
        <v>6.9764143757600574E-9</v>
      </c>
      <c r="Y94" s="115">
        <f t="shared" ref="Y94:AC94" si="99">SLOPE(Y89:Y93,$B89:$B93)</f>
        <v>7.2428549492146648E-9</v>
      </c>
      <c r="Z94" s="115">
        <f t="shared" si="99"/>
        <v>7.2643098247777503E-9</v>
      </c>
      <c r="AA94" s="115">
        <f t="shared" si="99"/>
        <v>7.6827295702516039E-9</v>
      </c>
      <c r="AB94" s="115">
        <f t="shared" si="99"/>
        <v>7.913666658102528E-9</v>
      </c>
      <c r="AC94" s="115">
        <f t="shared" si="99"/>
        <v>7.5845126235376658E-9</v>
      </c>
      <c r="AD94" s="46" t="s">
        <v>331</v>
      </c>
      <c r="AE94" s="116" t="s">
        <v>330</v>
      </c>
      <c r="AF94" s="108">
        <f>AVERAGE(AF89:AF93)</f>
        <v>3.5952543920913853</v>
      </c>
      <c r="AG94" s="46"/>
      <c r="AH94" s="115">
        <f>SLOPE(AH89:AH93,$B89:$B93)</f>
        <v>7.1606049791891352E-9</v>
      </c>
      <c r="AI94" s="115">
        <f t="shared" ref="AI94:AM94" si="100">SLOPE(AI89:AI93,$B89:$B93)</f>
        <v>6.4320572855111881E-9</v>
      </c>
      <c r="AJ94" s="115">
        <f t="shared" si="100"/>
        <v>6.5772022763475611E-9</v>
      </c>
      <c r="AK94" s="115">
        <f t="shared" si="100"/>
        <v>6.4133840415874368E-9</v>
      </c>
      <c r="AL94" s="115">
        <f t="shared" si="100"/>
        <v>6.9671034462086469E-9</v>
      </c>
      <c r="AM94" s="115">
        <f t="shared" si="100"/>
        <v>6.3527910607539785E-9</v>
      </c>
      <c r="AN94" s="46" t="s">
        <v>331</v>
      </c>
      <c r="AO94" s="116" t="s">
        <v>330</v>
      </c>
      <c r="AP94" s="108">
        <f>AVERAGE(AP89:AP93)</f>
        <v>3.5341908317515545</v>
      </c>
      <c r="AQ94" s="46"/>
    </row>
    <row r="95" spans="1:43" s="2" customFormat="1">
      <c r="A95" s="13" t="s">
        <v>245</v>
      </c>
      <c r="B95" s="2" t="s">
        <v>332</v>
      </c>
      <c r="C95" s="2" t="s">
        <v>245</v>
      </c>
      <c r="D95" s="77">
        <f>D94/$B$94</f>
        <v>7.217342755949438E-2</v>
      </c>
      <c r="E95" s="77">
        <f t="shared" ref="E95:I95" si="101">E94/$B$94</f>
        <v>6.1129067976594301E-2</v>
      </c>
      <c r="F95" s="77">
        <f t="shared" si="101"/>
        <v>6.3215177981794546E-2</v>
      </c>
      <c r="G95" s="77">
        <f t="shared" si="101"/>
        <v>5.784143742630838E-2</v>
      </c>
      <c r="H95" s="77">
        <f t="shared" si="101"/>
        <v>6.078039852549235E-2</v>
      </c>
      <c r="I95" s="77">
        <f t="shared" si="101"/>
        <v>5.5412471835246231E-2</v>
      </c>
      <c r="J95" s="99">
        <f t="shared" ref="J95" si="102">AVERAGE(D95:I95)</f>
        <v>6.1758663550821692E-2</v>
      </c>
      <c r="K95" s="99">
        <f t="shared" ref="K95" si="103">_xlfn.STDEV.S(D95:I95)</f>
        <v>5.7889713506330924E-3</v>
      </c>
      <c r="L95" s="123">
        <f t="shared" ref="L95" si="104">K95/J95%</f>
        <v>9.3735372784893602</v>
      </c>
      <c r="M95" s="46"/>
      <c r="N95" s="77">
        <f>N94/$B$94</f>
        <v>3.1053780626594907E-2</v>
      </c>
      <c r="O95" s="77">
        <f t="shared" ref="O95" si="105">O94/$B$94</f>
        <v>2.7244422397014141E-2</v>
      </c>
      <c r="P95" s="77">
        <f t="shared" ref="P95" si="106">P94/$B$94</f>
        <v>3.043956491144564E-2</v>
      </c>
      <c r="Q95" s="77">
        <f t="shared" ref="Q95" si="107">Q94/$B$94</f>
        <v>2.5245601602064498E-2</v>
      </c>
      <c r="R95" s="77">
        <f t="shared" ref="R95" si="108">R94/$B$94</f>
        <v>2.5216880411507429E-2</v>
      </c>
      <c r="S95" s="77">
        <f t="shared" ref="S95" si="109">S94/$B$94</f>
        <v>2.5671441120723833E-2</v>
      </c>
      <c r="T95" s="99">
        <f t="shared" ref="T95" si="110">AVERAGE(N95:S95)</f>
        <v>2.7478615178225075E-2</v>
      </c>
      <c r="U95" s="99">
        <f t="shared" ref="U95" si="111">_xlfn.STDEV.S(N95:S95)</f>
        <v>2.6446757617919815E-3</v>
      </c>
      <c r="V95" s="123">
        <f t="shared" ref="V95" si="112">U95/T95%</f>
        <v>9.6244870588955536</v>
      </c>
      <c r="W95" s="46"/>
      <c r="X95" s="77">
        <f>X94/$B$94</f>
        <v>2.3632840026287457E-2</v>
      </c>
      <c r="Y95" s="77">
        <f t="shared" ref="Y95" si="113">Y94/$B$94</f>
        <v>2.4535416494629623E-2</v>
      </c>
      <c r="Z95" s="77">
        <f t="shared" ref="Z95" si="114">Z94/$B$94</f>
        <v>2.4608095612390753E-2</v>
      </c>
      <c r="AA95" s="77">
        <f t="shared" ref="AA95" si="115">AA94/$B$94</f>
        <v>2.6025506674294051E-2</v>
      </c>
      <c r="AB95" s="77">
        <f t="shared" ref="AB95" si="116">AB94/$B$94</f>
        <v>2.6807813882461139E-2</v>
      </c>
      <c r="AC95" s="77">
        <f t="shared" ref="AC95" si="117">AC94/$B$94</f>
        <v>2.5692793440168244E-2</v>
      </c>
      <c r="AD95" s="99">
        <f t="shared" ref="AD95" si="118">AVERAGE(X95:AC95)</f>
        <v>2.5217077688371878E-2</v>
      </c>
      <c r="AE95" s="99">
        <f t="shared" ref="AE95" si="119">_xlfn.STDEV.S(X95:AC95)</f>
        <v>1.1623798572634534E-3</v>
      </c>
      <c r="AF95" s="123">
        <f t="shared" ref="AF95" si="120">AE95/AD95%</f>
        <v>4.6094946909706795</v>
      </c>
      <c r="AG95" s="46"/>
      <c r="AH95" s="77">
        <f>AH94/$B$94</f>
        <v>2.4256791934922545E-2</v>
      </c>
      <c r="AI95" s="77">
        <f t="shared" ref="AI95" si="121">AI94/$B$94</f>
        <v>2.1788811942788578E-2</v>
      </c>
      <c r="AJ95" s="77">
        <f t="shared" ref="AJ95" si="122">AJ94/$B$94</f>
        <v>2.2280495516082525E-2</v>
      </c>
      <c r="AK95" s="77">
        <f t="shared" ref="AK95" si="123">AK94/$B$94</f>
        <v>2.1725555696434407E-2</v>
      </c>
      <c r="AL95" s="77">
        <f t="shared" ref="AL95" si="124">AL94/$B$94</f>
        <v>2.3601298937021162E-2</v>
      </c>
      <c r="AM95" s="77">
        <f t="shared" ref="AM95" si="125">AM94/$B$94</f>
        <v>2.1520294921253316E-2</v>
      </c>
      <c r="AN95" s="99">
        <f t="shared" ref="AN95" si="126">AVERAGE(AH95:AM95)</f>
        <v>2.2528874824750422E-2</v>
      </c>
      <c r="AO95" s="99">
        <f t="shared" ref="AO95" si="127">_xlfn.STDEV.S(AH95:AM95)</f>
        <v>1.1320540102039225E-3</v>
      </c>
      <c r="AP95" s="123">
        <f t="shared" ref="AP95" si="128">AO95/AN95%</f>
        <v>5.024902570634544</v>
      </c>
      <c r="AQ95" s="46"/>
    </row>
    <row r="100" spans="1:3">
      <c r="A100" s="118" t="s">
        <v>336</v>
      </c>
      <c r="B100" s="119">
        <v>1025</v>
      </c>
      <c r="C100" t="s">
        <v>333</v>
      </c>
    </row>
    <row r="101" spans="1:3">
      <c r="A101" s="118" t="s">
        <v>337</v>
      </c>
      <c r="B101" s="119">
        <v>1.0580000000000001E-6</v>
      </c>
      <c r="C101" t="s">
        <v>334</v>
      </c>
    </row>
    <row r="102" spans="1:3">
      <c r="A102" s="26" t="s">
        <v>335</v>
      </c>
      <c r="B102" s="117">
        <v>0.02</v>
      </c>
      <c r="C102" t="s">
        <v>230</v>
      </c>
    </row>
    <row r="103" spans="1:3">
      <c r="A103"/>
      <c r="B103"/>
      <c r="C103"/>
    </row>
    <row r="104" spans="1:3">
      <c r="A104" t="s">
        <v>338</v>
      </c>
      <c r="B104" s="120">
        <v>0.6</v>
      </c>
      <c r="C104"/>
    </row>
    <row r="105" spans="1:3">
      <c r="A105" s="100" t="s">
        <v>328</v>
      </c>
      <c r="B105" s="121">
        <f>($B$100*$B$102^5*$B$104^2)/4</f>
        <v>2.952E-7</v>
      </c>
      <c r="C10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105"/>
  <sheetViews>
    <sheetView zoomScale="80" zoomScaleNormal="80" workbookViewId="0">
      <selection activeCell="AP70" sqref="AP70"/>
    </sheetView>
  </sheetViews>
  <sheetFormatPr defaultColWidth="9.140625" defaultRowHeight="15"/>
  <cols>
    <col min="1" max="1" width="9.140625" style="1"/>
    <col min="2" max="16384" width="9.140625" style="10"/>
  </cols>
  <sheetData>
    <row r="1" spans="1:37" s="2" customFormat="1">
      <c r="A1" s="48" t="s">
        <v>305</v>
      </c>
      <c r="B1" s="2" t="s">
        <v>96</v>
      </c>
      <c r="C1" s="2" t="s">
        <v>97</v>
      </c>
      <c r="D1" s="2" t="s">
        <v>98</v>
      </c>
      <c r="E1" s="2" t="s">
        <v>99</v>
      </c>
      <c r="F1" s="2" t="s">
        <v>100</v>
      </c>
      <c r="G1" s="2" t="s">
        <v>101</v>
      </c>
      <c r="H1" s="1" t="s">
        <v>92</v>
      </c>
      <c r="I1" s="46" t="s">
        <v>92</v>
      </c>
      <c r="J1" s="46" t="s">
        <v>92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1" t="s">
        <v>93</v>
      </c>
      <c r="R1" s="46" t="s">
        <v>93</v>
      </c>
      <c r="S1" s="46" t="s">
        <v>93</v>
      </c>
      <c r="T1" s="2" t="s">
        <v>108</v>
      </c>
      <c r="U1" s="2" t="s">
        <v>109</v>
      </c>
      <c r="V1" s="2" t="s">
        <v>110</v>
      </c>
      <c r="W1" s="2" t="s">
        <v>111</v>
      </c>
      <c r="X1" s="2" t="s">
        <v>112</v>
      </c>
      <c r="Y1" s="2" t="s">
        <v>113</v>
      </c>
      <c r="Z1" s="1" t="s">
        <v>94</v>
      </c>
      <c r="AA1" s="46" t="s">
        <v>94</v>
      </c>
      <c r="AB1" s="46" t="s">
        <v>94</v>
      </c>
      <c r="AC1" s="2" t="s">
        <v>114</v>
      </c>
      <c r="AD1" s="2" t="s">
        <v>115</v>
      </c>
      <c r="AE1" s="2" t="s">
        <v>116</v>
      </c>
      <c r="AF1" s="2" t="s">
        <v>117</v>
      </c>
      <c r="AG1" s="2" t="s">
        <v>118</v>
      </c>
      <c r="AH1" s="2" t="s">
        <v>119</v>
      </c>
      <c r="AI1" s="1" t="s">
        <v>95</v>
      </c>
      <c r="AJ1" s="46" t="s">
        <v>95</v>
      </c>
      <c r="AK1" s="46" t="s">
        <v>95</v>
      </c>
    </row>
    <row r="2" spans="1:37" s="2" customFormat="1">
      <c r="A2" s="1" t="s">
        <v>2</v>
      </c>
      <c r="B2" s="2" t="s">
        <v>3</v>
      </c>
      <c r="C2" s="2" t="s">
        <v>3</v>
      </c>
      <c r="D2" s="2" t="s">
        <v>3</v>
      </c>
      <c r="E2" s="2" t="s">
        <v>3</v>
      </c>
      <c r="F2" s="2" t="s">
        <v>3</v>
      </c>
      <c r="G2" s="2" t="s">
        <v>3</v>
      </c>
      <c r="H2" s="1" t="s">
        <v>50</v>
      </c>
      <c r="I2" s="46" t="s">
        <v>312</v>
      </c>
      <c r="J2" s="46" t="s">
        <v>311</v>
      </c>
      <c r="K2" s="2" t="s">
        <v>3</v>
      </c>
      <c r="L2" s="2" t="s">
        <v>3</v>
      </c>
      <c r="M2" s="2" t="s">
        <v>3</v>
      </c>
      <c r="N2" s="2" t="s">
        <v>3</v>
      </c>
      <c r="O2" s="2" t="s">
        <v>3</v>
      </c>
      <c r="P2" s="2" t="s">
        <v>3</v>
      </c>
      <c r="Q2" s="1" t="s">
        <v>50</v>
      </c>
      <c r="R2" s="46" t="s">
        <v>312</v>
      </c>
      <c r="S2" s="46" t="s">
        <v>311</v>
      </c>
      <c r="T2" s="2" t="s">
        <v>3</v>
      </c>
      <c r="U2" s="2" t="s">
        <v>3</v>
      </c>
      <c r="V2" s="2" t="s">
        <v>3</v>
      </c>
      <c r="W2" s="2" t="s">
        <v>3</v>
      </c>
      <c r="X2" s="2" t="s">
        <v>3</v>
      </c>
      <c r="Y2" s="2" t="s">
        <v>3</v>
      </c>
      <c r="Z2" s="1" t="s">
        <v>50</v>
      </c>
      <c r="AA2" s="46" t="s">
        <v>312</v>
      </c>
      <c r="AB2" s="46" t="s">
        <v>311</v>
      </c>
      <c r="AC2" s="2" t="s">
        <v>3</v>
      </c>
      <c r="AD2" s="2" t="s">
        <v>3</v>
      </c>
      <c r="AE2" s="2" t="s">
        <v>3</v>
      </c>
      <c r="AF2" s="2" t="s">
        <v>3</v>
      </c>
      <c r="AG2" s="2" t="s">
        <v>3</v>
      </c>
      <c r="AH2" s="2" t="s">
        <v>3</v>
      </c>
      <c r="AI2" s="1" t="s">
        <v>50</v>
      </c>
      <c r="AJ2" s="46" t="s">
        <v>312</v>
      </c>
      <c r="AK2" s="46" t="s">
        <v>311</v>
      </c>
    </row>
    <row r="3" spans="1:37" s="2" customFormat="1">
      <c r="A3" s="1" t="s">
        <v>4</v>
      </c>
      <c r="B3" s="3" t="s">
        <v>5</v>
      </c>
      <c r="C3" s="3" t="s">
        <v>5</v>
      </c>
      <c r="D3" s="3" t="s">
        <v>5</v>
      </c>
      <c r="E3" s="3" t="s">
        <v>5</v>
      </c>
      <c r="F3" s="3" t="s">
        <v>5</v>
      </c>
      <c r="G3" s="3" t="s">
        <v>5</v>
      </c>
      <c r="H3" s="4" t="s">
        <v>5</v>
      </c>
      <c r="I3" s="94" t="s">
        <v>5</v>
      </c>
      <c r="J3" s="94" t="s">
        <v>5</v>
      </c>
      <c r="K3" s="3" t="s">
        <v>5</v>
      </c>
      <c r="L3" s="3" t="s">
        <v>5</v>
      </c>
      <c r="M3" s="3" t="s">
        <v>5</v>
      </c>
      <c r="N3" s="3" t="s">
        <v>5</v>
      </c>
      <c r="O3" s="3" t="s">
        <v>5</v>
      </c>
      <c r="P3" s="3" t="s">
        <v>5</v>
      </c>
      <c r="Q3" s="4" t="s">
        <v>5</v>
      </c>
      <c r="R3" s="94" t="s">
        <v>5</v>
      </c>
      <c r="S3" s="94" t="s">
        <v>5</v>
      </c>
      <c r="T3" s="2" t="s">
        <v>5</v>
      </c>
      <c r="U3" s="2" t="s">
        <v>5</v>
      </c>
      <c r="V3" s="2" t="s">
        <v>5</v>
      </c>
      <c r="W3" s="2" t="s">
        <v>5</v>
      </c>
      <c r="X3" s="2" t="s">
        <v>5</v>
      </c>
      <c r="Y3" s="2" t="s">
        <v>5</v>
      </c>
      <c r="Z3" s="1" t="s">
        <v>5</v>
      </c>
      <c r="AA3" s="94" t="s">
        <v>5</v>
      </c>
      <c r="AB3" s="94" t="s">
        <v>5</v>
      </c>
      <c r="AC3" s="3" t="s">
        <v>5</v>
      </c>
      <c r="AD3" s="3" t="s">
        <v>5</v>
      </c>
      <c r="AE3" s="3" t="s">
        <v>5</v>
      </c>
      <c r="AF3" s="3" t="s">
        <v>5</v>
      </c>
      <c r="AG3" s="3" t="s">
        <v>5</v>
      </c>
      <c r="AH3" s="3" t="s">
        <v>5</v>
      </c>
      <c r="AI3" s="4" t="s">
        <v>5</v>
      </c>
      <c r="AJ3" s="4" t="s">
        <v>5</v>
      </c>
      <c r="AK3" s="4" t="s">
        <v>5</v>
      </c>
    </row>
    <row r="4" spans="1:37" s="2" customFormat="1">
      <c r="A4" s="8" t="s">
        <v>0</v>
      </c>
      <c r="B4" s="2" t="s">
        <v>96</v>
      </c>
      <c r="C4" s="2" t="s">
        <v>97</v>
      </c>
      <c r="D4" s="2" t="s">
        <v>98</v>
      </c>
      <c r="E4" s="2" t="s">
        <v>99</v>
      </c>
      <c r="F4" s="2" t="s">
        <v>100</v>
      </c>
      <c r="G4" s="2" t="s">
        <v>101</v>
      </c>
      <c r="H4" s="1" t="s">
        <v>92</v>
      </c>
      <c r="I4" s="46" t="s">
        <v>92</v>
      </c>
      <c r="J4" s="46" t="s">
        <v>92</v>
      </c>
      <c r="K4" s="2" t="s">
        <v>102</v>
      </c>
      <c r="L4" s="2" t="s">
        <v>103</v>
      </c>
      <c r="M4" s="2" t="s">
        <v>104</v>
      </c>
      <c r="N4" s="2" t="s">
        <v>105</v>
      </c>
      <c r="O4" s="2" t="s">
        <v>106</v>
      </c>
      <c r="P4" s="2" t="s">
        <v>107</v>
      </c>
      <c r="Q4" s="1" t="s">
        <v>93</v>
      </c>
      <c r="R4" s="46" t="s">
        <v>93</v>
      </c>
      <c r="S4" s="46" t="s">
        <v>93</v>
      </c>
      <c r="T4" s="2" t="s">
        <v>108</v>
      </c>
      <c r="U4" s="2" t="s">
        <v>109</v>
      </c>
      <c r="V4" s="2" t="s">
        <v>110</v>
      </c>
      <c r="W4" s="2" t="s">
        <v>111</v>
      </c>
      <c r="X4" s="2" t="s">
        <v>112</v>
      </c>
      <c r="Y4" s="2" t="s">
        <v>113</v>
      </c>
      <c r="Z4" s="46" t="s">
        <v>94</v>
      </c>
      <c r="AA4" s="46" t="s">
        <v>94</v>
      </c>
      <c r="AB4" s="46" t="s">
        <v>94</v>
      </c>
      <c r="AC4" s="2" t="s">
        <v>114</v>
      </c>
      <c r="AD4" s="2" t="s">
        <v>115</v>
      </c>
      <c r="AE4" s="2" t="s">
        <v>116</v>
      </c>
      <c r="AF4" s="2" t="s">
        <v>117</v>
      </c>
      <c r="AG4" s="2" t="s">
        <v>118</v>
      </c>
      <c r="AH4" s="2" t="s">
        <v>119</v>
      </c>
      <c r="AI4" s="1" t="s">
        <v>95</v>
      </c>
      <c r="AJ4" s="46" t="s">
        <v>95</v>
      </c>
      <c r="AK4" s="46" t="s">
        <v>95</v>
      </c>
    </row>
    <row r="5" spans="1:37">
      <c r="A5" s="11">
        <v>30</v>
      </c>
      <c r="B5" s="2">
        <v>120.042</v>
      </c>
      <c r="C5" s="2">
        <v>201.43</v>
      </c>
      <c r="D5" s="2">
        <v>176.16800000000001</v>
      </c>
      <c r="E5" s="2">
        <v>211.047</v>
      </c>
      <c r="F5" s="2">
        <v>134.31399999999999</v>
      </c>
      <c r="G5" s="2">
        <v>165.32</v>
      </c>
      <c r="H5" s="1">
        <f>AVERAGE(B5:G5)</f>
        <v>168.05349999999999</v>
      </c>
      <c r="I5" s="46">
        <f>_xlfn.STDEV.S(B5:G5)</f>
        <v>35.997796931201364</v>
      </c>
      <c r="J5" s="46">
        <f t="shared" ref="J5:J23" si="0">I5/SQRT(6)</f>
        <v>14.696039057628253</v>
      </c>
      <c r="K5" s="2">
        <v>108.45099999999999</v>
      </c>
      <c r="L5" s="2">
        <v>113.23099999999999</v>
      </c>
      <c r="M5" s="2">
        <v>108.435</v>
      </c>
      <c r="N5" s="2">
        <v>84.501199999999997</v>
      </c>
      <c r="O5" s="2">
        <v>85.375299999999996</v>
      </c>
      <c r="P5" s="2">
        <v>72.202100000000002</v>
      </c>
      <c r="Q5" s="1">
        <f>AVERAGE(K5:P5)</f>
        <v>95.365933333333317</v>
      </c>
      <c r="R5" s="46">
        <f>_xlfn.STDEV.S(K5:P5)</f>
        <v>16.82616082006431</v>
      </c>
      <c r="S5" s="46">
        <f t="shared" ref="S5:S23" si="1">R5/SQRT(6)</f>
        <v>6.8692513898612866</v>
      </c>
      <c r="T5" s="2">
        <v>65.461299999999994</v>
      </c>
      <c r="U5" s="2">
        <v>68.634399999999999</v>
      </c>
      <c r="V5" s="2">
        <v>68.964299999999994</v>
      </c>
      <c r="W5" s="2">
        <v>81.768900000000002</v>
      </c>
      <c r="X5" s="2">
        <v>66.372799999999998</v>
      </c>
      <c r="Y5" s="2">
        <v>81.903700000000001</v>
      </c>
      <c r="Z5" s="1">
        <f>AVERAGE(T5:Y5)</f>
        <v>72.184233333333324</v>
      </c>
      <c r="AA5" s="46">
        <f>_xlfn.STDEV.S(T5:Y5)</f>
        <v>7.5930724315435514</v>
      </c>
      <c r="AB5" s="46">
        <f t="shared" ref="AB5:AB23" si="2">AA5/SQRT(6)</f>
        <v>3.0998588395459428</v>
      </c>
      <c r="AC5" s="2">
        <v>70.3583</v>
      </c>
      <c r="AD5" s="2">
        <v>66.157499999999999</v>
      </c>
      <c r="AE5" s="2">
        <v>66.363399999999999</v>
      </c>
      <c r="AF5" s="2">
        <v>66.824799999999996</v>
      </c>
      <c r="AG5" s="2">
        <v>65.570899999999995</v>
      </c>
      <c r="AH5" s="2">
        <v>68.859300000000005</v>
      </c>
      <c r="AI5" s="1">
        <f>AVERAGE(AC5:AH5)</f>
        <v>67.355699999999999</v>
      </c>
      <c r="AJ5" s="46">
        <f>_xlfn.STDEV.S(AC5:AH5)</f>
        <v>1.8527886063984762</v>
      </c>
      <c r="AK5" s="46">
        <f t="shared" ref="AK5:AK23" si="3">AJ5/SQRT(6)</f>
        <v>0.75639778115310119</v>
      </c>
    </row>
    <row r="6" spans="1:37">
      <c r="A6" s="11">
        <v>45.000100000000003</v>
      </c>
      <c r="B6" s="2">
        <v>257.94600000000003</v>
      </c>
      <c r="C6" s="2">
        <v>405.54899999999998</v>
      </c>
      <c r="D6" s="2">
        <v>388.72199999999998</v>
      </c>
      <c r="E6" s="2">
        <v>426.6</v>
      </c>
      <c r="F6" s="2">
        <v>295.69200000000001</v>
      </c>
      <c r="G6" s="2">
        <v>329.70499999999998</v>
      </c>
      <c r="H6" s="1">
        <f t="shared" ref="H6:H43" si="4">AVERAGE(B6:G6)</f>
        <v>350.70233333333334</v>
      </c>
      <c r="I6" s="46">
        <f t="shared" ref="I6:I23" si="5">_xlfn.STDEV.S(B6:G6)</f>
        <v>66.760571982770443</v>
      </c>
      <c r="J6" s="46">
        <f t="shared" si="0"/>
        <v>27.254889382355707</v>
      </c>
      <c r="K6" s="2">
        <v>206.70699999999999</v>
      </c>
      <c r="L6" s="2">
        <v>227.536</v>
      </c>
      <c r="M6" s="2">
        <v>211.209</v>
      </c>
      <c r="N6" s="2">
        <v>167.28</v>
      </c>
      <c r="O6" s="2">
        <v>167.12799999999999</v>
      </c>
      <c r="P6" s="2">
        <v>136.90100000000001</v>
      </c>
      <c r="Q6" s="1">
        <f t="shared" ref="Q6:Q43" si="6">AVERAGE(K6:P6)</f>
        <v>186.12683333333334</v>
      </c>
      <c r="R6" s="46">
        <f t="shared" ref="R6:R23" si="7">_xlfn.STDEV.S(K6:P6)</f>
        <v>34.370681956671504</v>
      </c>
      <c r="S6" s="46">
        <f t="shared" si="1"/>
        <v>14.031772150888285</v>
      </c>
      <c r="T6" s="2">
        <v>122.629</v>
      </c>
      <c r="U6" s="2">
        <v>128.33099999999999</v>
      </c>
      <c r="V6" s="2">
        <v>129.17699999999999</v>
      </c>
      <c r="W6" s="2">
        <v>164.82900000000001</v>
      </c>
      <c r="X6" s="2">
        <v>123.58</v>
      </c>
      <c r="Y6" s="2">
        <v>154.23699999999999</v>
      </c>
      <c r="Z6" s="1">
        <f t="shared" ref="Z6:Z43" si="8">AVERAGE(T6:Y6)</f>
        <v>137.13049999999998</v>
      </c>
      <c r="AA6" s="46">
        <f t="shared" ref="AA6:AA23" si="9">_xlfn.STDEV.S(T6:Y6)</f>
        <v>17.857425119540782</v>
      </c>
      <c r="AB6" s="46">
        <f t="shared" si="2"/>
        <v>7.2902632771389699</v>
      </c>
      <c r="AC6" s="2">
        <v>134.41900000000001</v>
      </c>
      <c r="AD6" s="2">
        <v>124.358</v>
      </c>
      <c r="AE6" s="2">
        <v>124.14400000000001</v>
      </c>
      <c r="AF6" s="2">
        <v>126.958</v>
      </c>
      <c r="AG6" s="2">
        <v>122.10599999999999</v>
      </c>
      <c r="AH6" s="2">
        <v>128.018</v>
      </c>
      <c r="AI6" s="1">
        <f t="shared" ref="AI6:AI43" si="10">AVERAGE(AC6:AH6)</f>
        <v>126.66716666666667</v>
      </c>
      <c r="AJ6" s="46">
        <f t="shared" ref="AJ6:AJ43" si="11">_xlfn.STDEV.S(AC6:AH6)</f>
        <v>4.3474847172436046</v>
      </c>
      <c r="AK6" s="46">
        <f t="shared" si="3"/>
        <v>1.7748532036324727</v>
      </c>
    </row>
    <row r="7" spans="1:37">
      <c r="A7" s="11">
        <v>59.999899999999997</v>
      </c>
      <c r="B7" s="2">
        <v>427.80500000000001</v>
      </c>
      <c r="C7" s="2">
        <v>648.76800000000003</v>
      </c>
      <c r="D7" s="2">
        <v>642.08299999999997</v>
      </c>
      <c r="E7" s="2">
        <v>706.62599999999998</v>
      </c>
      <c r="F7" s="2">
        <v>493.11799999999999</v>
      </c>
      <c r="G7" s="2">
        <v>530.58500000000004</v>
      </c>
      <c r="H7" s="1">
        <f t="shared" si="4"/>
        <v>574.83083333333332</v>
      </c>
      <c r="I7" s="46">
        <f t="shared" si="5"/>
        <v>107.34132574067965</v>
      </c>
      <c r="J7" s="46">
        <f t="shared" si="0"/>
        <v>43.821912729757123</v>
      </c>
      <c r="K7" s="2">
        <v>326.87099999999998</v>
      </c>
      <c r="L7" s="2">
        <v>367.64699999999999</v>
      </c>
      <c r="M7" s="2">
        <v>341.99700000000001</v>
      </c>
      <c r="N7" s="2">
        <v>267.839</v>
      </c>
      <c r="O7" s="2">
        <v>267.04700000000003</v>
      </c>
      <c r="P7" s="2">
        <v>217.17699999999999</v>
      </c>
      <c r="Q7" s="1">
        <f t="shared" si="6"/>
        <v>298.09633333333335</v>
      </c>
      <c r="R7" s="46">
        <f t="shared" si="7"/>
        <v>56.603976958043219</v>
      </c>
      <c r="S7" s="46">
        <f t="shared" si="1"/>
        <v>23.108476826577039</v>
      </c>
      <c r="T7" s="2">
        <v>190.33699999999999</v>
      </c>
      <c r="U7" s="2">
        <v>200.279</v>
      </c>
      <c r="V7" s="2">
        <v>200.94300000000001</v>
      </c>
      <c r="W7" s="2">
        <v>255.47300000000001</v>
      </c>
      <c r="X7" s="2">
        <v>192.43899999999999</v>
      </c>
      <c r="Y7" s="2">
        <v>240.673</v>
      </c>
      <c r="Z7" s="1">
        <f t="shared" si="8"/>
        <v>213.35733333333334</v>
      </c>
      <c r="AA7" s="46">
        <f t="shared" si="9"/>
        <v>27.613568821626007</v>
      </c>
      <c r="AB7" s="46">
        <f t="shared" si="2"/>
        <v>11.273192265035046</v>
      </c>
      <c r="AC7" s="2">
        <v>214.86699999999999</v>
      </c>
      <c r="AD7" s="2">
        <v>195.45099999999999</v>
      </c>
      <c r="AE7" s="2">
        <v>195.976</v>
      </c>
      <c r="AF7" s="2">
        <v>201.964</v>
      </c>
      <c r="AG7" s="2">
        <v>192.19</v>
      </c>
      <c r="AH7" s="2">
        <v>201.256</v>
      </c>
      <c r="AI7" s="1">
        <f t="shared" si="10"/>
        <v>200.28400000000002</v>
      </c>
      <c r="AJ7" s="46">
        <f t="shared" si="11"/>
        <v>8.0481135926377156</v>
      </c>
      <c r="AK7" s="46">
        <f t="shared" si="3"/>
        <v>3.2856286156533265</v>
      </c>
    </row>
    <row r="8" spans="1:37">
      <c r="A8" s="11">
        <v>75.000299999999996</v>
      </c>
      <c r="B8" s="2">
        <v>641.18499999999995</v>
      </c>
      <c r="C8" s="2">
        <v>897.86199999999997</v>
      </c>
      <c r="D8" s="2">
        <v>951.71400000000006</v>
      </c>
      <c r="E8" s="2">
        <v>990.20699999999999</v>
      </c>
      <c r="F8" s="2">
        <v>770.32899999999995</v>
      </c>
      <c r="G8" s="2">
        <v>761.56100000000004</v>
      </c>
      <c r="H8" s="1">
        <f t="shared" si="4"/>
        <v>835.47633333333317</v>
      </c>
      <c r="I8" s="46">
        <f t="shared" si="5"/>
        <v>133.26779019353108</v>
      </c>
      <c r="J8" s="46">
        <f t="shared" si="0"/>
        <v>54.406347520405838</v>
      </c>
      <c r="K8" s="2">
        <v>470.19900000000001</v>
      </c>
      <c r="L8" s="2">
        <v>548.99300000000005</v>
      </c>
      <c r="M8" s="2">
        <v>487.50900000000001</v>
      </c>
      <c r="N8" s="2">
        <v>361.93900000000002</v>
      </c>
      <c r="O8" s="2">
        <v>388.649</v>
      </c>
      <c r="P8" s="2">
        <v>309.673</v>
      </c>
      <c r="Q8" s="1">
        <f t="shared" si="6"/>
        <v>427.82700000000006</v>
      </c>
      <c r="R8" s="46">
        <f t="shared" si="7"/>
        <v>89.302899178021875</v>
      </c>
      <c r="S8" s="46">
        <f t="shared" si="1"/>
        <v>36.457755922894151</v>
      </c>
      <c r="T8" s="2">
        <v>271.28100000000001</v>
      </c>
      <c r="U8" s="2">
        <v>286.702</v>
      </c>
      <c r="V8" s="2">
        <v>287.37299999999999</v>
      </c>
      <c r="W8" s="2">
        <v>362.16300000000001</v>
      </c>
      <c r="X8" s="2">
        <v>273.17700000000002</v>
      </c>
      <c r="Y8" s="2">
        <v>342.39299999999997</v>
      </c>
      <c r="Z8" s="1">
        <f t="shared" si="8"/>
        <v>303.84816666666666</v>
      </c>
      <c r="AA8" s="46">
        <f t="shared" si="9"/>
        <v>38.608514399891675</v>
      </c>
      <c r="AB8" s="46">
        <f t="shared" si="2"/>
        <v>15.761860001105216</v>
      </c>
      <c r="AC8" s="2">
        <v>308.31299999999999</v>
      </c>
      <c r="AD8" s="2">
        <v>281.32900000000001</v>
      </c>
      <c r="AE8" s="2">
        <v>279.81599999999997</v>
      </c>
      <c r="AF8" s="2">
        <v>288.74700000000001</v>
      </c>
      <c r="AG8" s="2">
        <v>273.70499999999998</v>
      </c>
      <c r="AH8" s="2">
        <v>284.63600000000002</v>
      </c>
      <c r="AI8" s="1">
        <f t="shared" si="10"/>
        <v>286.09100000000001</v>
      </c>
      <c r="AJ8" s="46">
        <f t="shared" si="11"/>
        <v>11.987108992580321</v>
      </c>
      <c r="AK8" s="46">
        <f t="shared" si="3"/>
        <v>4.8937167538249158</v>
      </c>
    </row>
    <row r="9" spans="1:37">
      <c r="A9" s="11">
        <v>89.999099999999999</v>
      </c>
      <c r="B9" s="2">
        <v>885.33399999999995</v>
      </c>
      <c r="C9" s="2">
        <v>1201.3</v>
      </c>
      <c r="D9" s="2">
        <v>1277.93</v>
      </c>
      <c r="E9" s="2">
        <v>1327.96</v>
      </c>
      <c r="F9" s="2">
        <v>1092.03</v>
      </c>
      <c r="G9" s="2">
        <v>1059.8800000000001</v>
      </c>
      <c r="H9" s="1">
        <f t="shared" si="4"/>
        <v>1140.739</v>
      </c>
      <c r="I9" s="46">
        <f t="shared" si="5"/>
        <v>162.28565348175411</v>
      </c>
      <c r="J9" s="46">
        <f t="shared" si="0"/>
        <v>66.252840600736974</v>
      </c>
      <c r="K9" s="2">
        <v>628.72500000000002</v>
      </c>
      <c r="L9" s="2">
        <v>756.21400000000006</v>
      </c>
      <c r="M9" s="2">
        <v>657.31200000000001</v>
      </c>
      <c r="N9" s="2">
        <v>484.75599999999997</v>
      </c>
      <c r="O9" s="2">
        <v>518.66300000000001</v>
      </c>
      <c r="P9" s="2">
        <v>418.31700000000001</v>
      </c>
      <c r="Q9" s="1">
        <f t="shared" si="6"/>
        <v>577.33116666666672</v>
      </c>
      <c r="R9" s="46">
        <f t="shared" si="7"/>
        <v>125.1678459755806</v>
      </c>
      <c r="S9" s="46">
        <f t="shared" si="1"/>
        <v>51.099559140574904</v>
      </c>
      <c r="T9" s="2">
        <v>362.63799999999998</v>
      </c>
      <c r="U9" s="2">
        <v>380.77</v>
      </c>
      <c r="V9" s="2">
        <v>380.51100000000002</v>
      </c>
      <c r="W9" s="2">
        <v>483.10899999999998</v>
      </c>
      <c r="X9" s="2">
        <v>359.85700000000003</v>
      </c>
      <c r="Y9" s="2">
        <v>457.81799999999998</v>
      </c>
      <c r="Z9" s="1">
        <f t="shared" si="8"/>
        <v>404.11716666666661</v>
      </c>
      <c r="AA9" s="46">
        <f t="shared" si="9"/>
        <v>52.735783204260386</v>
      </c>
      <c r="AB9" s="46">
        <f t="shared" si="2"/>
        <v>21.529293339412206</v>
      </c>
      <c r="AC9" s="2">
        <v>412.58100000000002</v>
      </c>
      <c r="AD9" s="2">
        <v>374.71800000000002</v>
      </c>
      <c r="AE9" s="2">
        <v>370.06900000000002</v>
      </c>
      <c r="AF9" s="2">
        <v>385.77600000000001</v>
      </c>
      <c r="AG9" s="2">
        <v>366.74599999999998</v>
      </c>
      <c r="AH9" s="2">
        <v>379.94299999999998</v>
      </c>
      <c r="AI9" s="1">
        <f t="shared" si="10"/>
        <v>381.63883333333325</v>
      </c>
      <c r="AJ9" s="46">
        <f t="shared" si="11"/>
        <v>16.619056163533081</v>
      </c>
      <c r="AK9" s="46">
        <f t="shared" si="3"/>
        <v>6.7847012678853069</v>
      </c>
    </row>
    <row r="10" spans="1:37">
      <c r="A10" s="11">
        <v>105</v>
      </c>
      <c r="B10" s="2">
        <v>1168.6400000000001</v>
      </c>
      <c r="C10" s="2">
        <v>1526</v>
      </c>
      <c r="D10" s="2">
        <v>1621.85</v>
      </c>
      <c r="E10" s="2">
        <v>1738.41</v>
      </c>
      <c r="F10" s="2">
        <v>1425.94</v>
      </c>
      <c r="G10" s="2">
        <v>1384.82</v>
      </c>
      <c r="H10" s="1">
        <f t="shared" si="4"/>
        <v>1477.61</v>
      </c>
      <c r="I10" s="46">
        <f t="shared" si="5"/>
        <v>198.95006589594288</v>
      </c>
      <c r="J10" s="46">
        <f t="shared" si="0"/>
        <v>81.221024289691584</v>
      </c>
      <c r="K10" s="2">
        <v>802.63699999999994</v>
      </c>
      <c r="L10" s="2">
        <v>989.16</v>
      </c>
      <c r="M10" s="2">
        <v>860.79300000000001</v>
      </c>
      <c r="N10" s="2">
        <v>616.13499999999999</v>
      </c>
      <c r="O10" s="2">
        <v>664.39700000000005</v>
      </c>
      <c r="P10" s="2">
        <v>533.70699999999999</v>
      </c>
      <c r="Q10" s="1">
        <f t="shared" si="6"/>
        <v>744.47150000000011</v>
      </c>
      <c r="R10" s="46">
        <f t="shared" si="7"/>
        <v>169.75879124657973</v>
      </c>
      <c r="S10" s="46">
        <f t="shared" si="1"/>
        <v>69.30373631762798</v>
      </c>
      <c r="T10" s="2">
        <v>461.471</v>
      </c>
      <c r="U10" s="2">
        <v>488.06900000000002</v>
      </c>
      <c r="V10" s="2">
        <v>483.86</v>
      </c>
      <c r="W10" s="2">
        <v>558.29200000000003</v>
      </c>
      <c r="X10" s="2">
        <v>457.20100000000002</v>
      </c>
      <c r="Y10" s="2">
        <v>585.46900000000005</v>
      </c>
      <c r="Z10" s="1">
        <f t="shared" si="8"/>
        <v>505.72700000000003</v>
      </c>
      <c r="AA10" s="46">
        <f t="shared" si="9"/>
        <v>53.338921350173571</v>
      </c>
      <c r="AB10" s="46">
        <f t="shared" si="2"/>
        <v>21.775523456394808</v>
      </c>
      <c r="AC10" s="2">
        <v>527.30899999999997</v>
      </c>
      <c r="AD10" s="2">
        <v>484.80900000000003</v>
      </c>
      <c r="AE10" s="2">
        <v>472.18</v>
      </c>
      <c r="AF10" s="2">
        <v>498.90300000000002</v>
      </c>
      <c r="AG10" s="2">
        <v>453.49299999999999</v>
      </c>
      <c r="AH10" s="2">
        <v>479.91</v>
      </c>
      <c r="AI10" s="1">
        <f t="shared" si="10"/>
        <v>486.10066666666665</v>
      </c>
      <c r="AJ10" s="46">
        <f t="shared" si="11"/>
        <v>25.135887162912436</v>
      </c>
      <c r="AK10" s="46">
        <f t="shared" si="3"/>
        <v>10.261682963551563</v>
      </c>
    </row>
    <row r="11" spans="1:37">
      <c r="A11" s="11">
        <v>120.001</v>
      </c>
      <c r="B11" s="2">
        <v>1339.5</v>
      </c>
      <c r="C11" s="2">
        <v>1893.45</v>
      </c>
      <c r="D11" s="2">
        <v>2014.35</v>
      </c>
      <c r="E11" s="2">
        <v>2136.81</v>
      </c>
      <c r="F11" s="2">
        <v>1838.6</v>
      </c>
      <c r="G11" s="2">
        <v>1765.5</v>
      </c>
      <c r="H11" s="1">
        <f t="shared" si="4"/>
        <v>1831.3683333333331</v>
      </c>
      <c r="I11" s="46">
        <f t="shared" si="5"/>
        <v>274.5747355760671</v>
      </c>
      <c r="J11" s="46">
        <f t="shared" si="0"/>
        <v>112.09466640349663</v>
      </c>
      <c r="K11" s="2">
        <v>995.18600000000004</v>
      </c>
      <c r="L11" s="2">
        <v>1239.27</v>
      </c>
      <c r="M11" s="2">
        <v>1079.8599999999999</v>
      </c>
      <c r="N11" s="2">
        <v>746.28099999999995</v>
      </c>
      <c r="O11" s="2">
        <v>811.68499999999995</v>
      </c>
      <c r="P11" s="2">
        <v>664.63900000000001</v>
      </c>
      <c r="Q11" s="1">
        <f t="shared" si="6"/>
        <v>922.82016666666652</v>
      </c>
      <c r="R11" s="46">
        <f t="shared" si="7"/>
        <v>219.18642182527387</v>
      </c>
      <c r="S11" s="46">
        <f t="shared" si="1"/>
        <v>89.482482003059218</v>
      </c>
      <c r="T11" s="2">
        <v>561.47900000000004</v>
      </c>
      <c r="U11" s="2">
        <v>602.73500000000001</v>
      </c>
      <c r="V11" s="2">
        <v>596.85699999999997</v>
      </c>
      <c r="W11" s="2">
        <v>696.50300000000004</v>
      </c>
      <c r="X11" s="2">
        <v>564.41200000000003</v>
      </c>
      <c r="Y11" s="2">
        <v>722.76700000000005</v>
      </c>
      <c r="Z11" s="1">
        <f t="shared" si="8"/>
        <v>624.12549999999999</v>
      </c>
      <c r="AA11" s="46">
        <f t="shared" si="9"/>
        <v>68.789619355686042</v>
      </c>
      <c r="AB11" s="46">
        <f t="shared" si="2"/>
        <v>28.08324450361869</v>
      </c>
      <c r="AC11" s="2">
        <v>656.04600000000005</v>
      </c>
      <c r="AD11" s="2">
        <v>610.83799999999997</v>
      </c>
      <c r="AE11" s="2">
        <v>579.35</v>
      </c>
      <c r="AF11" s="2">
        <v>624.05999999999995</v>
      </c>
      <c r="AG11" s="2">
        <v>558.24300000000005</v>
      </c>
      <c r="AH11" s="2">
        <v>591.61900000000003</v>
      </c>
      <c r="AI11" s="1">
        <f t="shared" si="10"/>
        <v>603.35933333333332</v>
      </c>
      <c r="AJ11" s="46">
        <f t="shared" si="11"/>
        <v>34.670159928484118</v>
      </c>
      <c r="AK11" s="46">
        <f t="shared" si="3"/>
        <v>14.154033520912369</v>
      </c>
    </row>
    <row r="12" spans="1:37">
      <c r="A12" s="11">
        <v>135</v>
      </c>
      <c r="B12" s="2">
        <v>1627.52</v>
      </c>
      <c r="C12" s="2">
        <v>2277.42</v>
      </c>
      <c r="D12" s="2">
        <v>2375.9699999999998</v>
      </c>
      <c r="E12" s="2">
        <v>2582.84</v>
      </c>
      <c r="F12" s="2">
        <v>2327.5700000000002</v>
      </c>
      <c r="G12" s="2">
        <v>2148.54</v>
      </c>
      <c r="H12" s="1">
        <f t="shared" si="4"/>
        <v>2223.31</v>
      </c>
      <c r="I12" s="46">
        <f t="shared" si="5"/>
        <v>324.62939275425924</v>
      </c>
      <c r="J12" s="46">
        <f t="shared" si="0"/>
        <v>132.52939462624832</v>
      </c>
      <c r="K12" s="2">
        <v>1216.24</v>
      </c>
      <c r="L12" s="2">
        <v>1495.09</v>
      </c>
      <c r="M12" s="2">
        <v>1285.82</v>
      </c>
      <c r="N12" s="2">
        <v>893.404</v>
      </c>
      <c r="O12" s="2">
        <v>985.68899999999996</v>
      </c>
      <c r="P12" s="2">
        <v>820.00199999999995</v>
      </c>
      <c r="Q12" s="1">
        <f t="shared" si="6"/>
        <v>1116.0408333333335</v>
      </c>
      <c r="R12" s="46">
        <f t="shared" si="7"/>
        <v>259.51526353447127</v>
      </c>
      <c r="S12" s="46">
        <f t="shared" si="1"/>
        <v>105.94666268722679</v>
      </c>
      <c r="T12" s="2">
        <v>683.10500000000002</v>
      </c>
      <c r="U12" s="2">
        <v>733.08600000000001</v>
      </c>
      <c r="V12" s="2">
        <v>726.79300000000001</v>
      </c>
      <c r="W12" s="2">
        <v>842.74400000000003</v>
      </c>
      <c r="X12" s="2">
        <v>675.923</v>
      </c>
      <c r="Y12" s="2">
        <v>868.76800000000003</v>
      </c>
      <c r="Z12" s="1">
        <f t="shared" si="8"/>
        <v>755.06983333333335</v>
      </c>
      <c r="AA12" s="46">
        <f t="shared" si="9"/>
        <v>81.657895269022632</v>
      </c>
      <c r="AB12" s="46">
        <f t="shared" si="2"/>
        <v>33.336696146455658</v>
      </c>
      <c r="AC12" s="2">
        <v>800.28099999999995</v>
      </c>
      <c r="AD12" s="2">
        <v>741.39599999999996</v>
      </c>
      <c r="AE12" s="2">
        <v>694.197</v>
      </c>
      <c r="AF12" s="2">
        <v>759.74199999999996</v>
      </c>
      <c r="AG12" s="2">
        <v>671.13900000000001</v>
      </c>
      <c r="AH12" s="2">
        <v>715.06700000000001</v>
      </c>
      <c r="AI12" s="1">
        <f t="shared" si="10"/>
        <v>730.30366666666669</v>
      </c>
      <c r="AJ12" s="46">
        <f t="shared" si="11"/>
        <v>46.739250484647954</v>
      </c>
      <c r="AK12" s="46">
        <f t="shared" si="3"/>
        <v>19.081219107919811</v>
      </c>
    </row>
    <row r="13" spans="1:37">
      <c r="A13" s="11">
        <v>149.999</v>
      </c>
      <c r="B13" s="2">
        <v>1910.95</v>
      </c>
      <c r="C13" s="2">
        <v>2719.34</v>
      </c>
      <c r="D13" s="2">
        <v>2727.57</v>
      </c>
      <c r="E13" s="2">
        <v>3043.02</v>
      </c>
      <c r="F13" s="2">
        <v>2786.23</v>
      </c>
      <c r="G13" s="2">
        <v>2545.87</v>
      </c>
      <c r="H13" s="1">
        <f t="shared" si="4"/>
        <v>2622.1633333333334</v>
      </c>
      <c r="I13" s="46">
        <f t="shared" si="5"/>
        <v>383.72832919484784</v>
      </c>
      <c r="J13" s="46">
        <f t="shared" si="0"/>
        <v>156.6564343963511</v>
      </c>
      <c r="K13" s="2">
        <v>1452.79</v>
      </c>
      <c r="L13" s="2">
        <v>1775.55</v>
      </c>
      <c r="M13" s="2">
        <v>1539.37</v>
      </c>
      <c r="N13" s="2">
        <v>1056.73</v>
      </c>
      <c r="O13" s="2">
        <v>1162.55</v>
      </c>
      <c r="P13" s="2">
        <v>959.03899999999999</v>
      </c>
      <c r="Q13" s="1">
        <f t="shared" si="6"/>
        <v>1324.3381666666667</v>
      </c>
      <c r="R13" s="46">
        <f t="shared" si="7"/>
        <v>315.45640088000465</v>
      </c>
      <c r="S13" s="46">
        <f t="shared" si="1"/>
        <v>128.78453637514497</v>
      </c>
      <c r="T13" s="2">
        <v>807.26</v>
      </c>
      <c r="U13" s="2">
        <v>864.81899999999996</v>
      </c>
      <c r="V13" s="2">
        <v>858.69899999999996</v>
      </c>
      <c r="W13" s="2">
        <v>991.29499999999996</v>
      </c>
      <c r="X13" s="2">
        <v>800.76099999999997</v>
      </c>
      <c r="Y13" s="2">
        <v>1011.12</v>
      </c>
      <c r="Z13" s="1">
        <f t="shared" si="8"/>
        <v>888.99233333333325</v>
      </c>
      <c r="AA13" s="46">
        <f t="shared" si="9"/>
        <v>90.937320342457141</v>
      </c>
      <c r="AB13" s="46">
        <f t="shared" si="2"/>
        <v>37.125005569172806</v>
      </c>
      <c r="AC13" s="2">
        <v>952.54899999999998</v>
      </c>
      <c r="AD13" s="2">
        <v>907.495</v>
      </c>
      <c r="AE13" s="2">
        <v>811.82899999999995</v>
      </c>
      <c r="AF13" s="2">
        <v>900.37300000000005</v>
      </c>
      <c r="AG13" s="2">
        <v>792.88400000000001</v>
      </c>
      <c r="AH13" s="2">
        <v>852.64499999999998</v>
      </c>
      <c r="AI13" s="1">
        <f t="shared" si="10"/>
        <v>869.62916666666661</v>
      </c>
      <c r="AJ13" s="46">
        <f t="shared" si="11"/>
        <v>61.27617020152833</v>
      </c>
      <c r="AK13" s="46">
        <f t="shared" si="3"/>
        <v>25.015891730946649</v>
      </c>
    </row>
    <row r="14" spans="1:37">
      <c r="A14" s="11">
        <v>165.001</v>
      </c>
      <c r="B14" s="2">
        <v>2276.44</v>
      </c>
      <c r="C14" s="2">
        <v>3043.89</v>
      </c>
      <c r="D14" s="2">
        <v>3144.85</v>
      </c>
      <c r="E14" s="2">
        <v>3493.44</v>
      </c>
      <c r="F14" s="2">
        <v>3276.6</v>
      </c>
      <c r="G14" s="2">
        <v>2850.84</v>
      </c>
      <c r="H14" s="1">
        <f t="shared" si="4"/>
        <v>3014.3433333333337</v>
      </c>
      <c r="I14" s="46">
        <f t="shared" si="5"/>
        <v>421.29605745445195</v>
      </c>
      <c r="J14" s="46">
        <f t="shared" si="0"/>
        <v>171.99339523494544</v>
      </c>
      <c r="K14" s="2">
        <v>1696.68</v>
      </c>
      <c r="L14" s="2">
        <v>1993.45</v>
      </c>
      <c r="M14" s="2">
        <v>1814.46</v>
      </c>
      <c r="N14" s="2">
        <v>1232.73</v>
      </c>
      <c r="O14" s="2">
        <v>1337.44</v>
      </c>
      <c r="P14" s="2">
        <v>1132.92</v>
      </c>
      <c r="Q14" s="1">
        <f t="shared" si="6"/>
        <v>1534.6133333333335</v>
      </c>
      <c r="R14" s="46">
        <f t="shared" si="7"/>
        <v>348.2755381399428</v>
      </c>
      <c r="S14" s="46">
        <f t="shared" si="1"/>
        <v>142.18289305601357</v>
      </c>
      <c r="T14" s="2">
        <v>940.78599999999994</v>
      </c>
      <c r="U14" s="2">
        <v>998.86</v>
      </c>
      <c r="V14" s="2">
        <v>1018.59</v>
      </c>
      <c r="W14" s="2">
        <v>1165.46</v>
      </c>
      <c r="X14" s="2">
        <v>920.15300000000002</v>
      </c>
      <c r="Y14" s="2">
        <v>1177.92</v>
      </c>
      <c r="Z14" s="1">
        <f t="shared" si="8"/>
        <v>1036.9615000000001</v>
      </c>
      <c r="AA14" s="46">
        <f t="shared" si="9"/>
        <v>110.51185638790078</v>
      </c>
      <c r="AB14" s="46">
        <f t="shared" si="2"/>
        <v>45.116276446348436</v>
      </c>
      <c r="AC14" s="2">
        <v>1117.55</v>
      </c>
      <c r="AD14" s="2">
        <v>1072.48</v>
      </c>
      <c r="AE14" s="2">
        <v>962.37</v>
      </c>
      <c r="AF14" s="2">
        <v>1072.6600000000001</v>
      </c>
      <c r="AG14" s="2">
        <v>910.10599999999999</v>
      </c>
      <c r="AH14" s="2">
        <v>1087.3800000000001</v>
      </c>
      <c r="AI14" s="1">
        <f t="shared" si="10"/>
        <v>1037.0909999999999</v>
      </c>
      <c r="AJ14" s="46">
        <f t="shared" si="11"/>
        <v>81.521270046534497</v>
      </c>
      <c r="AK14" s="46">
        <f t="shared" si="3"/>
        <v>33.280919132940632</v>
      </c>
    </row>
    <row r="15" spans="1:37">
      <c r="A15" s="11">
        <v>180.00200000000001</v>
      </c>
      <c r="B15" s="2">
        <v>2661.18</v>
      </c>
      <c r="C15" s="2">
        <v>3456.15</v>
      </c>
      <c r="D15" s="2">
        <v>3537.48</v>
      </c>
      <c r="E15" s="2">
        <v>4050.97</v>
      </c>
      <c r="F15" s="2">
        <v>3739.32</v>
      </c>
      <c r="G15" s="2">
        <v>3083.52</v>
      </c>
      <c r="H15" s="1">
        <f t="shared" si="4"/>
        <v>3421.4366666666665</v>
      </c>
      <c r="I15" s="46">
        <f t="shared" si="5"/>
        <v>490.75675745389918</v>
      </c>
      <c r="J15" s="46">
        <f t="shared" si="0"/>
        <v>200.35060726414304</v>
      </c>
      <c r="K15" s="2">
        <v>2006.83</v>
      </c>
      <c r="L15" s="2">
        <v>2335.9899999999998</v>
      </c>
      <c r="M15" s="2">
        <v>2080.16</v>
      </c>
      <c r="N15" s="2">
        <v>1414.53</v>
      </c>
      <c r="O15" s="2">
        <v>1539.13</v>
      </c>
      <c r="P15" s="2">
        <v>1296.1600000000001</v>
      </c>
      <c r="Q15" s="1">
        <f t="shared" si="6"/>
        <v>1778.8</v>
      </c>
      <c r="R15" s="46">
        <f t="shared" si="7"/>
        <v>418.65306352635258</v>
      </c>
      <c r="S15" s="46">
        <f t="shared" si="1"/>
        <v>170.91439748209251</v>
      </c>
      <c r="T15" s="2">
        <v>1098.95</v>
      </c>
      <c r="U15" s="2">
        <v>1177.72</v>
      </c>
      <c r="V15" s="2">
        <v>1188.3399999999999</v>
      </c>
      <c r="W15" s="2">
        <v>1332.24</v>
      </c>
      <c r="X15" s="2">
        <v>1059.5899999999999</v>
      </c>
      <c r="Y15" s="2">
        <v>1359.71</v>
      </c>
      <c r="Z15" s="1">
        <f t="shared" si="8"/>
        <v>1202.7583333333334</v>
      </c>
      <c r="AA15" s="46">
        <f t="shared" si="9"/>
        <v>121.24972237768907</v>
      </c>
      <c r="AB15" s="46">
        <f t="shared" si="2"/>
        <v>49.499991879909565</v>
      </c>
      <c r="AC15" s="2">
        <v>1280.3900000000001</v>
      </c>
      <c r="AD15" s="2">
        <v>1244.02</v>
      </c>
      <c r="AE15" s="2">
        <v>1112.52</v>
      </c>
      <c r="AF15" s="2">
        <v>1242.1600000000001</v>
      </c>
      <c r="AG15" s="2">
        <v>1059.83</v>
      </c>
      <c r="AH15" s="2">
        <v>1350.67</v>
      </c>
      <c r="AI15" s="1">
        <f t="shared" si="10"/>
        <v>1214.9316666666666</v>
      </c>
      <c r="AJ15" s="46">
        <f t="shared" si="11"/>
        <v>108.48214441403101</v>
      </c>
      <c r="AK15" s="46">
        <f t="shared" si="3"/>
        <v>44.287650002882074</v>
      </c>
    </row>
    <row r="16" spans="1:37">
      <c r="A16" s="11">
        <v>194.999</v>
      </c>
      <c r="B16" s="2">
        <v>3234.71</v>
      </c>
      <c r="C16" s="2">
        <v>3901.93</v>
      </c>
      <c r="D16" s="2">
        <v>4197.1000000000004</v>
      </c>
      <c r="E16" s="2">
        <v>4549.1099999999997</v>
      </c>
      <c r="F16" s="2">
        <v>4296.97</v>
      </c>
      <c r="G16" s="2">
        <v>3465.44</v>
      </c>
      <c r="H16" s="1">
        <f t="shared" si="4"/>
        <v>3940.8766666666666</v>
      </c>
      <c r="I16" s="46">
        <f t="shared" si="5"/>
        <v>507.66699209882984</v>
      </c>
      <c r="J16" s="46">
        <f t="shared" si="0"/>
        <v>207.25418164927876</v>
      </c>
      <c r="K16" s="2">
        <v>2331.61</v>
      </c>
      <c r="L16" s="2">
        <v>2502.38</v>
      </c>
      <c r="M16" s="2">
        <v>2306.9</v>
      </c>
      <c r="N16" s="2">
        <v>1588.6</v>
      </c>
      <c r="O16" s="2">
        <v>1756.67</v>
      </c>
      <c r="P16" s="2">
        <v>1499.42</v>
      </c>
      <c r="Q16" s="1">
        <f t="shared" si="6"/>
        <v>1997.5966666666666</v>
      </c>
      <c r="R16" s="46">
        <f t="shared" si="7"/>
        <v>432.56065371999182</v>
      </c>
      <c r="S16" s="46">
        <f t="shared" si="1"/>
        <v>176.59214740311771</v>
      </c>
      <c r="T16" s="2">
        <v>1287.55</v>
      </c>
      <c r="U16" s="2">
        <v>1392.34</v>
      </c>
      <c r="V16" s="2">
        <v>1387.91</v>
      </c>
      <c r="W16" s="2">
        <v>1479.96</v>
      </c>
      <c r="X16" s="2">
        <v>1205.25</v>
      </c>
      <c r="Y16" s="2">
        <v>1538.94</v>
      </c>
      <c r="Z16" s="1">
        <f t="shared" si="8"/>
        <v>1381.9916666666668</v>
      </c>
      <c r="AA16" s="46">
        <f t="shared" si="9"/>
        <v>122.0897485322444</v>
      </c>
      <c r="AB16" s="46">
        <f t="shared" si="2"/>
        <v>49.842931121451713</v>
      </c>
      <c r="AC16" s="2">
        <v>1456.32</v>
      </c>
      <c r="AD16" s="2">
        <v>1431.63</v>
      </c>
      <c r="AE16" s="2">
        <v>1253.5899999999999</v>
      </c>
      <c r="AF16" s="2">
        <v>1443.72</v>
      </c>
      <c r="AG16" s="2">
        <v>1192.06</v>
      </c>
      <c r="AH16" s="2">
        <v>1629.62</v>
      </c>
      <c r="AI16" s="1">
        <f t="shared" si="10"/>
        <v>1401.1566666666665</v>
      </c>
      <c r="AJ16" s="46">
        <f t="shared" si="11"/>
        <v>157.14711994391496</v>
      </c>
      <c r="AK16" s="46">
        <f t="shared" si="3"/>
        <v>64.155043068422927</v>
      </c>
    </row>
    <row r="17" spans="1:40">
      <c r="A17" s="11">
        <v>210.005</v>
      </c>
      <c r="B17" s="2">
        <v>3480.56</v>
      </c>
      <c r="C17" s="2">
        <v>4341.58</v>
      </c>
      <c r="D17" s="2">
        <v>4670.68</v>
      </c>
      <c r="E17" s="2">
        <v>5041.47</v>
      </c>
      <c r="F17" s="2">
        <v>4899.2</v>
      </c>
      <c r="G17" s="2">
        <v>3679.53</v>
      </c>
      <c r="H17" s="1">
        <f t="shared" si="4"/>
        <v>4352.17</v>
      </c>
      <c r="I17" s="46">
        <f t="shared" si="5"/>
        <v>646.23302930135026</v>
      </c>
      <c r="J17" s="46">
        <f t="shared" si="0"/>
        <v>263.82352945355979</v>
      </c>
      <c r="K17" s="2">
        <v>2621.74</v>
      </c>
      <c r="L17" s="2">
        <v>2755.44</v>
      </c>
      <c r="M17" s="2">
        <v>2485.0100000000002</v>
      </c>
      <c r="N17" s="2">
        <v>1769.07</v>
      </c>
      <c r="O17" s="2">
        <v>1981.86</v>
      </c>
      <c r="P17" s="2">
        <v>1684.93</v>
      </c>
      <c r="Q17" s="1">
        <f t="shared" si="6"/>
        <v>2216.3416666666667</v>
      </c>
      <c r="R17" s="46">
        <f t="shared" si="7"/>
        <v>461.43026564873833</v>
      </c>
      <c r="S17" s="46">
        <f t="shared" si="1"/>
        <v>188.3781171193836</v>
      </c>
      <c r="T17" s="2">
        <v>1489.4</v>
      </c>
      <c r="U17" s="2">
        <v>1580.87</v>
      </c>
      <c r="V17" s="2">
        <v>1639.53</v>
      </c>
      <c r="W17" s="2">
        <v>1650.86</v>
      </c>
      <c r="X17" s="2">
        <v>1362.9</v>
      </c>
      <c r="Y17" s="2">
        <v>1736.33</v>
      </c>
      <c r="Z17" s="1">
        <f t="shared" si="8"/>
        <v>1576.6483333333333</v>
      </c>
      <c r="AA17" s="46">
        <f t="shared" si="9"/>
        <v>132.87449287454177</v>
      </c>
      <c r="AB17" s="46">
        <f t="shared" si="2"/>
        <v>54.245784562284427</v>
      </c>
      <c r="AC17" s="2">
        <v>1650.97</v>
      </c>
      <c r="AD17" s="2">
        <v>1621.61</v>
      </c>
      <c r="AE17" s="2">
        <v>1457.66</v>
      </c>
      <c r="AF17" s="2">
        <v>1615.76</v>
      </c>
      <c r="AG17" s="2">
        <v>1336.78</v>
      </c>
      <c r="AH17" s="2">
        <v>1910.32</v>
      </c>
      <c r="AI17" s="1">
        <f t="shared" si="10"/>
        <v>1598.8500000000001</v>
      </c>
      <c r="AJ17" s="46">
        <f t="shared" si="11"/>
        <v>194.49900873783233</v>
      </c>
      <c r="AK17" s="46">
        <f t="shared" si="3"/>
        <v>79.403887814136013</v>
      </c>
    </row>
    <row r="18" spans="1:40">
      <c r="A18" s="11">
        <v>224.99700000000001</v>
      </c>
      <c r="B18" s="2">
        <v>3886.45</v>
      </c>
      <c r="C18" s="2">
        <v>4744.47</v>
      </c>
      <c r="D18" s="2">
        <v>5196.75</v>
      </c>
      <c r="E18" s="2">
        <v>5603.08</v>
      </c>
      <c r="F18" s="2">
        <v>5547.81</v>
      </c>
      <c r="G18" s="2">
        <v>4096.9399999999996</v>
      </c>
      <c r="H18" s="1">
        <f t="shared" si="4"/>
        <v>4845.916666666667</v>
      </c>
      <c r="I18" s="46">
        <f t="shared" si="5"/>
        <v>732.23880671996119</v>
      </c>
      <c r="J18" s="46">
        <f t="shared" si="0"/>
        <v>298.93524105472318</v>
      </c>
      <c r="K18" s="2">
        <v>2990.78</v>
      </c>
      <c r="L18" s="2">
        <v>3025.77</v>
      </c>
      <c r="M18" s="2">
        <v>2777.98</v>
      </c>
      <c r="N18" s="2">
        <v>1949.53</v>
      </c>
      <c r="O18" s="2">
        <v>2217.5700000000002</v>
      </c>
      <c r="P18" s="2">
        <v>1907.53</v>
      </c>
      <c r="Q18" s="1">
        <f t="shared" si="6"/>
        <v>2478.1933333333336</v>
      </c>
      <c r="R18" s="46">
        <f t="shared" si="7"/>
        <v>514.88317590174393</v>
      </c>
      <c r="S18" s="46">
        <f t="shared" si="1"/>
        <v>210.20017635049146</v>
      </c>
      <c r="T18" s="2">
        <v>1708.22</v>
      </c>
      <c r="U18" s="2">
        <v>1831.97</v>
      </c>
      <c r="V18" s="2">
        <v>1927.42</v>
      </c>
      <c r="W18" s="2">
        <v>1788.85</v>
      </c>
      <c r="X18" s="2">
        <v>1513.02</v>
      </c>
      <c r="Y18" s="2">
        <v>1957.31</v>
      </c>
      <c r="Z18" s="1">
        <f t="shared" si="8"/>
        <v>1787.7983333333334</v>
      </c>
      <c r="AA18" s="46">
        <f t="shared" si="9"/>
        <v>162.4909232439359</v>
      </c>
      <c r="AB18" s="46">
        <f t="shared" si="2"/>
        <v>66.336641630231611</v>
      </c>
      <c r="AC18" s="2">
        <v>1843.7</v>
      </c>
      <c r="AD18" s="2">
        <v>1796.43</v>
      </c>
      <c r="AE18" s="2">
        <v>1727.46</v>
      </c>
      <c r="AF18" s="2">
        <v>1829.79</v>
      </c>
      <c r="AG18" s="2">
        <v>1488.74</v>
      </c>
      <c r="AH18" s="2">
        <v>2193.6</v>
      </c>
      <c r="AI18" s="1">
        <f t="shared" si="10"/>
        <v>1813.2866666666669</v>
      </c>
      <c r="AJ18" s="46">
        <f t="shared" si="11"/>
        <v>227.51547865291627</v>
      </c>
      <c r="AK18" s="46">
        <f t="shared" si="3"/>
        <v>92.882805214120594</v>
      </c>
    </row>
    <row r="19" spans="1:40">
      <c r="A19" s="11">
        <v>239.99700000000001</v>
      </c>
      <c r="B19" s="2">
        <v>4406.4399999999996</v>
      </c>
      <c r="C19" s="2">
        <v>5299.76</v>
      </c>
      <c r="D19" s="2">
        <v>5849.42</v>
      </c>
      <c r="E19" s="2">
        <v>6090.75</v>
      </c>
      <c r="F19" s="2">
        <v>6132.22</v>
      </c>
      <c r="G19" s="2">
        <v>4579.6099999999997</v>
      </c>
      <c r="H19" s="1">
        <f t="shared" si="4"/>
        <v>5393.0333333333338</v>
      </c>
      <c r="I19" s="46">
        <f t="shared" si="5"/>
        <v>759.63387285366298</v>
      </c>
      <c r="J19" s="46">
        <f t="shared" si="0"/>
        <v>310.11922997095144</v>
      </c>
      <c r="K19" s="2">
        <v>3307.8</v>
      </c>
      <c r="L19" s="2">
        <v>3358</v>
      </c>
      <c r="M19" s="2">
        <v>3083.01</v>
      </c>
      <c r="N19" s="2">
        <v>2143.62</v>
      </c>
      <c r="O19" s="2">
        <v>2499.6</v>
      </c>
      <c r="P19" s="2">
        <v>2091.38</v>
      </c>
      <c r="Q19" s="1">
        <f t="shared" si="6"/>
        <v>2747.2350000000001</v>
      </c>
      <c r="R19" s="46">
        <f t="shared" si="7"/>
        <v>575.47055485923863</v>
      </c>
      <c r="S19" s="46">
        <f t="shared" si="1"/>
        <v>234.93487023357488</v>
      </c>
      <c r="T19" s="2">
        <v>2004.56</v>
      </c>
      <c r="U19" s="2">
        <v>2082.7800000000002</v>
      </c>
      <c r="V19" s="2">
        <v>2106.46</v>
      </c>
      <c r="W19" s="2">
        <v>1993.77</v>
      </c>
      <c r="X19" s="2">
        <v>1681.21</v>
      </c>
      <c r="Y19" s="2">
        <v>2173.19</v>
      </c>
      <c r="Z19" s="1">
        <f t="shared" si="8"/>
        <v>2006.9949999999999</v>
      </c>
      <c r="AA19" s="46">
        <f t="shared" si="9"/>
        <v>172.95902783607454</v>
      </c>
      <c r="AB19" s="46">
        <f t="shared" si="2"/>
        <v>70.610227434369136</v>
      </c>
      <c r="AC19" s="2">
        <v>2050.15</v>
      </c>
      <c r="AD19" s="2">
        <v>2031.07</v>
      </c>
      <c r="AE19" s="2">
        <v>2030.17</v>
      </c>
      <c r="AF19" s="2">
        <v>2025.14</v>
      </c>
      <c r="AG19" s="2">
        <v>1640.22</v>
      </c>
      <c r="AH19" s="2">
        <v>2499.59</v>
      </c>
      <c r="AI19" s="1">
        <f t="shared" si="10"/>
        <v>2046.0566666666666</v>
      </c>
      <c r="AJ19" s="46">
        <f t="shared" si="11"/>
        <v>272.51683732691936</v>
      </c>
      <c r="AK19" s="46">
        <f t="shared" si="3"/>
        <v>111.2545329613335</v>
      </c>
    </row>
    <row r="20" spans="1:40">
      <c r="A20" s="11">
        <v>255.00200000000001</v>
      </c>
      <c r="B20" s="2">
        <v>4841.07</v>
      </c>
      <c r="C20" s="2">
        <v>5858.85</v>
      </c>
      <c r="D20" s="2">
        <v>6546.83</v>
      </c>
      <c r="E20" s="2">
        <v>6728.76</v>
      </c>
      <c r="F20" s="2">
        <v>6373.03</v>
      </c>
      <c r="G20" s="2">
        <v>4942.87</v>
      </c>
      <c r="H20" s="1">
        <f t="shared" si="4"/>
        <v>5881.9016666666676</v>
      </c>
      <c r="I20" s="46">
        <f t="shared" si="5"/>
        <v>820.50571889332809</v>
      </c>
      <c r="J20" s="46">
        <f t="shared" si="0"/>
        <v>334.97005705402415</v>
      </c>
      <c r="K20" s="2">
        <v>3674.46</v>
      </c>
      <c r="L20" s="2">
        <v>3718.93</v>
      </c>
      <c r="M20" s="2">
        <v>3081.67</v>
      </c>
      <c r="N20" s="2">
        <v>2397.33</v>
      </c>
      <c r="O20" s="2">
        <v>2727.6</v>
      </c>
      <c r="P20" s="2">
        <v>2324.09</v>
      </c>
      <c r="Q20" s="1">
        <f t="shared" si="6"/>
        <v>2987.3466666666668</v>
      </c>
      <c r="R20" s="46">
        <f t="shared" si="7"/>
        <v>611.83873714130289</v>
      </c>
      <c r="S20" s="46">
        <f t="shared" si="1"/>
        <v>249.78211847750578</v>
      </c>
      <c r="T20" s="2">
        <v>2278.08</v>
      </c>
      <c r="U20" s="2">
        <v>2328.11</v>
      </c>
      <c r="V20" s="2">
        <v>2383.0700000000002</v>
      </c>
      <c r="W20" s="2">
        <v>2215.9499999999998</v>
      </c>
      <c r="X20" s="2">
        <v>1901.75</v>
      </c>
      <c r="Y20" s="2">
        <v>2390.89</v>
      </c>
      <c r="Z20" s="1">
        <f t="shared" si="8"/>
        <v>2249.6416666666664</v>
      </c>
      <c r="AA20" s="46">
        <f t="shared" si="9"/>
        <v>182.6931690476321</v>
      </c>
      <c r="AB20" s="46">
        <f t="shared" si="2"/>
        <v>74.584173943121343</v>
      </c>
      <c r="AC20" s="2">
        <v>2260.5300000000002</v>
      </c>
      <c r="AD20" s="2">
        <v>2240.4299999999998</v>
      </c>
      <c r="AE20" s="2">
        <v>2338.36</v>
      </c>
      <c r="AF20" s="2">
        <v>2188.7199999999998</v>
      </c>
      <c r="AG20" s="2">
        <v>1812.09</v>
      </c>
      <c r="AH20" s="2">
        <v>2754.34</v>
      </c>
      <c r="AI20" s="1">
        <f t="shared" si="10"/>
        <v>2265.7449999999999</v>
      </c>
      <c r="AJ20" s="46">
        <f t="shared" si="11"/>
        <v>302.12638658349692</v>
      </c>
      <c r="AK20" s="46">
        <f t="shared" si="3"/>
        <v>123.34258082673684</v>
      </c>
    </row>
    <row r="21" spans="1:40">
      <c r="A21" s="11">
        <v>270.00200000000001</v>
      </c>
      <c r="B21" s="2">
        <v>5285.23</v>
      </c>
      <c r="C21" s="2">
        <v>6432.31</v>
      </c>
      <c r="D21" s="2">
        <v>7095.83</v>
      </c>
      <c r="E21" s="2">
        <v>7355.68</v>
      </c>
      <c r="F21" s="2">
        <v>6666.18</v>
      </c>
      <c r="G21" s="2">
        <v>5344.25</v>
      </c>
      <c r="H21" s="1">
        <f t="shared" si="4"/>
        <v>6363.2466666666669</v>
      </c>
      <c r="I21" s="46">
        <f t="shared" si="5"/>
        <v>873.91243842084157</v>
      </c>
      <c r="J21" s="46">
        <f t="shared" si="0"/>
        <v>356.77325900041455</v>
      </c>
      <c r="K21" s="2">
        <v>4059.6</v>
      </c>
      <c r="L21" s="2">
        <v>4118.07</v>
      </c>
      <c r="M21" s="2">
        <v>3337.06</v>
      </c>
      <c r="N21" s="2">
        <v>2614.79</v>
      </c>
      <c r="O21" s="2">
        <v>2943.1</v>
      </c>
      <c r="P21" s="2">
        <v>2554.0100000000002</v>
      </c>
      <c r="Q21" s="1">
        <f t="shared" si="6"/>
        <v>3271.1049999999996</v>
      </c>
      <c r="R21" s="46">
        <f t="shared" si="7"/>
        <v>692.24071486008609</v>
      </c>
      <c r="S21" s="46">
        <f t="shared" si="1"/>
        <v>282.60608843111265</v>
      </c>
      <c r="T21" s="2">
        <v>2519.0500000000002</v>
      </c>
      <c r="U21" s="2">
        <v>2569.88</v>
      </c>
      <c r="V21" s="2">
        <v>2680.06</v>
      </c>
      <c r="W21" s="2">
        <v>2487.04</v>
      </c>
      <c r="X21" s="2">
        <v>2142.35</v>
      </c>
      <c r="Y21" s="2">
        <v>2578.2199999999998</v>
      </c>
      <c r="Z21" s="1">
        <f t="shared" si="8"/>
        <v>2496.1</v>
      </c>
      <c r="AA21" s="46">
        <f t="shared" si="9"/>
        <v>185.35172672516435</v>
      </c>
      <c r="AB21" s="46">
        <f t="shared" si="2"/>
        <v>75.669525570073461</v>
      </c>
      <c r="AC21" s="2">
        <v>2501.06</v>
      </c>
      <c r="AD21" s="2">
        <v>2452.35</v>
      </c>
      <c r="AE21" s="2">
        <v>2647.99</v>
      </c>
      <c r="AF21" s="2">
        <v>2432.4899999999998</v>
      </c>
      <c r="AG21" s="2">
        <v>1965.21</v>
      </c>
      <c r="AH21" s="2">
        <v>3063.37</v>
      </c>
      <c r="AI21" s="1">
        <f t="shared" si="10"/>
        <v>2510.4116666666664</v>
      </c>
      <c r="AJ21" s="46">
        <f t="shared" si="11"/>
        <v>355.3775374115105</v>
      </c>
      <c r="AK21" s="46">
        <f t="shared" si="3"/>
        <v>145.0822721175067</v>
      </c>
    </row>
    <row r="22" spans="1:40">
      <c r="A22" s="11">
        <v>285</v>
      </c>
      <c r="B22" s="2">
        <v>5738.37</v>
      </c>
      <c r="C22" s="2">
        <v>6924.82</v>
      </c>
      <c r="D22" s="2">
        <v>7645.87</v>
      </c>
      <c r="E22" s="2">
        <v>7856.63</v>
      </c>
      <c r="F22" s="2">
        <v>7199.31</v>
      </c>
      <c r="G22" s="2">
        <v>5795.18</v>
      </c>
      <c r="H22" s="1">
        <f t="shared" si="4"/>
        <v>6860.03</v>
      </c>
      <c r="I22" s="46">
        <f t="shared" si="5"/>
        <v>907.97482412234217</v>
      </c>
      <c r="J22" s="46">
        <f t="shared" si="0"/>
        <v>370.67916973217291</v>
      </c>
      <c r="K22" s="2">
        <v>4420.51</v>
      </c>
      <c r="L22" s="2">
        <v>4429.76</v>
      </c>
      <c r="M22" s="2">
        <v>3704.75</v>
      </c>
      <c r="N22" s="2">
        <v>2852.47</v>
      </c>
      <c r="O22" s="2">
        <v>3206.85</v>
      </c>
      <c r="P22" s="2">
        <v>2852.06</v>
      </c>
      <c r="Q22" s="1">
        <f t="shared" si="6"/>
        <v>3577.7333333333336</v>
      </c>
      <c r="R22" s="46">
        <f t="shared" si="7"/>
        <v>726.98257483014481</v>
      </c>
      <c r="S22" s="46">
        <f t="shared" si="1"/>
        <v>296.78939337142401</v>
      </c>
      <c r="T22" s="2">
        <v>2738.96</v>
      </c>
      <c r="U22" s="2">
        <v>2832.52</v>
      </c>
      <c r="V22" s="2">
        <v>2922.19</v>
      </c>
      <c r="W22" s="2">
        <v>2745.3</v>
      </c>
      <c r="X22" s="2">
        <v>2386.6999999999998</v>
      </c>
      <c r="Y22" s="2">
        <v>2847.52</v>
      </c>
      <c r="Z22" s="1">
        <f t="shared" si="8"/>
        <v>2745.5316666666672</v>
      </c>
      <c r="AA22" s="46">
        <f t="shared" si="9"/>
        <v>188.66910848537631</v>
      </c>
      <c r="AB22" s="46">
        <f t="shared" si="2"/>
        <v>77.023841002495999</v>
      </c>
      <c r="AC22" s="2">
        <v>2705.37</v>
      </c>
      <c r="AD22" s="2">
        <v>2654.05</v>
      </c>
      <c r="AE22" s="2">
        <v>2884.19</v>
      </c>
      <c r="AF22" s="2">
        <v>2636.02</v>
      </c>
      <c r="AG22" s="2">
        <v>2108.5100000000002</v>
      </c>
      <c r="AH22" s="2">
        <v>3401.35</v>
      </c>
      <c r="AI22" s="1">
        <f t="shared" si="10"/>
        <v>2731.5816666666669</v>
      </c>
      <c r="AJ22" s="46">
        <f t="shared" si="11"/>
        <v>418.55166192080077</v>
      </c>
      <c r="AK22" s="46">
        <f t="shared" si="3"/>
        <v>170.87300044997568</v>
      </c>
    </row>
    <row r="23" spans="1:40">
      <c r="A23" s="11">
        <v>300.00599999999997</v>
      </c>
      <c r="B23" s="2">
        <v>6309.79</v>
      </c>
      <c r="C23" s="2">
        <v>7379.36</v>
      </c>
      <c r="D23" s="2">
        <v>8374.15</v>
      </c>
      <c r="E23" s="2">
        <v>8229.94</v>
      </c>
      <c r="F23" s="2">
        <v>7697.25</v>
      </c>
      <c r="G23" s="2">
        <v>6185.26</v>
      </c>
      <c r="H23" s="1">
        <f t="shared" si="4"/>
        <v>7362.625</v>
      </c>
      <c r="I23" s="46">
        <f t="shared" si="5"/>
        <v>936.19677057229649</v>
      </c>
      <c r="J23" s="46">
        <f t="shared" si="0"/>
        <v>382.20073112392947</v>
      </c>
      <c r="K23" s="2">
        <v>4881.05</v>
      </c>
      <c r="L23" s="2">
        <v>4740.01</v>
      </c>
      <c r="M23" s="2">
        <v>3910.78</v>
      </c>
      <c r="N23" s="2">
        <v>3084.18</v>
      </c>
      <c r="O23" s="2">
        <v>3494.4</v>
      </c>
      <c r="P23" s="2">
        <v>3084.15</v>
      </c>
      <c r="Q23" s="1">
        <f t="shared" si="6"/>
        <v>3865.7616666666672</v>
      </c>
      <c r="R23" s="46">
        <f t="shared" si="7"/>
        <v>794.58711103104588</v>
      </c>
      <c r="S23" s="46">
        <f t="shared" si="1"/>
        <v>324.38882970304422</v>
      </c>
      <c r="T23" s="2">
        <v>3010.26</v>
      </c>
      <c r="U23" s="2">
        <v>3036.4</v>
      </c>
      <c r="V23" s="2">
        <v>3228.5</v>
      </c>
      <c r="W23" s="2">
        <v>2938.55</v>
      </c>
      <c r="X23" s="2">
        <v>2561.62</v>
      </c>
      <c r="Y23" s="2">
        <v>3092.06</v>
      </c>
      <c r="Z23" s="1">
        <f t="shared" si="8"/>
        <v>2977.8983333333331</v>
      </c>
      <c r="AA23" s="46">
        <f t="shared" si="9"/>
        <v>225.89366794283254</v>
      </c>
      <c r="AB23" s="46">
        <f t="shared" si="2"/>
        <v>92.220703764272926</v>
      </c>
      <c r="AC23" s="2">
        <v>2943</v>
      </c>
      <c r="AD23" s="2">
        <v>2920.72</v>
      </c>
      <c r="AE23" s="2">
        <v>3225.06</v>
      </c>
      <c r="AF23" s="2">
        <v>2888.61</v>
      </c>
      <c r="AG23" s="2">
        <v>2248.54</v>
      </c>
      <c r="AH23" s="2">
        <v>3701.07</v>
      </c>
      <c r="AI23" s="1">
        <f t="shared" si="10"/>
        <v>2987.8333333333335</v>
      </c>
      <c r="AJ23" s="46">
        <f t="shared" si="11"/>
        <v>474.95203209025999</v>
      </c>
      <c r="AK23" s="46">
        <f t="shared" si="3"/>
        <v>193.89835515318646</v>
      </c>
    </row>
    <row r="24" spans="1:40">
      <c r="A24" s="1" t="s">
        <v>14</v>
      </c>
      <c r="B24" s="2"/>
      <c r="C24" s="2"/>
      <c r="D24" s="2"/>
      <c r="E24" s="2"/>
      <c r="F24" s="2"/>
      <c r="G24" s="2"/>
      <c r="H24" s="2"/>
      <c r="I24" s="82"/>
      <c r="J24" s="27"/>
      <c r="K24" s="2"/>
      <c r="L24" s="2"/>
      <c r="M24" s="2"/>
      <c r="N24" s="2"/>
      <c r="O24" s="2"/>
      <c r="P24" s="2"/>
      <c r="Q24" s="2"/>
      <c r="R24" s="82"/>
      <c r="S24" s="27"/>
      <c r="T24" s="2"/>
      <c r="U24" s="2"/>
      <c r="V24" s="2"/>
      <c r="W24" s="2"/>
      <c r="X24" s="2"/>
      <c r="Y24" s="2"/>
      <c r="Z24" s="2"/>
      <c r="AA24" s="82"/>
      <c r="AB24" s="27"/>
      <c r="AC24" s="2"/>
      <c r="AD24" s="2"/>
      <c r="AE24" s="2"/>
      <c r="AF24" s="2"/>
      <c r="AG24" s="2"/>
      <c r="AH24" s="2"/>
      <c r="AI24" s="2"/>
      <c r="AJ24" s="82"/>
      <c r="AK24" s="27"/>
    </row>
    <row r="25" spans="1:40">
      <c r="A25" s="11">
        <v>30</v>
      </c>
      <c r="B25" s="2">
        <v>113.02200000000001</v>
      </c>
      <c r="C25" s="2">
        <v>163.375</v>
      </c>
      <c r="D25" s="2">
        <v>164.608</v>
      </c>
      <c r="E25" s="2">
        <v>193.11</v>
      </c>
      <c r="F25" s="2">
        <v>123.411</v>
      </c>
      <c r="G25" s="2">
        <v>131.33199999999999</v>
      </c>
      <c r="H25" s="1">
        <f t="shared" si="4"/>
        <v>148.143</v>
      </c>
      <c r="I25" s="46">
        <f t="shared" ref="I25:I43" si="12">_xlfn.STDEV.S(B25:G25)</f>
        <v>30.505433365222004</v>
      </c>
      <c r="J25" s="46">
        <f t="shared" ref="J25:J43" si="13">I25/SQRT(6)</f>
        <v>12.453791021211172</v>
      </c>
      <c r="K25" s="2">
        <v>87.789000000000001</v>
      </c>
      <c r="L25" s="2">
        <v>92.015100000000004</v>
      </c>
      <c r="M25" s="2">
        <v>81.394400000000005</v>
      </c>
      <c r="N25" s="2">
        <v>69.252200000000002</v>
      </c>
      <c r="O25" s="2">
        <v>76.690100000000001</v>
      </c>
      <c r="P25" s="2">
        <v>69.740399999999994</v>
      </c>
      <c r="Q25" s="1">
        <f t="shared" si="6"/>
        <v>79.480200000000011</v>
      </c>
      <c r="R25" s="46">
        <f t="shared" ref="R25:R43" si="14">_xlfn.STDEV.S(K25:P25)</f>
        <v>9.3496992800838026</v>
      </c>
      <c r="S25" s="46">
        <f t="shared" ref="S25:S43" si="15">R25/SQRT(6)</f>
        <v>3.8169987474454237</v>
      </c>
      <c r="T25" s="2">
        <v>63.122999999999998</v>
      </c>
      <c r="U25" s="2">
        <v>64.486400000000003</v>
      </c>
      <c r="V25" s="2">
        <v>65.75</v>
      </c>
      <c r="W25" s="2">
        <v>69.168300000000002</v>
      </c>
      <c r="X25" s="2">
        <v>63.063099999999999</v>
      </c>
      <c r="Y25" s="2">
        <v>70.268000000000001</v>
      </c>
      <c r="Z25" s="1">
        <f t="shared" si="8"/>
        <v>65.976466666666667</v>
      </c>
      <c r="AA25" s="46">
        <f t="shared" ref="AA25:AA43" si="16">_xlfn.STDEV.S(T25:Y25)</f>
        <v>3.0824218255564362</v>
      </c>
      <c r="AB25" s="46">
        <f t="shared" ref="AB25:AB43" si="17">AA25/SQRT(6)</f>
        <v>1.2583934407719151</v>
      </c>
      <c r="AC25" s="2">
        <v>64.198599999999999</v>
      </c>
      <c r="AD25" s="2">
        <v>63.103900000000003</v>
      </c>
      <c r="AE25" s="2">
        <v>64.179500000000004</v>
      </c>
      <c r="AF25" s="2">
        <v>62.8352</v>
      </c>
      <c r="AG25" s="2">
        <v>61.787500000000001</v>
      </c>
      <c r="AH25" s="2">
        <v>63.832000000000001</v>
      </c>
      <c r="AI25" s="1">
        <f t="shared" si="10"/>
        <v>63.322783333333341</v>
      </c>
      <c r="AJ25" s="46">
        <f t="shared" si="11"/>
        <v>0.93840952982515413</v>
      </c>
      <c r="AK25" s="46">
        <f t="shared" ref="AK25:AK43" si="18">AJ25/SQRT(6)</f>
        <v>0.3831040863061167</v>
      </c>
    </row>
    <row r="26" spans="1:40">
      <c r="A26" s="11">
        <v>45.000100000000003</v>
      </c>
      <c r="B26" s="2">
        <v>228.614</v>
      </c>
      <c r="C26" s="2">
        <v>310.61500000000001</v>
      </c>
      <c r="D26" s="2">
        <v>324.79300000000001</v>
      </c>
      <c r="E26" s="2">
        <v>363.89499999999998</v>
      </c>
      <c r="F26" s="2">
        <v>246.25200000000001</v>
      </c>
      <c r="G26" s="2">
        <v>255.905</v>
      </c>
      <c r="H26" s="1">
        <f t="shared" si="4"/>
        <v>288.34566666666666</v>
      </c>
      <c r="I26" s="46">
        <f t="shared" si="12"/>
        <v>52.771542921035547</v>
      </c>
      <c r="J26" s="46">
        <f t="shared" si="13"/>
        <v>21.543892182653135</v>
      </c>
      <c r="K26" s="2">
        <v>173.3</v>
      </c>
      <c r="L26" s="2">
        <v>181.14099999999999</v>
      </c>
      <c r="M26" s="2">
        <v>159.232</v>
      </c>
      <c r="N26" s="2">
        <v>133.25</v>
      </c>
      <c r="O26" s="2">
        <v>151.529</v>
      </c>
      <c r="P26" s="2">
        <v>132.977</v>
      </c>
      <c r="Q26" s="1">
        <f t="shared" si="6"/>
        <v>155.23816666666667</v>
      </c>
      <c r="R26" s="46">
        <f t="shared" si="14"/>
        <v>20.029649197294219</v>
      </c>
      <c r="S26" s="46">
        <f t="shared" si="15"/>
        <v>8.1770700433862515</v>
      </c>
      <c r="T26" s="2">
        <v>120.855</v>
      </c>
      <c r="U26" s="2">
        <v>122.05800000000001</v>
      </c>
      <c r="V26" s="2">
        <v>123.605</v>
      </c>
      <c r="W26" s="2">
        <v>130.124</v>
      </c>
      <c r="X26" s="2">
        <v>119.879</v>
      </c>
      <c r="Y26" s="2">
        <v>135.03800000000001</v>
      </c>
      <c r="Z26" s="1">
        <f t="shared" si="8"/>
        <v>125.25983333333335</v>
      </c>
      <c r="AA26" s="46">
        <f t="shared" si="16"/>
        <v>6.0103043988359417</v>
      </c>
      <c r="AB26" s="46">
        <f t="shared" si="17"/>
        <v>2.4536964959922094</v>
      </c>
      <c r="AC26" s="2">
        <v>123.482</v>
      </c>
      <c r="AD26" s="2">
        <v>120.22</v>
      </c>
      <c r="AE26" s="2">
        <v>119.90600000000001</v>
      </c>
      <c r="AF26" s="2">
        <v>120.68</v>
      </c>
      <c r="AG26" s="2">
        <v>116.79600000000001</v>
      </c>
      <c r="AH26" s="2">
        <v>120.992</v>
      </c>
      <c r="AI26" s="1">
        <f t="shared" si="10"/>
        <v>120.346</v>
      </c>
      <c r="AJ26" s="46">
        <f t="shared" si="11"/>
        <v>2.1529209925122634</v>
      </c>
      <c r="AK26" s="46">
        <f t="shared" si="18"/>
        <v>0.87892631469689486</v>
      </c>
    </row>
    <row r="27" spans="1:40">
      <c r="A27" s="11">
        <v>59.999899999999997</v>
      </c>
      <c r="B27" s="2">
        <v>381.65199999999999</v>
      </c>
      <c r="C27" s="2">
        <v>486.11500000000001</v>
      </c>
      <c r="D27" s="2">
        <v>513.59799999999996</v>
      </c>
      <c r="E27" s="2">
        <v>567.44100000000003</v>
      </c>
      <c r="F27" s="2">
        <v>411.57400000000001</v>
      </c>
      <c r="G27" s="2">
        <v>409.95400000000001</v>
      </c>
      <c r="H27" s="1">
        <f t="shared" si="4"/>
        <v>461.72233333333338</v>
      </c>
      <c r="I27" s="46">
        <f t="shared" si="12"/>
        <v>72.206090343312638</v>
      </c>
      <c r="J27" s="46">
        <f t="shared" si="13"/>
        <v>29.478012943736633</v>
      </c>
      <c r="K27" s="2">
        <v>281.04500000000002</v>
      </c>
      <c r="L27" s="2">
        <v>298.18700000000001</v>
      </c>
      <c r="M27" s="2">
        <v>253.25299999999999</v>
      </c>
      <c r="N27" s="2">
        <v>211.23599999999999</v>
      </c>
      <c r="O27" s="2">
        <v>241.15600000000001</v>
      </c>
      <c r="P27" s="2">
        <v>210.54400000000001</v>
      </c>
      <c r="Q27" s="1">
        <f t="shared" si="6"/>
        <v>249.23683333333335</v>
      </c>
      <c r="R27" s="46">
        <f t="shared" si="14"/>
        <v>35.862254337487954</v>
      </c>
      <c r="S27" s="46">
        <f t="shared" si="15"/>
        <v>14.640704025459716</v>
      </c>
      <c r="T27" s="2">
        <v>186.49600000000001</v>
      </c>
      <c r="U27" s="2">
        <v>190.83799999999999</v>
      </c>
      <c r="V27" s="2">
        <v>194.92400000000001</v>
      </c>
      <c r="W27" s="2">
        <v>204.559</v>
      </c>
      <c r="X27" s="2">
        <v>188.05699999999999</v>
      </c>
      <c r="Y27" s="2">
        <v>215.07599999999999</v>
      </c>
      <c r="Z27" s="1">
        <f t="shared" si="8"/>
        <v>196.65833333333333</v>
      </c>
      <c r="AA27" s="46">
        <f t="shared" si="16"/>
        <v>11.097487331223524</v>
      </c>
      <c r="AB27" s="46">
        <f t="shared" si="17"/>
        <v>4.5305302314163818</v>
      </c>
      <c r="AC27" s="2">
        <v>194.42</v>
      </c>
      <c r="AD27" s="2">
        <v>190.48</v>
      </c>
      <c r="AE27" s="2">
        <v>188.292</v>
      </c>
      <c r="AF27" s="2">
        <v>187.94200000000001</v>
      </c>
      <c r="AG27" s="2">
        <v>182.17599999999999</v>
      </c>
      <c r="AH27" s="2">
        <v>191.18199999999999</v>
      </c>
      <c r="AI27" s="1">
        <f t="shared" si="10"/>
        <v>189.08199999999999</v>
      </c>
      <c r="AJ27" s="46">
        <f t="shared" si="11"/>
        <v>4.1103572594118862</v>
      </c>
      <c r="AK27" s="46">
        <f t="shared" si="18"/>
        <v>1.6780463243506318</v>
      </c>
    </row>
    <row r="28" spans="1:40">
      <c r="A28" s="11">
        <v>75.000299999999996</v>
      </c>
      <c r="B28" s="2">
        <v>544.90099999999995</v>
      </c>
      <c r="C28" s="2">
        <v>701.23500000000001</v>
      </c>
      <c r="D28" s="2">
        <v>747.37300000000005</v>
      </c>
      <c r="E28" s="2">
        <v>811.67</v>
      </c>
      <c r="F28" s="2">
        <v>596.05399999999997</v>
      </c>
      <c r="G28" s="2">
        <v>592.404</v>
      </c>
      <c r="H28" s="1">
        <f t="shared" si="4"/>
        <v>665.6061666666667</v>
      </c>
      <c r="I28" s="46">
        <f t="shared" si="12"/>
        <v>103.97660367489704</v>
      </c>
      <c r="J28" s="46">
        <f t="shared" si="13"/>
        <v>42.448270698515337</v>
      </c>
      <c r="K28" s="2">
        <v>403.14</v>
      </c>
      <c r="L28" s="2">
        <v>433.05200000000002</v>
      </c>
      <c r="M28" s="2">
        <v>365.339</v>
      </c>
      <c r="N28" s="2">
        <v>303.67099999999999</v>
      </c>
      <c r="O28" s="2">
        <v>350.08800000000002</v>
      </c>
      <c r="P28" s="2">
        <v>298.33</v>
      </c>
      <c r="Q28" s="1">
        <f t="shared" si="6"/>
        <v>358.93666666666667</v>
      </c>
      <c r="R28" s="46">
        <f t="shared" si="14"/>
        <v>53.467313460343817</v>
      </c>
      <c r="S28" s="46">
        <f t="shared" si="15"/>
        <v>21.827939315880858</v>
      </c>
      <c r="T28" s="2">
        <v>263.80399999999997</v>
      </c>
      <c r="U28" s="2">
        <v>271.61900000000003</v>
      </c>
      <c r="V28" s="2">
        <v>275.06599999999997</v>
      </c>
      <c r="W28" s="2">
        <v>293.64</v>
      </c>
      <c r="X28" s="2">
        <v>269.04899999999998</v>
      </c>
      <c r="Y28" s="2">
        <v>307.24400000000003</v>
      </c>
      <c r="Z28" s="1">
        <f t="shared" si="8"/>
        <v>280.07033333333334</v>
      </c>
      <c r="AA28" s="46">
        <f t="shared" si="16"/>
        <v>16.763506729400838</v>
      </c>
      <c r="AB28" s="46">
        <f t="shared" si="17"/>
        <v>6.8436729644573564</v>
      </c>
      <c r="AC28" s="2">
        <v>279.63400000000001</v>
      </c>
      <c r="AD28" s="2">
        <v>269.84100000000001</v>
      </c>
      <c r="AE28" s="2">
        <v>269.404</v>
      </c>
      <c r="AF28" s="2">
        <v>266.34300000000002</v>
      </c>
      <c r="AG28" s="2">
        <v>258.041</v>
      </c>
      <c r="AH28" s="2">
        <v>273.66500000000002</v>
      </c>
      <c r="AI28" s="1">
        <f t="shared" si="10"/>
        <v>269.488</v>
      </c>
      <c r="AJ28" s="46">
        <f t="shared" si="11"/>
        <v>7.231115321995639</v>
      </c>
      <c r="AK28" s="46">
        <f t="shared" si="18"/>
        <v>2.9520904683517664</v>
      </c>
    </row>
    <row r="29" spans="1:40">
      <c r="A29" s="11">
        <v>89.999099999999999</v>
      </c>
      <c r="B29" s="2">
        <v>754.84699999999998</v>
      </c>
      <c r="C29" s="2">
        <v>949.01300000000003</v>
      </c>
      <c r="D29" s="2">
        <v>1007.36</v>
      </c>
      <c r="E29" s="2">
        <v>1105.54</v>
      </c>
      <c r="F29" s="2">
        <v>823.16800000000001</v>
      </c>
      <c r="G29" s="2">
        <v>802.69399999999996</v>
      </c>
      <c r="H29" s="1">
        <f t="shared" si="4"/>
        <v>907.10366666666653</v>
      </c>
      <c r="I29" s="46">
        <f t="shared" si="12"/>
        <v>135.87742281728407</v>
      </c>
      <c r="J29" s="46">
        <f t="shared" si="13"/>
        <v>55.471725577791723</v>
      </c>
      <c r="K29" s="2">
        <v>543.43399999999997</v>
      </c>
      <c r="L29" s="2">
        <v>588.32899999999995</v>
      </c>
      <c r="M29" s="2">
        <v>490.33499999999998</v>
      </c>
      <c r="N29" s="2">
        <v>407.661</v>
      </c>
      <c r="O29" s="2">
        <v>466.93400000000003</v>
      </c>
      <c r="P29" s="2">
        <v>399.95600000000002</v>
      </c>
      <c r="Q29" s="1">
        <f t="shared" si="6"/>
        <v>482.77483333333339</v>
      </c>
      <c r="R29" s="46">
        <f t="shared" si="14"/>
        <v>74.337543455286337</v>
      </c>
      <c r="S29" s="46">
        <f t="shared" si="15"/>
        <v>30.348175032903779</v>
      </c>
      <c r="T29" s="2">
        <v>352.11599999999999</v>
      </c>
      <c r="U29" s="2">
        <v>363.52600000000001</v>
      </c>
      <c r="V29" s="2">
        <v>364.05900000000003</v>
      </c>
      <c r="W29" s="2">
        <v>388.863</v>
      </c>
      <c r="X29" s="2">
        <v>353.42700000000002</v>
      </c>
      <c r="Y29" s="2">
        <v>409.98</v>
      </c>
      <c r="Z29" s="1">
        <f t="shared" si="8"/>
        <v>371.99516666666665</v>
      </c>
      <c r="AA29" s="46">
        <f t="shared" si="16"/>
        <v>22.81244822825176</v>
      </c>
      <c r="AB29" s="46">
        <f t="shared" si="17"/>
        <v>9.3131429904791627</v>
      </c>
      <c r="AC29" s="2">
        <v>374.87099999999998</v>
      </c>
      <c r="AD29" s="2">
        <v>359.03100000000001</v>
      </c>
      <c r="AE29" s="2">
        <v>353.63</v>
      </c>
      <c r="AF29" s="2">
        <v>354.07499999999999</v>
      </c>
      <c r="AG29" s="2">
        <v>343.58300000000003</v>
      </c>
      <c r="AH29" s="2">
        <v>355.952</v>
      </c>
      <c r="AI29" s="1">
        <f t="shared" si="10"/>
        <v>356.85700000000003</v>
      </c>
      <c r="AJ29" s="46">
        <f t="shared" si="11"/>
        <v>10.241109568791838</v>
      </c>
      <c r="AK29" s="46">
        <f t="shared" si="18"/>
        <v>4.1809154739123775</v>
      </c>
    </row>
    <row r="30" spans="1:40">
      <c r="A30" s="11">
        <v>105</v>
      </c>
      <c r="B30" s="2">
        <v>994.44100000000003</v>
      </c>
      <c r="C30" s="2">
        <v>1211.5</v>
      </c>
      <c r="D30" s="2">
        <v>1296.82</v>
      </c>
      <c r="E30" s="2">
        <v>1417.8</v>
      </c>
      <c r="F30" s="2">
        <v>1107</v>
      </c>
      <c r="G30" s="2">
        <v>1035.98</v>
      </c>
      <c r="H30" s="1">
        <f t="shared" si="4"/>
        <v>1177.2568333333331</v>
      </c>
      <c r="I30" s="46">
        <f t="shared" si="12"/>
        <v>162.26259920316534</v>
      </c>
      <c r="J30" s="46">
        <f t="shared" si="13"/>
        <v>66.243428730915241</v>
      </c>
      <c r="K30" s="2">
        <v>705.76099999999997</v>
      </c>
      <c r="L30" s="2">
        <v>775.47699999999998</v>
      </c>
      <c r="M30" s="2">
        <v>633.32100000000003</v>
      </c>
      <c r="N30" s="2">
        <v>522.59</v>
      </c>
      <c r="O30" s="2">
        <v>599.85799999999995</v>
      </c>
      <c r="P30" s="2">
        <v>511.428</v>
      </c>
      <c r="Q30" s="1">
        <f t="shared" si="6"/>
        <v>624.73916666666662</v>
      </c>
      <c r="R30" s="46">
        <f t="shared" si="14"/>
        <v>103.20176833255749</v>
      </c>
      <c r="S30" s="46">
        <f t="shared" si="15"/>
        <v>42.131945494614236</v>
      </c>
      <c r="T30" s="2">
        <v>446.322</v>
      </c>
      <c r="U30" s="2">
        <v>464.762</v>
      </c>
      <c r="V30" s="2">
        <v>462.762</v>
      </c>
      <c r="W30" s="2">
        <v>497.57100000000003</v>
      </c>
      <c r="X30" s="2">
        <v>450.85500000000002</v>
      </c>
      <c r="Y30" s="2">
        <v>525.476</v>
      </c>
      <c r="Z30" s="1">
        <f t="shared" si="8"/>
        <v>474.62466666666666</v>
      </c>
      <c r="AA30" s="46">
        <f t="shared" si="16"/>
        <v>30.71294633646643</v>
      </c>
      <c r="AB30" s="46">
        <f t="shared" si="17"/>
        <v>12.538507836970785</v>
      </c>
      <c r="AC30" s="2">
        <v>480.12200000000001</v>
      </c>
      <c r="AD30" s="2">
        <v>457.17700000000002</v>
      </c>
      <c r="AE30" s="2">
        <v>449.31400000000002</v>
      </c>
      <c r="AF30" s="2">
        <v>446.37400000000002</v>
      </c>
      <c r="AG30" s="2">
        <v>433.41899999999998</v>
      </c>
      <c r="AH30" s="2">
        <v>457.27600000000001</v>
      </c>
      <c r="AI30" s="1">
        <f t="shared" si="10"/>
        <v>453.94699999999995</v>
      </c>
      <c r="AJ30" s="46">
        <f t="shared" si="11"/>
        <v>15.536148608969993</v>
      </c>
      <c r="AK30" s="46">
        <f t="shared" si="18"/>
        <v>6.3426061100045237</v>
      </c>
    </row>
    <row r="31" spans="1:40">
      <c r="A31" s="11">
        <v>120.001</v>
      </c>
      <c r="B31" s="2">
        <v>1245.82</v>
      </c>
      <c r="C31" s="2">
        <v>1520.76</v>
      </c>
      <c r="D31" s="2">
        <v>1635.42</v>
      </c>
      <c r="E31" s="2">
        <v>1753.08</v>
      </c>
      <c r="F31" s="2">
        <v>1376.69</v>
      </c>
      <c r="G31" s="2">
        <v>1289.19</v>
      </c>
      <c r="H31" s="1">
        <f t="shared" si="4"/>
        <v>1470.16</v>
      </c>
      <c r="I31" s="46">
        <f t="shared" si="12"/>
        <v>200.86322281592396</v>
      </c>
      <c r="J31" s="46">
        <f t="shared" si="13"/>
        <v>82.002067331662971</v>
      </c>
      <c r="K31" s="2">
        <v>876.62199999999996</v>
      </c>
      <c r="L31" s="2">
        <v>957.38699999999994</v>
      </c>
      <c r="M31" s="2">
        <v>792.928</v>
      </c>
      <c r="N31" s="2">
        <v>651.32000000000005</v>
      </c>
      <c r="O31" s="2">
        <v>748.76700000000005</v>
      </c>
      <c r="P31" s="2">
        <v>637.46299999999997</v>
      </c>
      <c r="Q31" s="1">
        <f t="shared" si="6"/>
        <v>777.41449999999998</v>
      </c>
      <c r="R31" s="46">
        <f t="shared" si="14"/>
        <v>125.52276449592743</v>
      </c>
      <c r="S31" s="46">
        <f t="shared" si="15"/>
        <v>51.244454019760461</v>
      </c>
      <c r="T31" s="2">
        <v>547.83199999999999</v>
      </c>
      <c r="U31" s="2">
        <v>570.06100000000004</v>
      </c>
      <c r="V31" s="2">
        <v>572.46</v>
      </c>
      <c r="W31" s="2">
        <v>619.63400000000001</v>
      </c>
      <c r="X31" s="2">
        <v>549.94100000000003</v>
      </c>
      <c r="Y31" s="2">
        <v>651.62</v>
      </c>
      <c r="Z31" s="1">
        <f t="shared" si="8"/>
        <v>585.25799999999992</v>
      </c>
      <c r="AA31" s="46">
        <f t="shared" si="16"/>
        <v>41.541203636871181</v>
      </c>
      <c r="AB31" s="46">
        <f t="shared" si="17"/>
        <v>16.959125368563871</v>
      </c>
      <c r="AC31" s="2">
        <v>599.81299999999999</v>
      </c>
      <c r="AD31" s="2">
        <v>565.57299999999998</v>
      </c>
      <c r="AE31" s="2">
        <v>555.88400000000001</v>
      </c>
      <c r="AF31" s="2">
        <v>554.01700000000005</v>
      </c>
      <c r="AG31" s="2">
        <v>533.51400000000001</v>
      </c>
      <c r="AH31" s="2">
        <v>560.12599999999998</v>
      </c>
      <c r="AI31" s="1">
        <f t="shared" si="10"/>
        <v>561.48783333333347</v>
      </c>
      <c r="AJ31" s="46">
        <f t="shared" si="11"/>
        <v>21.712269466056885</v>
      </c>
      <c r="AK31" s="46">
        <f t="shared" si="18"/>
        <v>8.8639968916084566</v>
      </c>
    </row>
    <row r="32" spans="1:40">
      <c r="A32" s="11">
        <v>135</v>
      </c>
      <c r="B32" s="2">
        <v>1517.62</v>
      </c>
      <c r="C32" s="2">
        <v>1883.77</v>
      </c>
      <c r="D32" s="2">
        <v>2009.02</v>
      </c>
      <c r="E32" s="2">
        <v>2116.79</v>
      </c>
      <c r="F32" s="2">
        <v>1725.19</v>
      </c>
      <c r="G32" s="2">
        <v>1571.85</v>
      </c>
      <c r="H32" s="1">
        <f t="shared" si="4"/>
        <v>1804.04</v>
      </c>
      <c r="I32" s="46">
        <f t="shared" si="12"/>
        <v>240.14669300242318</v>
      </c>
      <c r="J32" s="46">
        <f t="shared" si="13"/>
        <v>98.039476878789401</v>
      </c>
      <c r="K32" s="2">
        <v>1079.8499999999999</v>
      </c>
      <c r="L32" s="2">
        <v>1171.42</v>
      </c>
      <c r="M32" s="2">
        <v>955.28200000000004</v>
      </c>
      <c r="N32" s="2">
        <v>793.30799999999999</v>
      </c>
      <c r="O32" s="2">
        <v>900.04499999999996</v>
      </c>
      <c r="P32" s="2">
        <v>778.94</v>
      </c>
      <c r="Q32" s="1">
        <f t="shared" si="6"/>
        <v>946.47416666666652</v>
      </c>
      <c r="R32" s="46">
        <f t="shared" si="14"/>
        <v>156.30134862427445</v>
      </c>
      <c r="S32" s="46">
        <f t="shared" si="15"/>
        <v>63.809758373056319</v>
      </c>
      <c r="T32" s="2">
        <v>657.36800000000005</v>
      </c>
      <c r="U32" s="2">
        <v>686.70699999999999</v>
      </c>
      <c r="V32" s="2">
        <v>684.09299999999996</v>
      </c>
      <c r="W32" s="2">
        <v>747.14099999999996</v>
      </c>
      <c r="X32" s="2">
        <v>666.88400000000001</v>
      </c>
      <c r="Y32" s="2">
        <v>788.88800000000003</v>
      </c>
      <c r="Z32" s="1">
        <f t="shared" si="8"/>
        <v>705.18016666666665</v>
      </c>
      <c r="AA32" s="46">
        <f t="shared" si="16"/>
        <v>51.587283399755279</v>
      </c>
      <c r="AB32" s="46">
        <f t="shared" si="17"/>
        <v>21.060420257624912</v>
      </c>
      <c r="AC32" s="2">
        <v>729.726</v>
      </c>
      <c r="AD32" s="2">
        <v>678.76</v>
      </c>
      <c r="AE32" s="2">
        <v>664.93399999999997</v>
      </c>
      <c r="AF32" s="2">
        <v>663.78300000000002</v>
      </c>
      <c r="AG32" s="2">
        <v>643.21400000000006</v>
      </c>
      <c r="AH32" s="2">
        <v>677.673</v>
      </c>
      <c r="AI32" s="1">
        <f t="shared" si="10"/>
        <v>676.34833333333336</v>
      </c>
      <c r="AJ32" s="46">
        <f t="shared" si="11"/>
        <v>29.130069788221689</v>
      </c>
      <c r="AK32" s="46">
        <f t="shared" si="18"/>
        <v>11.89230119213453</v>
      </c>
      <c r="AN32" s="46"/>
    </row>
    <row r="33" spans="1:43">
      <c r="A33" s="11">
        <v>149.999</v>
      </c>
      <c r="B33" s="2">
        <v>1829.11</v>
      </c>
      <c r="C33" s="2">
        <v>2198.0300000000002</v>
      </c>
      <c r="D33" s="2">
        <v>2466.06</v>
      </c>
      <c r="E33" s="2">
        <v>2518.2800000000002</v>
      </c>
      <c r="F33" s="2">
        <v>2064.17</v>
      </c>
      <c r="G33" s="2">
        <v>1805.93</v>
      </c>
      <c r="H33" s="1">
        <f t="shared" si="4"/>
        <v>2146.9300000000003</v>
      </c>
      <c r="I33" s="46">
        <f t="shared" si="12"/>
        <v>305.44909867275726</v>
      </c>
      <c r="J33" s="46">
        <f t="shared" si="13"/>
        <v>124.69907235688098</v>
      </c>
      <c r="K33" s="2">
        <v>1295.97</v>
      </c>
      <c r="L33" s="2">
        <v>1393.97</v>
      </c>
      <c r="M33" s="2">
        <v>1158.52</v>
      </c>
      <c r="N33" s="2">
        <v>941.96500000000003</v>
      </c>
      <c r="O33" s="2">
        <v>1059.47</v>
      </c>
      <c r="P33" s="2">
        <v>926.54600000000005</v>
      </c>
      <c r="Q33" s="1">
        <f t="shared" si="6"/>
        <v>1129.4068333333335</v>
      </c>
      <c r="R33" s="46">
        <f t="shared" si="14"/>
        <v>189.61152568387374</v>
      </c>
      <c r="S33" s="46">
        <f t="shared" si="15"/>
        <v>77.408581212686315</v>
      </c>
      <c r="T33" s="2">
        <v>779.303</v>
      </c>
      <c r="U33" s="2">
        <v>804.65499999999997</v>
      </c>
      <c r="V33" s="2">
        <v>810.25099999999998</v>
      </c>
      <c r="W33" s="2">
        <v>882.62400000000002</v>
      </c>
      <c r="X33" s="2">
        <v>788.74</v>
      </c>
      <c r="Y33" s="2">
        <v>938.91600000000005</v>
      </c>
      <c r="Z33" s="1">
        <f t="shared" si="8"/>
        <v>834.08149999999989</v>
      </c>
      <c r="AA33" s="46">
        <f t="shared" si="16"/>
        <v>62.987290802986621</v>
      </c>
      <c r="AB33" s="46">
        <f t="shared" si="17"/>
        <v>25.714453791269491</v>
      </c>
      <c r="AC33" s="2">
        <v>873.04399999999998</v>
      </c>
      <c r="AD33" s="2">
        <v>810.90599999999995</v>
      </c>
      <c r="AE33" s="2">
        <v>790.44799999999998</v>
      </c>
      <c r="AF33" s="2">
        <v>781.20600000000002</v>
      </c>
      <c r="AG33" s="2">
        <v>757.28200000000004</v>
      </c>
      <c r="AH33" s="2">
        <v>804.93499999999995</v>
      </c>
      <c r="AI33" s="1">
        <f t="shared" si="10"/>
        <v>802.97016666666661</v>
      </c>
      <c r="AJ33" s="46">
        <f t="shared" si="11"/>
        <v>39.230274841844597</v>
      </c>
      <c r="AK33" s="46">
        <f t="shared" si="18"/>
        <v>16.015692638610552</v>
      </c>
    </row>
    <row r="34" spans="1:43">
      <c r="A34" s="11">
        <v>165.001</v>
      </c>
      <c r="B34" s="2">
        <v>2183.14</v>
      </c>
      <c r="C34" s="2">
        <v>2604.09</v>
      </c>
      <c r="D34" s="2">
        <v>2850.59</v>
      </c>
      <c r="E34" s="2">
        <v>3015.08</v>
      </c>
      <c r="F34" s="2">
        <v>2505.2399999999998</v>
      </c>
      <c r="G34" s="2">
        <v>2143.02</v>
      </c>
      <c r="H34" s="1">
        <f t="shared" si="4"/>
        <v>2550.1933333333332</v>
      </c>
      <c r="I34" s="46">
        <f t="shared" si="12"/>
        <v>349.80042765363424</v>
      </c>
      <c r="J34" s="46">
        <f t="shared" si="13"/>
        <v>142.80542659312439</v>
      </c>
      <c r="K34" s="2">
        <v>1547.76</v>
      </c>
      <c r="L34" s="2">
        <v>1623.25</v>
      </c>
      <c r="M34" s="2">
        <v>1363.39</v>
      </c>
      <c r="N34" s="2">
        <v>1106.94</v>
      </c>
      <c r="O34" s="2">
        <v>1245.42</v>
      </c>
      <c r="P34" s="2">
        <v>1092.94</v>
      </c>
      <c r="Q34" s="1">
        <f t="shared" si="6"/>
        <v>1329.95</v>
      </c>
      <c r="R34" s="46">
        <f t="shared" si="14"/>
        <v>222.54745147945349</v>
      </c>
      <c r="S34" s="46">
        <f t="shared" si="15"/>
        <v>90.854616613576397</v>
      </c>
      <c r="T34" s="2">
        <v>902.74099999999999</v>
      </c>
      <c r="U34" s="2">
        <v>938.55899999999997</v>
      </c>
      <c r="V34" s="2">
        <v>944.41600000000005</v>
      </c>
      <c r="W34" s="2">
        <v>1029.8399999999999</v>
      </c>
      <c r="X34" s="2">
        <v>910.96500000000003</v>
      </c>
      <c r="Y34" s="2">
        <v>1092.98</v>
      </c>
      <c r="Z34" s="1">
        <f t="shared" si="8"/>
        <v>969.91683333333333</v>
      </c>
      <c r="AA34" s="46">
        <f t="shared" si="16"/>
        <v>75.308494000123687</v>
      </c>
      <c r="AB34" s="46">
        <f t="shared" si="17"/>
        <v>30.744563932958584</v>
      </c>
      <c r="AC34" s="2">
        <v>1000.29</v>
      </c>
      <c r="AD34" s="2">
        <v>951.19399999999996</v>
      </c>
      <c r="AE34" s="2">
        <v>915.92200000000003</v>
      </c>
      <c r="AF34" s="2">
        <v>930.32100000000003</v>
      </c>
      <c r="AG34" s="2">
        <v>881.52200000000005</v>
      </c>
      <c r="AH34" s="2">
        <v>1011.58</v>
      </c>
      <c r="AI34" s="1">
        <f t="shared" si="10"/>
        <v>948.47149999999999</v>
      </c>
      <c r="AJ34" s="46">
        <f t="shared" si="11"/>
        <v>50.092709791944756</v>
      </c>
      <c r="AK34" s="46">
        <f t="shared" si="18"/>
        <v>20.45026313726386</v>
      </c>
    </row>
    <row r="35" spans="1:43">
      <c r="A35" s="11">
        <v>180.00200000000001</v>
      </c>
      <c r="B35" s="2">
        <v>2487.58</v>
      </c>
      <c r="C35" s="2">
        <v>3015.64</v>
      </c>
      <c r="D35" s="2">
        <v>3322.48</v>
      </c>
      <c r="E35" s="2">
        <v>3409.03</v>
      </c>
      <c r="F35" s="2">
        <v>2852.03</v>
      </c>
      <c r="G35" s="2">
        <v>2532.85</v>
      </c>
      <c r="H35" s="1">
        <f t="shared" si="4"/>
        <v>2936.6016666666669</v>
      </c>
      <c r="I35" s="46">
        <f t="shared" si="12"/>
        <v>387.33084273869662</v>
      </c>
      <c r="J35" s="46">
        <f t="shared" si="13"/>
        <v>158.12715439200028</v>
      </c>
      <c r="K35" s="2">
        <v>1841.73</v>
      </c>
      <c r="L35" s="2">
        <v>1869.06</v>
      </c>
      <c r="M35" s="2">
        <v>1580.15</v>
      </c>
      <c r="N35" s="2">
        <v>1272.1300000000001</v>
      </c>
      <c r="O35" s="2">
        <v>1445.24</v>
      </c>
      <c r="P35" s="2">
        <v>1259</v>
      </c>
      <c r="Q35" s="1">
        <f t="shared" si="6"/>
        <v>1544.551666666667</v>
      </c>
      <c r="R35" s="46">
        <f t="shared" si="14"/>
        <v>268.51591665423859</v>
      </c>
      <c r="S35" s="46">
        <f t="shared" si="15"/>
        <v>109.62116393643004</v>
      </c>
      <c r="T35" s="2">
        <v>1033.83</v>
      </c>
      <c r="U35" s="2">
        <v>1078.8699999999999</v>
      </c>
      <c r="V35" s="2">
        <v>1085.01</v>
      </c>
      <c r="W35" s="2">
        <v>1173.56</v>
      </c>
      <c r="X35" s="2">
        <v>1047.32</v>
      </c>
      <c r="Y35" s="2">
        <v>1263.21</v>
      </c>
      <c r="Z35" s="1">
        <f t="shared" si="8"/>
        <v>1113.6333333333334</v>
      </c>
      <c r="AA35" s="46">
        <f t="shared" si="16"/>
        <v>88.043397632455523</v>
      </c>
      <c r="AB35" s="46">
        <f t="shared" si="17"/>
        <v>35.943566570080094</v>
      </c>
      <c r="AC35" s="2">
        <v>1157.1500000000001</v>
      </c>
      <c r="AD35" s="2">
        <v>1107.68</v>
      </c>
      <c r="AE35" s="2">
        <v>1053.9100000000001</v>
      </c>
      <c r="AF35" s="2">
        <v>1081.58</v>
      </c>
      <c r="AG35" s="2">
        <v>1010.96</v>
      </c>
      <c r="AH35" s="2">
        <v>1214.57</v>
      </c>
      <c r="AI35" s="1">
        <f t="shared" si="10"/>
        <v>1104.3083333333332</v>
      </c>
      <c r="AJ35" s="46">
        <f t="shared" si="11"/>
        <v>73.118705518264363</v>
      </c>
      <c r="AK35" s="46">
        <f t="shared" si="18"/>
        <v>29.850586528762054</v>
      </c>
    </row>
    <row r="36" spans="1:43">
      <c r="A36" s="11">
        <v>194.999</v>
      </c>
      <c r="B36" s="2">
        <v>2890.95</v>
      </c>
      <c r="C36" s="2">
        <v>3417.32</v>
      </c>
      <c r="D36" s="2">
        <v>3829.7</v>
      </c>
      <c r="E36" s="2">
        <v>3871.62</v>
      </c>
      <c r="F36" s="2">
        <v>3305.77</v>
      </c>
      <c r="G36" s="2">
        <v>2850.44</v>
      </c>
      <c r="H36" s="1">
        <f t="shared" si="4"/>
        <v>3360.9666666666667</v>
      </c>
      <c r="I36" s="46">
        <f t="shared" si="12"/>
        <v>440.05755967448954</v>
      </c>
      <c r="J36" s="46">
        <f t="shared" si="13"/>
        <v>179.65274644280976</v>
      </c>
      <c r="K36" s="2">
        <v>2099.3200000000002</v>
      </c>
      <c r="L36" s="2">
        <v>2157.09</v>
      </c>
      <c r="M36" s="2">
        <v>1799.94</v>
      </c>
      <c r="N36" s="2">
        <v>1460.67</v>
      </c>
      <c r="O36" s="2">
        <v>1661.33</v>
      </c>
      <c r="P36" s="2">
        <v>1439.63</v>
      </c>
      <c r="Q36" s="1">
        <f t="shared" si="6"/>
        <v>1769.6633333333332</v>
      </c>
      <c r="R36" s="46">
        <f t="shared" si="14"/>
        <v>308.48812253742727</v>
      </c>
      <c r="S36" s="46">
        <f t="shared" si="15"/>
        <v>125.93974865431139</v>
      </c>
      <c r="T36" s="2">
        <v>1180.19</v>
      </c>
      <c r="U36" s="2">
        <v>1219.3699999999999</v>
      </c>
      <c r="V36" s="2">
        <v>1235.67</v>
      </c>
      <c r="W36" s="2">
        <v>1344.12</v>
      </c>
      <c r="X36" s="2">
        <v>1184.92</v>
      </c>
      <c r="Y36" s="2">
        <v>1456.13</v>
      </c>
      <c r="Z36" s="1">
        <f t="shared" si="8"/>
        <v>1270.0666666666668</v>
      </c>
      <c r="AA36" s="46">
        <f t="shared" si="16"/>
        <v>108.79753024157611</v>
      </c>
      <c r="AB36" s="46">
        <f t="shared" si="17"/>
        <v>44.416405727813888</v>
      </c>
      <c r="AC36" s="2">
        <v>1334.58</v>
      </c>
      <c r="AD36" s="2">
        <v>1290.02</v>
      </c>
      <c r="AE36" s="2">
        <v>1235.67</v>
      </c>
      <c r="AF36" s="2">
        <v>1259.01</v>
      </c>
      <c r="AG36" s="2">
        <v>1144.76</v>
      </c>
      <c r="AH36" s="2">
        <v>1471.61</v>
      </c>
      <c r="AI36" s="1">
        <f t="shared" si="10"/>
        <v>1289.2749999999999</v>
      </c>
      <c r="AJ36" s="46">
        <f t="shared" si="11"/>
        <v>109.5200454254836</v>
      </c>
      <c r="AK36" s="46">
        <f t="shared" si="18"/>
        <v>44.711371316478306</v>
      </c>
    </row>
    <row r="37" spans="1:43">
      <c r="A37" s="11">
        <v>210.005</v>
      </c>
      <c r="B37" s="2">
        <v>3260.45</v>
      </c>
      <c r="C37" s="2">
        <v>3875.1</v>
      </c>
      <c r="D37" s="2">
        <v>4317.8999999999996</v>
      </c>
      <c r="E37" s="2">
        <v>4314.34</v>
      </c>
      <c r="F37" s="2">
        <v>3766.43</v>
      </c>
      <c r="G37" s="2">
        <v>3226.26</v>
      </c>
      <c r="H37" s="1">
        <f t="shared" si="4"/>
        <v>3793.4133333333325</v>
      </c>
      <c r="I37" s="46">
        <f t="shared" si="12"/>
        <v>481.57335589365232</v>
      </c>
      <c r="J37" s="46">
        <f t="shared" si="13"/>
        <v>196.60149927652907</v>
      </c>
      <c r="K37" s="2">
        <v>2468.92</v>
      </c>
      <c r="L37" s="2">
        <v>2466.5100000000002</v>
      </c>
      <c r="M37" s="2">
        <v>2080.89</v>
      </c>
      <c r="N37" s="2">
        <v>1665.26</v>
      </c>
      <c r="O37" s="2">
        <v>1891.26</v>
      </c>
      <c r="P37" s="2">
        <v>1642.36</v>
      </c>
      <c r="Q37" s="1">
        <f t="shared" si="6"/>
        <v>2035.8666666666668</v>
      </c>
      <c r="R37" s="46">
        <f t="shared" si="14"/>
        <v>370.97812785481932</v>
      </c>
      <c r="S37" s="46">
        <f t="shared" si="15"/>
        <v>151.4511864962144</v>
      </c>
      <c r="T37" s="2">
        <v>1336.03</v>
      </c>
      <c r="U37" s="2">
        <v>1397.2</v>
      </c>
      <c r="V37" s="2">
        <v>1409.1</v>
      </c>
      <c r="W37" s="2">
        <v>1517.34</v>
      </c>
      <c r="X37" s="2">
        <v>1334.16</v>
      </c>
      <c r="Y37" s="2">
        <v>1652.39</v>
      </c>
      <c r="Z37" s="1">
        <f t="shared" si="8"/>
        <v>1441.0366666666666</v>
      </c>
      <c r="AA37" s="46">
        <f t="shared" si="16"/>
        <v>123.19338954126829</v>
      </c>
      <c r="AB37" s="46">
        <f t="shared" si="17"/>
        <v>50.293490676671524</v>
      </c>
      <c r="AC37" s="2">
        <v>1519.54</v>
      </c>
      <c r="AD37" s="2">
        <v>1466.2</v>
      </c>
      <c r="AE37" s="2">
        <v>1464.9</v>
      </c>
      <c r="AF37" s="2">
        <v>1435.09</v>
      </c>
      <c r="AG37" s="2">
        <v>1262.32</v>
      </c>
      <c r="AH37" s="2">
        <v>1767.76</v>
      </c>
      <c r="AI37" s="1">
        <f t="shared" si="10"/>
        <v>1485.9683333333332</v>
      </c>
      <c r="AJ37" s="46">
        <f t="shared" si="11"/>
        <v>163.69205459235678</v>
      </c>
      <c r="AK37" s="46">
        <f t="shared" si="18"/>
        <v>66.827001449847003</v>
      </c>
    </row>
    <row r="38" spans="1:43">
      <c r="A38" s="11">
        <v>224.99700000000001</v>
      </c>
      <c r="B38" s="2">
        <v>3680.47</v>
      </c>
      <c r="C38" s="2">
        <v>4330.8999999999996</v>
      </c>
      <c r="D38" s="2">
        <v>4860.79</v>
      </c>
      <c r="E38" s="2">
        <v>4926.53</v>
      </c>
      <c r="F38" s="2">
        <v>4325.28</v>
      </c>
      <c r="G38" s="2">
        <v>3649.5</v>
      </c>
      <c r="H38" s="1">
        <f t="shared" si="4"/>
        <v>4295.5783333333329</v>
      </c>
      <c r="I38" s="46">
        <f t="shared" si="12"/>
        <v>550.53964752474792</v>
      </c>
      <c r="J38" s="46">
        <f t="shared" si="13"/>
        <v>224.75686993455608</v>
      </c>
      <c r="K38" s="2">
        <v>2835.26</v>
      </c>
      <c r="L38" s="2">
        <v>2724.29</v>
      </c>
      <c r="M38" s="2">
        <v>2338.61</v>
      </c>
      <c r="N38" s="2">
        <v>1872.61</v>
      </c>
      <c r="O38" s="2">
        <v>2136.3000000000002</v>
      </c>
      <c r="P38" s="2">
        <v>1836.77</v>
      </c>
      <c r="Q38" s="1">
        <f t="shared" si="6"/>
        <v>2290.64</v>
      </c>
      <c r="R38" s="46">
        <f t="shared" si="14"/>
        <v>422.26349148369411</v>
      </c>
      <c r="S38" s="46">
        <f t="shared" si="15"/>
        <v>172.38834852352011</v>
      </c>
      <c r="T38" s="2">
        <v>1552.02</v>
      </c>
      <c r="U38" s="2">
        <v>1635.19</v>
      </c>
      <c r="V38" s="2">
        <v>1655.52</v>
      </c>
      <c r="W38" s="2">
        <v>1698.86</v>
      </c>
      <c r="X38" s="2">
        <v>1486.12</v>
      </c>
      <c r="Y38" s="2">
        <v>1839.13</v>
      </c>
      <c r="Z38" s="1">
        <f t="shared" si="8"/>
        <v>1644.4733333333334</v>
      </c>
      <c r="AA38" s="46">
        <f t="shared" si="16"/>
        <v>122.21352914741756</v>
      </c>
      <c r="AB38" s="46">
        <f t="shared" si="17"/>
        <v>49.893464345988718</v>
      </c>
      <c r="AC38" s="2">
        <v>1716.07</v>
      </c>
      <c r="AD38" s="2">
        <v>1664.98</v>
      </c>
      <c r="AE38" s="2">
        <v>1700.99</v>
      </c>
      <c r="AF38" s="2">
        <v>1604.85</v>
      </c>
      <c r="AG38" s="2">
        <v>1409.76</v>
      </c>
      <c r="AH38" s="2">
        <v>2068.58</v>
      </c>
      <c r="AI38" s="1">
        <f t="shared" si="10"/>
        <v>1694.2049999999999</v>
      </c>
      <c r="AJ38" s="46">
        <f t="shared" si="11"/>
        <v>214.67562961361133</v>
      </c>
      <c r="AK38" s="46">
        <f t="shared" si="18"/>
        <v>87.640958794010288</v>
      </c>
    </row>
    <row r="39" spans="1:43">
      <c r="A39" s="11">
        <v>239.99700000000001</v>
      </c>
      <c r="B39" s="2">
        <v>4140.8500000000004</v>
      </c>
      <c r="C39" s="2">
        <v>4871.9799999999996</v>
      </c>
      <c r="D39" s="2">
        <v>5430.74</v>
      </c>
      <c r="E39" s="2">
        <v>5460.54</v>
      </c>
      <c r="F39" s="2">
        <v>4862.8999999999996</v>
      </c>
      <c r="G39" s="2">
        <v>4116.79</v>
      </c>
      <c r="H39" s="1">
        <f t="shared" si="4"/>
        <v>4813.9666666666672</v>
      </c>
      <c r="I39" s="46">
        <f t="shared" si="12"/>
        <v>590.48586596688608</v>
      </c>
      <c r="J39" s="46">
        <f t="shared" si="13"/>
        <v>241.06484532405503</v>
      </c>
      <c r="K39" s="2">
        <v>3171.49</v>
      </c>
      <c r="L39" s="2">
        <v>3080.37</v>
      </c>
      <c r="M39" s="2">
        <v>2606.0300000000002</v>
      </c>
      <c r="N39" s="2">
        <v>2084.9299999999998</v>
      </c>
      <c r="O39" s="2">
        <v>2409.9</v>
      </c>
      <c r="P39" s="2">
        <v>2068.86</v>
      </c>
      <c r="Q39" s="1">
        <f t="shared" si="6"/>
        <v>2570.2633333333333</v>
      </c>
      <c r="R39" s="46">
        <f t="shared" si="14"/>
        <v>476.57774105246187</v>
      </c>
      <c r="S39" s="46">
        <f t="shared" si="15"/>
        <v>194.56204805779717</v>
      </c>
      <c r="T39" s="2">
        <v>1817.12</v>
      </c>
      <c r="U39" s="2">
        <v>1895.97</v>
      </c>
      <c r="V39" s="2">
        <v>1964.35</v>
      </c>
      <c r="W39" s="2">
        <v>1889.64</v>
      </c>
      <c r="X39" s="2">
        <v>1654.27</v>
      </c>
      <c r="Y39" s="2">
        <v>2054.04</v>
      </c>
      <c r="Z39" s="1">
        <f t="shared" si="8"/>
        <v>1879.2316666666666</v>
      </c>
      <c r="AA39" s="46">
        <f t="shared" si="16"/>
        <v>136.1302316778557</v>
      </c>
      <c r="AB39" s="46">
        <f t="shared" si="17"/>
        <v>55.574934362934208</v>
      </c>
      <c r="AC39" s="2">
        <v>1911.98</v>
      </c>
      <c r="AD39" s="2">
        <v>1901.46</v>
      </c>
      <c r="AE39" s="2">
        <v>2005.73</v>
      </c>
      <c r="AF39" s="2">
        <v>1860.99</v>
      </c>
      <c r="AG39" s="2">
        <v>1561.87</v>
      </c>
      <c r="AH39" s="2">
        <v>2400.7199999999998</v>
      </c>
      <c r="AI39" s="1">
        <f t="shared" si="10"/>
        <v>1940.458333333333</v>
      </c>
      <c r="AJ39" s="46">
        <f t="shared" si="11"/>
        <v>271.32173517185714</v>
      </c>
      <c r="AK39" s="46">
        <f t="shared" si="18"/>
        <v>110.76663454959966</v>
      </c>
    </row>
    <row r="40" spans="1:43">
      <c r="A40" s="11">
        <v>255.00200000000001</v>
      </c>
      <c r="B40" s="2">
        <v>4529.79</v>
      </c>
      <c r="C40" s="2">
        <v>5403.09</v>
      </c>
      <c r="D40" s="2">
        <v>6135.88</v>
      </c>
      <c r="E40" s="2">
        <v>5994.78</v>
      </c>
      <c r="F40" s="2">
        <v>5471.42</v>
      </c>
      <c r="G40" s="2">
        <v>4480</v>
      </c>
      <c r="H40" s="1">
        <f t="shared" si="4"/>
        <v>5335.8266666666668</v>
      </c>
      <c r="I40" s="46">
        <f t="shared" si="12"/>
        <v>704.18025123306995</v>
      </c>
      <c r="J40" s="46">
        <f t="shared" si="13"/>
        <v>287.48038374431439</v>
      </c>
      <c r="K40" s="2">
        <v>3533.8</v>
      </c>
      <c r="L40" s="2">
        <v>3427.67</v>
      </c>
      <c r="M40" s="2">
        <v>2926.4</v>
      </c>
      <c r="N40" s="2">
        <v>2290.56</v>
      </c>
      <c r="O40" s="2">
        <v>2643.51</v>
      </c>
      <c r="P40" s="2">
        <v>2313.4499999999998</v>
      </c>
      <c r="Q40" s="1">
        <f t="shared" si="6"/>
        <v>2855.8983333333331</v>
      </c>
      <c r="R40" s="46">
        <f t="shared" si="14"/>
        <v>538.59268897439279</v>
      </c>
      <c r="S40" s="46">
        <f t="shared" si="15"/>
        <v>219.87954453013097</v>
      </c>
      <c r="T40" s="2">
        <v>2113.52</v>
      </c>
      <c r="U40" s="2">
        <v>2214.61</v>
      </c>
      <c r="V40" s="2">
        <v>2209.66</v>
      </c>
      <c r="W40" s="2">
        <v>2102.71</v>
      </c>
      <c r="X40" s="2">
        <v>1851.2</v>
      </c>
      <c r="Y40" s="2">
        <v>2297.73</v>
      </c>
      <c r="Z40" s="1">
        <f t="shared" si="8"/>
        <v>2131.5716666666667</v>
      </c>
      <c r="AA40" s="46">
        <f t="shared" si="16"/>
        <v>155.15725847238556</v>
      </c>
      <c r="AB40" s="46">
        <f t="shared" si="17"/>
        <v>63.342685524411138</v>
      </c>
      <c r="AC40" s="2">
        <v>2148.41</v>
      </c>
      <c r="AD40" s="2">
        <v>2118.34</v>
      </c>
      <c r="AE40" s="2">
        <v>2277.5500000000002</v>
      </c>
      <c r="AF40" s="2">
        <v>2081.37</v>
      </c>
      <c r="AG40" s="2">
        <v>1716.17</v>
      </c>
      <c r="AH40" s="2">
        <v>2686.22</v>
      </c>
      <c r="AI40" s="1">
        <f t="shared" si="10"/>
        <v>2171.3433333333332</v>
      </c>
      <c r="AJ40" s="46">
        <f t="shared" si="11"/>
        <v>314.63982365026015</v>
      </c>
      <c r="AK40" s="46">
        <f t="shared" si="18"/>
        <v>128.45117011707006</v>
      </c>
    </row>
    <row r="41" spans="1:43">
      <c r="A41" s="11">
        <v>270.00200000000001</v>
      </c>
      <c r="B41" s="2">
        <v>5038.58</v>
      </c>
      <c r="C41" s="2">
        <v>6062.26</v>
      </c>
      <c r="D41" s="2">
        <v>6711.05</v>
      </c>
      <c r="E41" s="2">
        <v>6521.18</v>
      </c>
      <c r="F41" s="2">
        <v>6054.73</v>
      </c>
      <c r="G41" s="2">
        <v>4927.7299999999996</v>
      </c>
      <c r="H41" s="1">
        <f t="shared" si="4"/>
        <v>5885.9216666666662</v>
      </c>
      <c r="I41" s="46">
        <f t="shared" si="12"/>
        <v>745.66755969176529</v>
      </c>
      <c r="J41" s="46">
        <f t="shared" si="13"/>
        <v>304.41750649852372</v>
      </c>
      <c r="K41" s="2">
        <v>3980.82</v>
      </c>
      <c r="L41" s="2">
        <v>3770.62</v>
      </c>
      <c r="M41" s="2">
        <v>3201.25</v>
      </c>
      <c r="N41" s="2">
        <v>2538.6799999999998</v>
      </c>
      <c r="O41" s="2">
        <v>2908.42</v>
      </c>
      <c r="P41" s="2">
        <v>2511.4299999999998</v>
      </c>
      <c r="Q41" s="1">
        <f t="shared" si="6"/>
        <v>3151.8700000000003</v>
      </c>
      <c r="R41" s="46">
        <f t="shared" si="14"/>
        <v>619.3353407645958</v>
      </c>
      <c r="S41" s="46">
        <f t="shared" si="15"/>
        <v>252.84259409100031</v>
      </c>
      <c r="T41" s="2">
        <v>2298.3000000000002</v>
      </c>
      <c r="U41" s="2">
        <v>2484.61</v>
      </c>
      <c r="V41" s="2">
        <v>2530.87</v>
      </c>
      <c r="W41" s="2">
        <v>2338.91</v>
      </c>
      <c r="X41" s="2">
        <v>2073.37</v>
      </c>
      <c r="Y41" s="2">
        <v>2530.04</v>
      </c>
      <c r="Z41" s="1">
        <f t="shared" si="8"/>
        <v>2376.0166666666664</v>
      </c>
      <c r="AA41" s="46">
        <f t="shared" si="16"/>
        <v>178.04889437080669</v>
      </c>
      <c r="AB41" s="46">
        <f t="shared" si="17"/>
        <v>72.688156745862756</v>
      </c>
      <c r="AC41" s="2">
        <v>2382.08</v>
      </c>
      <c r="AD41" s="2">
        <v>2362.81</v>
      </c>
      <c r="AE41" s="2">
        <v>2574.4</v>
      </c>
      <c r="AF41" s="2">
        <v>2331.56</v>
      </c>
      <c r="AG41" s="2">
        <v>1891.06</v>
      </c>
      <c r="AH41" s="2">
        <v>3041.52</v>
      </c>
      <c r="AI41" s="1">
        <f t="shared" si="10"/>
        <v>2430.5716666666663</v>
      </c>
      <c r="AJ41" s="46">
        <f t="shared" si="11"/>
        <v>374.63680793091896</v>
      </c>
      <c r="AK41" s="46">
        <f t="shared" si="18"/>
        <v>152.94483638263628</v>
      </c>
    </row>
    <row r="42" spans="1:43">
      <c r="A42" s="11">
        <v>285</v>
      </c>
      <c r="B42" s="2">
        <v>5506.71</v>
      </c>
      <c r="C42" s="2">
        <v>6504.66</v>
      </c>
      <c r="D42" s="2">
        <v>7413.86</v>
      </c>
      <c r="E42" s="2">
        <v>7180.69</v>
      </c>
      <c r="F42" s="2">
        <v>6337.99</v>
      </c>
      <c r="G42" s="2">
        <v>5485.98</v>
      </c>
      <c r="H42" s="1">
        <f t="shared" si="4"/>
        <v>6404.9816666666666</v>
      </c>
      <c r="I42" s="46">
        <f t="shared" si="12"/>
        <v>810.6094761206997</v>
      </c>
      <c r="J42" s="46">
        <f t="shared" si="13"/>
        <v>330.92993286008328</v>
      </c>
      <c r="K42" s="2">
        <v>4348.4399999999996</v>
      </c>
      <c r="L42" s="2">
        <v>4094.87</v>
      </c>
      <c r="M42" s="2">
        <v>3577.03</v>
      </c>
      <c r="N42" s="2">
        <v>2773.82</v>
      </c>
      <c r="O42" s="2">
        <v>3210.07</v>
      </c>
      <c r="P42" s="2">
        <v>2771.93</v>
      </c>
      <c r="Q42" s="1">
        <f t="shared" si="6"/>
        <v>3462.6933333333332</v>
      </c>
      <c r="R42" s="46">
        <f t="shared" si="14"/>
        <v>665.24978306397691</v>
      </c>
      <c r="S42" s="46">
        <f t="shared" si="15"/>
        <v>271.58708666732434</v>
      </c>
      <c r="T42" s="2">
        <v>2683.14</v>
      </c>
      <c r="U42" s="2">
        <v>2721.06</v>
      </c>
      <c r="V42" s="2">
        <v>2830.36</v>
      </c>
      <c r="W42" s="2">
        <v>2667.15</v>
      </c>
      <c r="X42" s="2">
        <v>2355.65</v>
      </c>
      <c r="Y42" s="2">
        <v>2801.8</v>
      </c>
      <c r="Z42" s="1">
        <f t="shared" si="8"/>
        <v>2676.5266666666666</v>
      </c>
      <c r="AA42" s="46">
        <f t="shared" si="16"/>
        <v>169.96165069411003</v>
      </c>
      <c r="AB42" s="46">
        <f t="shared" si="17"/>
        <v>69.386553340286667</v>
      </c>
      <c r="AC42" s="2">
        <v>2658.27</v>
      </c>
      <c r="AD42" s="2">
        <v>2632.7</v>
      </c>
      <c r="AE42" s="2">
        <v>2894.02</v>
      </c>
      <c r="AF42" s="2">
        <v>2589.12</v>
      </c>
      <c r="AG42" s="2">
        <v>2067.3200000000002</v>
      </c>
      <c r="AH42" s="2">
        <v>3339.48</v>
      </c>
      <c r="AI42" s="1">
        <f t="shared" si="10"/>
        <v>2696.8183333333332</v>
      </c>
      <c r="AJ42" s="46">
        <f t="shared" si="11"/>
        <v>416.02084863221336</v>
      </c>
      <c r="AK42" s="46">
        <f t="shared" si="18"/>
        <v>169.83980025142665</v>
      </c>
    </row>
    <row r="43" spans="1:43">
      <c r="A43" s="11">
        <v>300.00599999999997</v>
      </c>
      <c r="B43" s="2">
        <v>5999.98</v>
      </c>
      <c r="C43" s="2">
        <v>7006.36</v>
      </c>
      <c r="D43" s="2">
        <v>8009.94</v>
      </c>
      <c r="E43" s="2">
        <v>7783.62</v>
      </c>
      <c r="F43" s="2">
        <v>6728.11</v>
      </c>
      <c r="G43" s="2">
        <v>5843.43</v>
      </c>
      <c r="H43" s="1">
        <f t="shared" si="4"/>
        <v>6895.2399999999989</v>
      </c>
      <c r="I43" s="46">
        <f t="shared" si="12"/>
        <v>892.17150250387033</v>
      </c>
      <c r="J43" s="46">
        <f t="shared" si="13"/>
        <v>364.22749069778115</v>
      </c>
      <c r="K43" s="2">
        <v>4794.2299999999996</v>
      </c>
      <c r="L43" s="2">
        <v>4545.8599999999997</v>
      </c>
      <c r="M43" s="2">
        <v>3854.34</v>
      </c>
      <c r="N43" s="2">
        <v>3045.66</v>
      </c>
      <c r="O43" s="2">
        <v>3509.07</v>
      </c>
      <c r="P43" s="2">
        <v>3058.97</v>
      </c>
      <c r="Q43" s="1">
        <f t="shared" si="6"/>
        <v>3801.355</v>
      </c>
      <c r="R43" s="46">
        <f t="shared" si="14"/>
        <v>741.69222907483356</v>
      </c>
      <c r="S43" s="46">
        <f t="shared" si="15"/>
        <v>302.79458457013271</v>
      </c>
      <c r="T43" s="2">
        <v>2964.11</v>
      </c>
      <c r="U43" s="2">
        <v>3021.71</v>
      </c>
      <c r="V43" s="2">
        <v>3143.2</v>
      </c>
      <c r="W43" s="2">
        <v>2885.69</v>
      </c>
      <c r="X43" s="2">
        <v>2592.5100000000002</v>
      </c>
      <c r="Y43" s="2">
        <v>3101.06</v>
      </c>
      <c r="Z43" s="1">
        <f t="shared" si="8"/>
        <v>2951.3800000000006</v>
      </c>
      <c r="AA43" s="46">
        <f t="shared" si="16"/>
        <v>198.70089561952145</v>
      </c>
      <c r="AB43" s="46">
        <f t="shared" si="17"/>
        <v>81.11930095030813</v>
      </c>
      <c r="AC43" s="2">
        <v>2870.62</v>
      </c>
      <c r="AD43" s="2">
        <v>2860.11</v>
      </c>
      <c r="AE43" s="2">
        <v>3216.17</v>
      </c>
      <c r="AF43" s="2">
        <v>2811.2</v>
      </c>
      <c r="AG43" s="2">
        <v>2232.83</v>
      </c>
      <c r="AH43" s="2">
        <v>3643.82</v>
      </c>
      <c r="AI43" s="1">
        <f t="shared" si="10"/>
        <v>2939.125</v>
      </c>
      <c r="AJ43" s="46">
        <f t="shared" si="11"/>
        <v>468.93554204176053</v>
      </c>
      <c r="AK43" s="46">
        <f t="shared" si="18"/>
        <v>191.44213337629373</v>
      </c>
    </row>
    <row r="48" spans="1:43" s="2" customFormat="1">
      <c r="A48" s="110" t="s">
        <v>326</v>
      </c>
      <c r="D48" s="2" t="s">
        <v>96</v>
      </c>
      <c r="E48" s="2" t="s">
        <v>97</v>
      </c>
      <c r="F48" s="2" t="s">
        <v>98</v>
      </c>
      <c r="G48" s="2" t="s">
        <v>99</v>
      </c>
      <c r="H48" s="2" t="s">
        <v>100</v>
      </c>
      <c r="I48" s="2" t="s">
        <v>101</v>
      </c>
      <c r="J48" s="46" t="s">
        <v>92</v>
      </c>
      <c r="K48" s="46" t="s">
        <v>92</v>
      </c>
      <c r="L48" s="46" t="s">
        <v>92</v>
      </c>
      <c r="M48" s="46" t="s">
        <v>92</v>
      </c>
      <c r="N48" s="2" t="s">
        <v>102</v>
      </c>
      <c r="O48" s="2" t="s">
        <v>103</v>
      </c>
      <c r="P48" s="2" t="s">
        <v>104</v>
      </c>
      <c r="Q48" s="2" t="s">
        <v>105</v>
      </c>
      <c r="R48" s="2" t="s">
        <v>106</v>
      </c>
      <c r="S48" s="2" t="s">
        <v>107</v>
      </c>
      <c r="T48" s="46" t="s">
        <v>93</v>
      </c>
      <c r="U48" s="46" t="s">
        <v>93</v>
      </c>
      <c r="V48" s="46" t="s">
        <v>93</v>
      </c>
      <c r="W48" s="46" t="s">
        <v>93</v>
      </c>
      <c r="X48" s="2" t="s">
        <v>108</v>
      </c>
      <c r="Y48" s="2" t="s">
        <v>109</v>
      </c>
      <c r="Z48" s="2" t="s">
        <v>110</v>
      </c>
      <c r="AA48" s="2" t="s">
        <v>111</v>
      </c>
      <c r="AB48" s="2" t="s">
        <v>112</v>
      </c>
      <c r="AC48" s="2" t="s">
        <v>113</v>
      </c>
      <c r="AD48" s="46" t="s">
        <v>94</v>
      </c>
      <c r="AE48" s="46" t="s">
        <v>94</v>
      </c>
      <c r="AF48" s="46" t="s">
        <v>94</v>
      </c>
      <c r="AG48" s="46" t="s">
        <v>94</v>
      </c>
      <c r="AH48" s="2" t="s">
        <v>114</v>
      </c>
      <c r="AI48" s="2" t="s">
        <v>115</v>
      </c>
      <c r="AJ48" s="2" t="s">
        <v>116</v>
      </c>
      <c r="AK48" s="2" t="s">
        <v>117</v>
      </c>
      <c r="AL48" s="2" t="s">
        <v>118</v>
      </c>
      <c r="AM48" s="2" t="s">
        <v>119</v>
      </c>
      <c r="AN48" s="46" t="s">
        <v>95</v>
      </c>
      <c r="AO48" s="46" t="s">
        <v>95</v>
      </c>
      <c r="AP48" s="46" t="s">
        <v>95</v>
      </c>
      <c r="AQ48" s="2" t="s">
        <v>114</v>
      </c>
    </row>
    <row r="49" spans="1:43" s="2" customFormat="1" ht="23.25">
      <c r="A49" s="6" t="s">
        <v>2</v>
      </c>
      <c r="B49" s="2" t="s">
        <v>2</v>
      </c>
      <c r="C49" s="2" t="s">
        <v>228</v>
      </c>
      <c r="D49" s="2" t="s">
        <v>3</v>
      </c>
      <c r="E49" s="2" t="s">
        <v>3</v>
      </c>
      <c r="F49" s="2" t="s">
        <v>3</v>
      </c>
      <c r="G49" s="2" t="s">
        <v>3</v>
      </c>
      <c r="H49" s="2" t="s">
        <v>3</v>
      </c>
      <c r="I49" s="2" t="s">
        <v>3</v>
      </c>
      <c r="J49" s="46" t="s">
        <v>50</v>
      </c>
      <c r="K49" s="116" t="s">
        <v>329</v>
      </c>
      <c r="L49" s="116" t="s">
        <v>329</v>
      </c>
      <c r="M49" s="46" t="s">
        <v>311</v>
      </c>
      <c r="N49" s="2" t="s">
        <v>3</v>
      </c>
      <c r="O49" s="2" t="s">
        <v>3</v>
      </c>
      <c r="P49" s="2" t="s">
        <v>3</v>
      </c>
      <c r="Q49" s="2" t="s">
        <v>3</v>
      </c>
      <c r="R49" s="2" t="s">
        <v>3</v>
      </c>
      <c r="S49" s="2" t="s">
        <v>3</v>
      </c>
      <c r="T49" s="46" t="s">
        <v>50</v>
      </c>
      <c r="U49" s="116" t="s">
        <v>329</v>
      </c>
      <c r="V49" s="116" t="s">
        <v>329</v>
      </c>
      <c r="W49" s="46" t="s">
        <v>311</v>
      </c>
      <c r="X49" s="2" t="s">
        <v>3</v>
      </c>
      <c r="Y49" s="2" t="s">
        <v>3</v>
      </c>
      <c r="Z49" s="2" t="s">
        <v>3</v>
      </c>
      <c r="AA49" s="2" t="s">
        <v>3</v>
      </c>
      <c r="AB49" s="2" t="s">
        <v>3</v>
      </c>
      <c r="AC49" s="2" t="s">
        <v>3</v>
      </c>
      <c r="AD49" s="46" t="s">
        <v>50</v>
      </c>
      <c r="AE49" s="116" t="s">
        <v>329</v>
      </c>
      <c r="AF49" s="116" t="s">
        <v>329</v>
      </c>
      <c r="AG49" s="46" t="s">
        <v>311</v>
      </c>
      <c r="AH49" s="2" t="s">
        <v>3</v>
      </c>
      <c r="AI49" s="2" t="s">
        <v>3</v>
      </c>
      <c r="AJ49" s="2" t="s">
        <v>3</v>
      </c>
      <c r="AK49" s="2" t="s">
        <v>3</v>
      </c>
      <c r="AL49" s="2" t="s">
        <v>3</v>
      </c>
      <c r="AM49" s="2" t="s">
        <v>3</v>
      </c>
      <c r="AN49" s="46" t="s">
        <v>50</v>
      </c>
      <c r="AO49" s="116" t="s">
        <v>329</v>
      </c>
      <c r="AP49" s="116" t="s">
        <v>329</v>
      </c>
      <c r="AQ49" s="46" t="s">
        <v>311</v>
      </c>
    </row>
    <row r="50" spans="1:43" s="2" customFormat="1">
      <c r="A50" s="6" t="s">
        <v>4</v>
      </c>
      <c r="B50" s="2" t="s">
        <v>227</v>
      </c>
      <c r="C50" s="78" t="s">
        <v>5</v>
      </c>
      <c r="D50" s="3" t="s">
        <v>231</v>
      </c>
      <c r="E50" s="3" t="s">
        <v>231</v>
      </c>
      <c r="F50" s="3" t="s">
        <v>231</v>
      </c>
      <c r="G50" s="3" t="s">
        <v>231</v>
      </c>
      <c r="H50" s="3" t="s">
        <v>231</v>
      </c>
      <c r="I50" s="3" t="s">
        <v>231</v>
      </c>
      <c r="J50" s="100" t="s">
        <v>231</v>
      </c>
      <c r="K50" s="100" t="s">
        <v>231</v>
      </c>
      <c r="L50" s="46" t="s">
        <v>321</v>
      </c>
      <c r="M50" s="100" t="s">
        <v>231</v>
      </c>
      <c r="N50" s="3" t="s">
        <v>231</v>
      </c>
      <c r="O50" s="3" t="s">
        <v>231</v>
      </c>
      <c r="P50" s="3" t="s">
        <v>231</v>
      </c>
      <c r="Q50" s="3" t="s">
        <v>231</v>
      </c>
      <c r="R50" s="3" t="s">
        <v>231</v>
      </c>
      <c r="S50" s="3" t="s">
        <v>231</v>
      </c>
      <c r="T50" s="100" t="s">
        <v>231</v>
      </c>
      <c r="U50" s="100" t="s">
        <v>231</v>
      </c>
      <c r="V50" s="46" t="s">
        <v>321</v>
      </c>
      <c r="W50" s="100" t="s">
        <v>231</v>
      </c>
      <c r="X50" s="3" t="s">
        <v>231</v>
      </c>
      <c r="Y50" s="3" t="s">
        <v>231</v>
      </c>
      <c r="Z50" s="3" t="s">
        <v>231</v>
      </c>
      <c r="AA50" s="3" t="s">
        <v>231</v>
      </c>
      <c r="AB50" s="3" t="s">
        <v>231</v>
      </c>
      <c r="AC50" s="3" t="s">
        <v>231</v>
      </c>
      <c r="AD50" s="100" t="s">
        <v>231</v>
      </c>
      <c r="AE50" s="100" t="s">
        <v>231</v>
      </c>
      <c r="AF50" s="46" t="s">
        <v>321</v>
      </c>
      <c r="AG50" s="100" t="s">
        <v>231</v>
      </c>
      <c r="AH50" s="3" t="s">
        <v>231</v>
      </c>
      <c r="AI50" s="3" t="s">
        <v>231</v>
      </c>
      <c r="AJ50" s="3" t="s">
        <v>231</v>
      </c>
      <c r="AK50" s="3" t="s">
        <v>231</v>
      </c>
      <c r="AL50" s="3" t="s">
        <v>231</v>
      </c>
      <c r="AM50" s="3" t="s">
        <v>231</v>
      </c>
      <c r="AN50" s="100" t="s">
        <v>231</v>
      </c>
      <c r="AO50" s="100" t="s">
        <v>231</v>
      </c>
      <c r="AP50" s="46" t="s">
        <v>321</v>
      </c>
      <c r="AQ50" s="100" t="s">
        <v>231</v>
      </c>
    </row>
    <row r="51" spans="1:43" s="2" customFormat="1">
      <c r="A51" s="46" t="s">
        <v>0</v>
      </c>
      <c r="B51" s="46" t="s">
        <v>0</v>
      </c>
      <c r="C51" s="46" t="s">
        <v>0</v>
      </c>
      <c r="D51" s="2" t="s">
        <v>36</v>
      </c>
      <c r="E51" s="2" t="s">
        <v>37</v>
      </c>
      <c r="F51" s="2" t="s">
        <v>38</v>
      </c>
      <c r="G51" s="2" t="s">
        <v>39</v>
      </c>
      <c r="H51" s="2" t="s">
        <v>40</v>
      </c>
      <c r="I51" s="2" t="s">
        <v>41</v>
      </c>
      <c r="J51" s="46" t="s">
        <v>42</v>
      </c>
      <c r="K51" s="46" t="s">
        <v>42</v>
      </c>
      <c r="L51" s="46" t="s">
        <v>42</v>
      </c>
      <c r="M51" s="46" t="s">
        <v>42</v>
      </c>
      <c r="N51" s="2" t="s">
        <v>43</v>
      </c>
      <c r="O51" s="2" t="s">
        <v>44</v>
      </c>
      <c r="P51" s="2" t="s">
        <v>45</v>
      </c>
      <c r="Q51" s="2" t="s">
        <v>46</v>
      </c>
      <c r="R51" s="2" t="s">
        <v>47</v>
      </c>
      <c r="S51" s="2" t="s">
        <v>48</v>
      </c>
      <c r="T51" s="46" t="s">
        <v>49</v>
      </c>
      <c r="U51" s="46" t="s">
        <v>49</v>
      </c>
      <c r="V51" s="46" t="s">
        <v>42</v>
      </c>
      <c r="W51" s="46" t="s">
        <v>49</v>
      </c>
      <c r="X51" s="2" t="s">
        <v>51</v>
      </c>
      <c r="Y51" s="2" t="s">
        <v>52</v>
      </c>
      <c r="Z51" s="2" t="s">
        <v>53</v>
      </c>
      <c r="AA51" s="2" t="s">
        <v>54</v>
      </c>
      <c r="AB51" s="2" t="s">
        <v>55</v>
      </c>
      <c r="AC51" s="2" t="s">
        <v>56</v>
      </c>
      <c r="AD51" s="46" t="s">
        <v>57</v>
      </c>
      <c r="AE51" s="46" t="s">
        <v>57</v>
      </c>
      <c r="AF51" s="46" t="s">
        <v>42</v>
      </c>
      <c r="AG51" s="46" t="s">
        <v>57</v>
      </c>
      <c r="AH51" s="2" t="s">
        <v>58</v>
      </c>
      <c r="AI51" s="2" t="s">
        <v>59</v>
      </c>
      <c r="AJ51" s="2" t="s">
        <v>60</v>
      </c>
      <c r="AK51" s="2" t="s">
        <v>61</v>
      </c>
      <c r="AL51" s="2" t="s">
        <v>62</v>
      </c>
      <c r="AM51" s="2" t="s">
        <v>63</v>
      </c>
      <c r="AN51" s="46" t="s">
        <v>64</v>
      </c>
      <c r="AO51" s="46" t="s">
        <v>64</v>
      </c>
      <c r="AP51" s="46" t="s">
        <v>42</v>
      </c>
      <c r="AQ51" s="46" t="s">
        <v>64</v>
      </c>
    </row>
    <row r="52" spans="1:43" s="2" customFormat="1">
      <c r="A52" s="11">
        <v>30</v>
      </c>
      <c r="B52" s="113">
        <f>A52^2</f>
        <v>900</v>
      </c>
      <c r="C52" s="52">
        <v>39.267667000000003</v>
      </c>
      <c r="D52" s="20">
        <f>(B5-$C52)/1000000</f>
        <v>8.0774332999999994E-5</v>
      </c>
      <c r="E52" s="20">
        <f t="shared" ref="E52:I67" si="19">(C5-$C52)/1000000</f>
        <v>1.6216233299999998E-4</v>
      </c>
      <c r="F52" s="20">
        <f t="shared" si="19"/>
        <v>1.3690033299999999E-4</v>
      </c>
      <c r="G52" s="20">
        <f t="shared" si="19"/>
        <v>1.7177933300000002E-4</v>
      </c>
      <c r="H52" s="20">
        <f t="shared" si="19"/>
        <v>9.5046332999999995E-5</v>
      </c>
      <c r="I52" s="20">
        <f t="shared" si="19"/>
        <v>1.26052333E-4</v>
      </c>
      <c r="J52" s="18">
        <f>AVERAGE(D52:I52)</f>
        <v>1.28785833E-4</v>
      </c>
      <c r="K52" s="18">
        <f>_xlfn.STDEV.S(D52:I52)</f>
        <v>3.5997796931201227E-5</v>
      </c>
      <c r="L52" s="2">
        <f>K52/J52%</f>
        <v>27.951674569050795</v>
      </c>
      <c r="M52" s="18">
        <f t="shared" ref="M52:M70" si="20">K52/SQRT(6)</f>
        <v>1.4696039057628196E-5</v>
      </c>
      <c r="N52" s="20">
        <f>(K5-$C52)/1000000</f>
        <v>6.9183332999999989E-5</v>
      </c>
      <c r="O52" s="20">
        <f t="shared" ref="O52:S67" si="21">(L5-$C52)/1000000</f>
        <v>7.3963332999999994E-5</v>
      </c>
      <c r="P52" s="20">
        <f t="shared" si="21"/>
        <v>6.9167332999999994E-5</v>
      </c>
      <c r="Q52" s="20">
        <f t="shared" si="21"/>
        <v>4.5233532999999997E-5</v>
      </c>
      <c r="R52" s="20">
        <f t="shared" si="21"/>
        <v>4.6107632999999996E-5</v>
      </c>
      <c r="S52" s="20">
        <f t="shared" si="21"/>
        <v>3.2934432999999998E-5</v>
      </c>
      <c r="T52" s="18">
        <f>AVERAGE(N52:S52)</f>
        <v>5.6098266333333321E-5</v>
      </c>
      <c r="U52" s="18">
        <f>_xlfn.STDEV.S(N52:S52)</f>
        <v>1.6826160820064291E-5</v>
      </c>
      <c r="V52" s="2">
        <f>U52/T52%</f>
        <v>29.994083453638329</v>
      </c>
      <c r="W52" s="18">
        <f t="shared" ref="W52:W70" si="22">U52/SQRT(6)</f>
        <v>6.8692513898612785E-6</v>
      </c>
      <c r="X52" s="20">
        <f>(T5-$C52)/1000000</f>
        <v>2.6193632999999993E-5</v>
      </c>
      <c r="Y52" s="20">
        <f t="shared" ref="Y52:AC67" si="23">(U5-$C52)/1000000</f>
        <v>2.9366732999999995E-5</v>
      </c>
      <c r="Z52" s="20">
        <f t="shared" si="23"/>
        <v>2.9696632999999993E-5</v>
      </c>
      <c r="AA52" s="20">
        <f t="shared" si="23"/>
        <v>4.2501232999999996E-5</v>
      </c>
      <c r="AB52" s="20">
        <f t="shared" si="23"/>
        <v>2.7105132999999996E-5</v>
      </c>
      <c r="AC52" s="20">
        <f t="shared" si="23"/>
        <v>4.2636033E-5</v>
      </c>
      <c r="AD52" s="18">
        <f>AVERAGE(X52:AC52)</f>
        <v>3.2916566333333333E-5</v>
      </c>
      <c r="AE52" s="18">
        <f>_xlfn.STDEV.S(X52:AC52)</f>
        <v>7.593072431543551E-6</v>
      </c>
      <c r="AF52" s="2">
        <f>AE52/AD52%</f>
        <v>23.067632129826194</v>
      </c>
      <c r="AG52" s="18">
        <f t="shared" ref="AG52:AG70" si="24">AE52/SQRT(6)</f>
        <v>3.0998588395459424E-6</v>
      </c>
      <c r="AH52" s="20">
        <f>(AC5-$C52)/1000000</f>
        <v>3.1090632999999994E-5</v>
      </c>
      <c r="AI52" s="20">
        <f t="shared" ref="AI52:AM67" si="25">(AD5-$C52)/1000000</f>
        <v>2.6889832999999995E-5</v>
      </c>
      <c r="AJ52" s="20">
        <f t="shared" si="25"/>
        <v>2.7095732999999996E-5</v>
      </c>
      <c r="AK52" s="20">
        <f t="shared" si="25"/>
        <v>2.7557132999999994E-5</v>
      </c>
      <c r="AL52" s="20">
        <f t="shared" si="25"/>
        <v>2.6303232999999993E-5</v>
      </c>
      <c r="AM52" s="20">
        <f t="shared" si="25"/>
        <v>2.9591633E-5</v>
      </c>
      <c r="AN52" s="18">
        <f>AVERAGE(AH52:AM52)</f>
        <v>2.8088032999999996E-5</v>
      </c>
      <c r="AO52" s="18">
        <f>_xlfn.STDEV.S(AH52:AM52)</f>
        <v>1.852788606398475E-6</v>
      </c>
      <c r="AP52" s="2">
        <f>AO52/AN52%</f>
        <v>6.5963629649626068</v>
      </c>
      <c r="AQ52" s="18">
        <f t="shared" ref="AQ52:AQ70" si="26">AO52/SQRT(6)</f>
        <v>7.5639778115310064E-7</v>
      </c>
    </row>
    <row r="53" spans="1:43" s="2" customFormat="1">
      <c r="A53" s="11">
        <v>45</v>
      </c>
      <c r="B53" s="113">
        <f t="shared" ref="B53:B70" si="27">A53^2</f>
        <v>2025</v>
      </c>
      <c r="C53" s="52">
        <v>73.273809</v>
      </c>
      <c r="D53" s="20">
        <f t="shared" ref="D53:I68" si="28">(B6-$C53)/1000000</f>
        <v>1.8467219100000003E-4</v>
      </c>
      <c r="E53" s="20">
        <f t="shared" si="19"/>
        <v>3.3227519099999993E-4</v>
      </c>
      <c r="F53" s="20">
        <f t="shared" si="19"/>
        <v>3.1544819099999996E-4</v>
      </c>
      <c r="G53" s="20">
        <f t="shared" si="19"/>
        <v>3.5332619099999999E-4</v>
      </c>
      <c r="H53" s="20">
        <f t="shared" si="19"/>
        <v>2.2241819100000002E-4</v>
      </c>
      <c r="I53" s="20">
        <f t="shared" si="19"/>
        <v>2.5643119099999999E-4</v>
      </c>
      <c r="J53" s="18">
        <f t="shared" ref="J53:J70" si="29">AVERAGE(D53:I53)</f>
        <v>2.7742852433333334E-4</v>
      </c>
      <c r="K53" s="18">
        <f t="shared" ref="K53:K70" si="30">_xlfn.STDEV.S(D53:I53)</f>
        <v>6.6760571982770356E-5</v>
      </c>
      <c r="L53" s="2">
        <f t="shared" ref="L53:L70" si="31">K53/J53%</f>
        <v>24.064061957290598</v>
      </c>
      <c r="M53" s="18">
        <f t="shared" si="20"/>
        <v>2.7254889382355669E-5</v>
      </c>
      <c r="N53" s="20">
        <f t="shared" ref="N53:S68" si="32">(K6-$C53)/1000000</f>
        <v>1.3343319099999999E-4</v>
      </c>
      <c r="O53" s="20">
        <f t="shared" si="21"/>
        <v>1.54262191E-4</v>
      </c>
      <c r="P53" s="20">
        <f t="shared" si="21"/>
        <v>1.37935191E-4</v>
      </c>
      <c r="Q53" s="20">
        <f t="shared" si="21"/>
        <v>9.4006191000000003E-5</v>
      </c>
      <c r="R53" s="20">
        <f t="shared" si="21"/>
        <v>9.3854190999999982E-5</v>
      </c>
      <c r="S53" s="20">
        <f t="shared" si="21"/>
        <v>6.3627191000000015E-5</v>
      </c>
      <c r="T53" s="18">
        <f t="shared" ref="T53:T70" si="33">AVERAGE(N53:S53)</f>
        <v>1.1285302433333335E-4</v>
      </c>
      <c r="U53" s="18">
        <f t="shared" ref="U53:U70" si="34">_xlfn.STDEV.S(N53:S53)</f>
        <v>3.4370681956671537E-5</v>
      </c>
      <c r="V53" s="2">
        <f t="shared" ref="V53:V70" si="35">U53/T53%</f>
        <v>30.456146088873123</v>
      </c>
      <c r="W53" s="18">
        <f t="shared" si="22"/>
        <v>1.4031772150888298E-5</v>
      </c>
      <c r="X53" s="20">
        <f t="shared" ref="X53:AC68" si="36">(T6-$C53)/1000000</f>
        <v>4.9355191000000007E-5</v>
      </c>
      <c r="Y53" s="20">
        <f t="shared" si="23"/>
        <v>5.5057190999999987E-5</v>
      </c>
      <c r="Z53" s="20">
        <f t="shared" si="23"/>
        <v>5.5903190999999992E-5</v>
      </c>
      <c r="AA53" s="20">
        <f t="shared" si="23"/>
        <v>9.1555191000000009E-5</v>
      </c>
      <c r="AB53" s="20">
        <f t="shared" si="23"/>
        <v>5.0306190999999998E-5</v>
      </c>
      <c r="AC53" s="20">
        <f t="shared" si="23"/>
        <v>8.0963191E-5</v>
      </c>
      <c r="AD53" s="18">
        <f t="shared" ref="AD53:AD70" si="37">AVERAGE(X53:AC53)</f>
        <v>6.3856690999999997E-5</v>
      </c>
      <c r="AE53" s="18">
        <f t="shared" ref="AE53:AE70" si="38">_xlfn.STDEV.S(X53:AC53)</f>
        <v>1.7857425119540616E-5</v>
      </c>
      <c r="AF53" s="2">
        <f t="shared" ref="AF53:AF70" si="39">AE53/AD53%</f>
        <v>27.964845719206807</v>
      </c>
      <c r="AG53" s="18">
        <f t="shared" si="24"/>
        <v>7.2902632771389015E-6</v>
      </c>
      <c r="AH53" s="20">
        <f t="shared" ref="AH53:AM68" si="40">(AC6-$C53)/1000000</f>
        <v>6.1145191000000007E-5</v>
      </c>
      <c r="AI53" s="20">
        <f t="shared" si="25"/>
        <v>5.1084191000000003E-5</v>
      </c>
      <c r="AJ53" s="20">
        <f t="shared" si="25"/>
        <v>5.0870191000000008E-5</v>
      </c>
      <c r="AK53" s="20">
        <f t="shared" si="25"/>
        <v>5.3684190999999999E-5</v>
      </c>
      <c r="AL53" s="20">
        <f t="shared" si="25"/>
        <v>4.8832190999999992E-5</v>
      </c>
      <c r="AM53" s="20">
        <f t="shared" si="25"/>
        <v>5.4744190999999999E-5</v>
      </c>
      <c r="AN53" s="18">
        <f t="shared" ref="AN53:AN70" si="41">AVERAGE(AH53:AM53)</f>
        <v>5.3393357666666671E-5</v>
      </c>
      <c r="AO53" s="18">
        <f t="shared" ref="AO53:AO70" si="42">_xlfn.STDEV.S(AH53:AM53)</f>
        <v>4.3474847172436031E-6</v>
      </c>
      <c r="AP53" s="2">
        <f t="shared" ref="AP53:AP70" si="43">AO53/AN53%</f>
        <v>8.1423699636663347</v>
      </c>
      <c r="AQ53" s="18">
        <f t="shared" si="26"/>
        <v>1.774853203632472E-6</v>
      </c>
    </row>
    <row r="54" spans="1:43" s="2" customFormat="1">
      <c r="A54" s="11">
        <v>60</v>
      </c>
      <c r="B54" s="113">
        <f t="shared" si="27"/>
        <v>3600</v>
      </c>
      <c r="C54" s="52">
        <v>114.48632499999999</v>
      </c>
      <c r="D54" s="20">
        <f t="shared" si="28"/>
        <v>3.13318675E-4</v>
      </c>
      <c r="E54" s="20">
        <f t="shared" si="19"/>
        <v>5.3428167500000007E-4</v>
      </c>
      <c r="F54" s="20">
        <f t="shared" si="19"/>
        <v>5.2759667499999998E-4</v>
      </c>
      <c r="G54" s="20">
        <f t="shared" si="19"/>
        <v>5.92139675E-4</v>
      </c>
      <c r="H54" s="20">
        <f t="shared" si="19"/>
        <v>3.7863167499999995E-4</v>
      </c>
      <c r="I54" s="20">
        <f t="shared" si="19"/>
        <v>4.1609867500000007E-4</v>
      </c>
      <c r="J54" s="18">
        <f t="shared" si="29"/>
        <v>4.6034450833333339E-4</v>
      </c>
      <c r="K54" s="18">
        <f t="shared" si="30"/>
        <v>1.0734132574067952E-4</v>
      </c>
      <c r="L54" s="2">
        <f t="shared" si="31"/>
        <v>23.317607530348585</v>
      </c>
      <c r="M54" s="18">
        <f t="shared" si="20"/>
        <v>4.3821912729757076E-5</v>
      </c>
      <c r="N54" s="20">
        <f t="shared" si="32"/>
        <v>2.1238467499999999E-4</v>
      </c>
      <c r="O54" s="20">
        <f t="shared" si="21"/>
        <v>2.5316067500000001E-4</v>
      </c>
      <c r="P54" s="20">
        <f t="shared" si="21"/>
        <v>2.2751067500000001E-4</v>
      </c>
      <c r="Q54" s="20">
        <f t="shared" si="21"/>
        <v>1.53352675E-4</v>
      </c>
      <c r="R54" s="20">
        <f t="shared" si="21"/>
        <v>1.5256067500000003E-4</v>
      </c>
      <c r="S54" s="20">
        <f t="shared" si="21"/>
        <v>1.0269067499999999E-4</v>
      </c>
      <c r="T54" s="18">
        <f t="shared" si="33"/>
        <v>1.8361000833333333E-4</v>
      </c>
      <c r="U54" s="18">
        <f t="shared" si="34"/>
        <v>5.6603976958043029E-5</v>
      </c>
      <c r="V54" s="2">
        <f t="shared" si="35"/>
        <v>30.828372304891893</v>
      </c>
      <c r="W54" s="18">
        <f t="shared" si="22"/>
        <v>2.3108476826576961E-5</v>
      </c>
      <c r="X54" s="20">
        <f t="shared" si="36"/>
        <v>7.5850675E-5</v>
      </c>
      <c r="Y54" s="20">
        <f t="shared" si="23"/>
        <v>8.5792675000000008E-5</v>
      </c>
      <c r="Z54" s="20">
        <f t="shared" si="23"/>
        <v>8.6456675000000014E-5</v>
      </c>
      <c r="AA54" s="20">
        <f t="shared" si="23"/>
        <v>1.4098667500000002E-4</v>
      </c>
      <c r="AB54" s="20">
        <f t="shared" si="23"/>
        <v>7.7952675000000002E-5</v>
      </c>
      <c r="AC54" s="20">
        <f t="shared" si="23"/>
        <v>1.2618667500000001E-4</v>
      </c>
      <c r="AD54" s="18">
        <f t="shared" si="37"/>
        <v>9.8871008333333355E-5</v>
      </c>
      <c r="AE54" s="18">
        <f t="shared" si="38"/>
        <v>2.7613568821625843E-5</v>
      </c>
      <c r="AF54" s="2">
        <f t="shared" si="39"/>
        <v>27.9288835899494</v>
      </c>
      <c r="AG54" s="18">
        <f t="shared" si="24"/>
        <v>1.127319226503498E-5</v>
      </c>
      <c r="AH54" s="20">
        <f t="shared" si="40"/>
        <v>1.00380675E-4</v>
      </c>
      <c r="AI54" s="20">
        <f t="shared" si="25"/>
        <v>8.0964675000000006E-5</v>
      </c>
      <c r="AJ54" s="20">
        <f t="shared" si="25"/>
        <v>8.1489675000000005E-5</v>
      </c>
      <c r="AK54" s="20">
        <f t="shared" si="25"/>
        <v>8.7477675000000003E-5</v>
      </c>
      <c r="AL54" s="20">
        <f t="shared" si="25"/>
        <v>7.7703674999999998E-5</v>
      </c>
      <c r="AM54" s="20">
        <f t="shared" si="25"/>
        <v>8.6769675000000009E-5</v>
      </c>
      <c r="AN54" s="18">
        <f t="shared" si="41"/>
        <v>8.5797674999999992E-5</v>
      </c>
      <c r="AO54" s="18">
        <f t="shared" si="42"/>
        <v>8.048113592637717E-6</v>
      </c>
      <c r="AP54" s="2">
        <f t="shared" si="43"/>
        <v>9.3803399598389099</v>
      </c>
      <c r="AQ54" s="18">
        <f t="shared" si="26"/>
        <v>3.2856286156533272E-6</v>
      </c>
    </row>
    <row r="55" spans="1:43" s="2" customFormat="1">
      <c r="A55" s="11">
        <v>75</v>
      </c>
      <c r="B55" s="113">
        <f t="shared" si="27"/>
        <v>5625</v>
      </c>
      <c r="C55" s="52">
        <v>161.23335250000002</v>
      </c>
      <c r="D55" s="20">
        <f t="shared" si="28"/>
        <v>4.7995164749999991E-4</v>
      </c>
      <c r="E55" s="20">
        <f t="shared" si="19"/>
        <v>7.3662864749999993E-4</v>
      </c>
      <c r="F55" s="20">
        <f t="shared" si="19"/>
        <v>7.904806475E-4</v>
      </c>
      <c r="G55" s="20">
        <f t="shared" si="19"/>
        <v>8.2897364750000001E-4</v>
      </c>
      <c r="H55" s="20">
        <f t="shared" si="19"/>
        <v>6.0909564749999994E-4</v>
      </c>
      <c r="I55" s="20">
        <f t="shared" si="19"/>
        <v>6.0032764750000002E-4</v>
      </c>
      <c r="J55" s="18">
        <f t="shared" si="29"/>
        <v>6.742429808333332E-4</v>
      </c>
      <c r="K55" s="18">
        <f t="shared" si="30"/>
        <v>1.3326779019352979E-4</v>
      </c>
      <c r="L55" s="2">
        <f t="shared" si="31"/>
        <v>19.765543577304573</v>
      </c>
      <c r="M55" s="18">
        <f t="shared" si="20"/>
        <v>5.4406347520405309E-5</v>
      </c>
      <c r="N55" s="20">
        <f t="shared" si="32"/>
        <v>3.0896564749999998E-4</v>
      </c>
      <c r="O55" s="20">
        <f t="shared" si="21"/>
        <v>3.8775964750000001E-4</v>
      </c>
      <c r="P55" s="20">
        <f t="shared" si="21"/>
        <v>3.2627564750000002E-4</v>
      </c>
      <c r="Q55" s="20">
        <f t="shared" si="21"/>
        <v>2.0070564749999998E-4</v>
      </c>
      <c r="R55" s="20">
        <f t="shared" si="21"/>
        <v>2.2741564749999998E-4</v>
      </c>
      <c r="S55" s="20">
        <f t="shared" si="21"/>
        <v>1.4843964749999998E-4</v>
      </c>
      <c r="T55" s="18">
        <f t="shared" si="33"/>
        <v>2.6659364749999999E-4</v>
      </c>
      <c r="U55" s="18">
        <f t="shared" si="34"/>
        <v>8.9302899178022235E-5</v>
      </c>
      <c r="V55" s="2">
        <f t="shared" si="35"/>
        <v>33.497759611103348</v>
      </c>
      <c r="W55" s="18">
        <f t="shared" si="22"/>
        <v>3.6457755922894301E-5</v>
      </c>
      <c r="X55" s="20">
        <f t="shared" si="36"/>
        <v>1.1004764749999999E-4</v>
      </c>
      <c r="Y55" s="20">
        <f t="shared" si="23"/>
        <v>1.2546864749999999E-4</v>
      </c>
      <c r="Z55" s="20">
        <f t="shared" si="23"/>
        <v>1.2613964749999995E-4</v>
      </c>
      <c r="AA55" s="20">
        <f t="shared" si="23"/>
        <v>2.0092964749999999E-4</v>
      </c>
      <c r="AB55" s="20">
        <f t="shared" si="23"/>
        <v>1.119436475E-4</v>
      </c>
      <c r="AC55" s="20">
        <f t="shared" si="23"/>
        <v>1.8115964749999995E-4</v>
      </c>
      <c r="AD55" s="18">
        <f t="shared" si="37"/>
        <v>1.4261481416666665E-4</v>
      </c>
      <c r="AE55" s="18">
        <f t="shared" si="38"/>
        <v>3.8608514399891979E-5</v>
      </c>
      <c r="AF55" s="2">
        <f t="shared" si="39"/>
        <v>27.071882136151846</v>
      </c>
      <c r="AG55" s="18">
        <f t="shared" si="24"/>
        <v>1.576186000110534E-5</v>
      </c>
      <c r="AH55" s="20">
        <f t="shared" si="40"/>
        <v>1.4707964749999995E-4</v>
      </c>
      <c r="AI55" s="20">
        <f t="shared" si="25"/>
        <v>1.2009564749999998E-4</v>
      </c>
      <c r="AJ55" s="20">
        <f t="shared" si="25"/>
        <v>1.1858264749999994E-4</v>
      </c>
      <c r="AK55" s="20">
        <f t="shared" si="25"/>
        <v>1.2751364749999998E-4</v>
      </c>
      <c r="AL55" s="20">
        <f t="shared" si="25"/>
        <v>1.1247164749999996E-4</v>
      </c>
      <c r="AM55" s="20">
        <f t="shared" si="25"/>
        <v>1.2340264750000001E-4</v>
      </c>
      <c r="AN55" s="18">
        <f t="shared" si="41"/>
        <v>1.2485764749999996E-4</v>
      </c>
      <c r="AO55" s="18">
        <f t="shared" si="42"/>
        <v>1.1987108992580317E-5</v>
      </c>
      <c r="AP55" s="2">
        <f t="shared" si="43"/>
        <v>9.6006205727849547</v>
      </c>
      <c r="AQ55" s="18">
        <f t="shared" si="26"/>
        <v>4.8937167538249139E-6</v>
      </c>
    </row>
    <row r="56" spans="1:43" s="2" customFormat="1">
      <c r="A56" s="11">
        <v>90</v>
      </c>
      <c r="B56" s="113">
        <f t="shared" si="27"/>
        <v>8100</v>
      </c>
      <c r="C56" s="52">
        <v>213.45731500000005</v>
      </c>
      <c r="D56" s="20">
        <f t="shared" si="28"/>
        <v>6.7187668499999994E-4</v>
      </c>
      <c r="E56" s="20">
        <f t="shared" si="19"/>
        <v>9.8784268499999993E-4</v>
      </c>
      <c r="F56" s="20">
        <f t="shared" si="19"/>
        <v>1.064472685E-3</v>
      </c>
      <c r="G56" s="20">
        <f t="shared" si="19"/>
        <v>1.1145026849999999E-3</v>
      </c>
      <c r="H56" s="20">
        <f t="shared" si="19"/>
        <v>8.7857268499999986E-4</v>
      </c>
      <c r="I56" s="20">
        <f t="shared" si="19"/>
        <v>8.4642268499999997E-4</v>
      </c>
      <c r="J56" s="18">
        <f t="shared" si="29"/>
        <v>9.2728168499999983E-4</v>
      </c>
      <c r="K56" s="18">
        <f t="shared" si="30"/>
        <v>1.6228565348175422E-4</v>
      </c>
      <c r="L56" s="2">
        <f t="shared" si="31"/>
        <v>17.501224935953982</v>
      </c>
      <c r="M56" s="18">
        <f t="shared" si="20"/>
        <v>6.6252840600737023E-5</v>
      </c>
      <c r="N56" s="20">
        <f t="shared" si="32"/>
        <v>4.1526768499999995E-4</v>
      </c>
      <c r="O56" s="20">
        <f t="shared" si="21"/>
        <v>5.4275668500000011E-4</v>
      </c>
      <c r="P56" s="20">
        <f t="shared" si="21"/>
        <v>4.4385468499999996E-4</v>
      </c>
      <c r="Q56" s="20">
        <f t="shared" si="21"/>
        <v>2.7129868499999992E-4</v>
      </c>
      <c r="R56" s="20">
        <f t="shared" si="21"/>
        <v>3.0520568499999994E-4</v>
      </c>
      <c r="S56" s="20">
        <f t="shared" si="21"/>
        <v>2.0485968499999994E-4</v>
      </c>
      <c r="T56" s="18">
        <f t="shared" si="33"/>
        <v>3.6387385166666662E-4</v>
      </c>
      <c r="U56" s="18">
        <f t="shared" si="34"/>
        <v>1.2516784597558066E-4</v>
      </c>
      <c r="V56" s="2">
        <f t="shared" si="35"/>
        <v>34.398692129777707</v>
      </c>
      <c r="W56" s="18">
        <f t="shared" si="22"/>
        <v>5.1099559140574925E-5</v>
      </c>
      <c r="X56" s="20">
        <f t="shared" si="36"/>
        <v>1.4918068499999992E-4</v>
      </c>
      <c r="Y56" s="20">
        <f t="shared" si="23"/>
        <v>1.6731268499999992E-4</v>
      </c>
      <c r="Z56" s="20">
        <f t="shared" si="23"/>
        <v>1.6705368499999996E-4</v>
      </c>
      <c r="AA56" s="20">
        <f t="shared" si="23"/>
        <v>2.696516849999999E-4</v>
      </c>
      <c r="AB56" s="20">
        <f t="shared" si="23"/>
        <v>1.4639968499999997E-4</v>
      </c>
      <c r="AC56" s="20">
        <f t="shared" si="23"/>
        <v>2.4436068499999992E-4</v>
      </c>
      <c r="AD56" s="18">
        <f t="shared" si="37"/>
        <v>1.9065985166666658E-4</v>
      </c>
      <c r="AE56" s="18">
        <f t="shared" si="38"/>
        <v>5.273578320425956E-5</v>
      </c>
      <c r="AF56" s="2">
        <f t="shared" si="39"/>
        <v>27.659616192536596</v>
      </c>
      <c r="AG56" s="18">
        <f t="shared" si="24"/>
        <v>2.1529293339411867E-5</v>
      </c>
      <c r="AH56" s="20">
        <f t="shared" si="40"/>
        <v>1.9912368499999997E-4</v>
      </c>
      <c r="AI56" s="20">
        <f t="shared" si="25"/>
        <v>1.6126068499999996E-4</v>
      </c>
      <c r="AJ56" s="20">
        <f t="shared" si="25"/>
        <v>1.5661168499999997E-4</v>
      </c>
      <c r="AK56" s="20">
        <f t="shared" si="25"/>
        <v>1.7231868499999997E-4</v>
      </c>
      <c r="AL56" s="20">
        <f t="shared" si="25"/>
        <v>1.5328868499999993E-4</v>
      </c>
      <c r="AM56" s="20">
        <f t="shared" si="25"/>
        <v>1.6648568499999994E-4</v>
      </c>
      <c r="AN56" s="18">
        <f t="shared" si="41"/>
        <v>1.6818151833333328E-4</v>
      </c>
      <c r="AO56" s="18">
        <f t="shared" si="42"/>
        <v>1.6619056163533081E-5</v>
      </c>
      <c r="AP56" s="2">
        <f t="shared" si="43"/>
        <v>9.8816185798693752</v>
      </c>
      <c r="AQ56" s="18">
        <f t="shared" si="26"/>
        <v>6.784701267885307E-6</v>
      </c>
    </row>
    <row r="57" spans="1:43" s="2" customFormat="1">
      <c r="A57" s="11">
        <v>105</v>
      </c>
      <c r="B57" s="113">
        <f t="shared" si="27"/>
        <v>11025</v>
      </c>
      <c r="C57" s="52">
        <v>270.13640500000002</v>
      </c>
      <c r="D57" s="20">
        <f t="shared" si="28"/>
        <v>8.9850359500000016E-4</v>
      </c>
      <c r="E57" s="20">
        <f t="shared" si="19"/>
        <v>1.2558635950000001E-3</v>
      </c>
      <c r="F57" s="20">
        <f t="shared" si="19"/>
        <v>1.3517135949999998E-3</v>
      </c>
      <c r="G57" s="20">
        <f t="shared" si="19"/>
        <v>1.4682735950000002E-3</v>
      </c>
      <c r="H57" s="20">
        <f t="shared" si="19"/>
        <v>1.1558035950000002E-3</v>
      </c>
      <c r="I57" s="20">
        <f t="shared" si="19"/>
        <v>1.114683595E-3</v>
      </c>
      <c r="J57" s="18">
        <f t="shared" si="29"/>
        <v>1.2074735950000001E-3</v>
      </c>
      <c r="K57" s="18">
        <f t="shared" si="30"/>
        <v>1.9895006589594282E-4</v>
      </c>
      <c r="L57" s="2">
        <f t="shared" si="31"/>
        <v>16.476556234419586</v>
      </c>
      <c r="M57" s="18">
        <f t="shared" si="20"/>
        <v>8.1221024289691556E-5</v>
      </c>
      <c r="N57" s="20">
        <f t="shared" si="32"/>
        <v>5.3250059499999999E-4</v>
      </c>
      <c r="O57" s="20">
        <f t="shared" si="21"/>
        <v>7.1902359499999985E-4</v>
      </c>
      <c r="P57" s="20">
        <f t="shared" si="21"/>
        <v>5.9065659499999996E-4</v>
      </c>
      <c r="Q57" s="20">
        <f t="shared" si="21"/>
        <v>3.4599859499999998E-4</v>
      </c>
      <c r="R57" s="20">
        <f t="shared" si="21"/>
        <v>3.9426059500000002E-4</v>
      </c>
      <c r="S57" s="20">
        <f t="shared" si="21"/>
        <v>2.6357059499999998E-4</v>
      </c>
      <c r="T57" s="18">
        <f t="shared" si="33"/>
        <v>4.7433509499999999E-4</v>
      </c>
      <c r="U57" s="18">
        <f t="shared" si="34"/>
        <v>1.6975879124658016E-4</v>
      </c>
      <c r="V57" s="2">
        <f t="shared" si="35"/>
        <v>35.788790042318119</v>
      </c>
      <c r="W57" s="18">
        <f t="shared" si="22"/>
        <v>6.930373631762815E-5</v>
      </c>
      <c r="X57" s="20">
        <f t="shared" si="36"/>
        <v>1.9133459499999999E-4</v>
      </c>
      <c r="Y57" s="20">
        <f t="shared" si="23"/>
        <v>2.1793259499999998E-4</v>
      </c>
      <c r="Z57" s="20">
        <f t="shared" si="23"/>
        <v>2.1372359499999998E-4</v>
      </c>
      <c r="AA57" s="20">
        <f t="shared" si="23"/>
        <v>2.8815559500000002E-4</v>
      </c>
      <c r="AB57" s="20">
        <f t="shared" si="23"/>
        <v>1.87064595E-4</v>
      </c>
      <c r="AC57" s="20">
        <f t="shared" si="23"/>
        <v>3.1533259500000004E-4</v>
      </c>
      <c r="AD57" s="18">
        <f t="shared" si="37"/>
        <v>2.3559059499999997E-4</v>
      </c>
      <c r="AE57" s="18">
        <f t="shared" si="38"/>
        <v>5.3338921350173581E-5</v>
      </c>
      <c r="AF57" s="2">
        <f t="shared" si="39"/>
        <v>22.640513875425967</v>
      </c>
      <c r="AG57" s="18">
        <f t="shared" si="24"/>
        <v>2.1775523456394811E-5</v>
      </c>
      <c r="AH57" s="20">
        <f t="shared" si="40"/>
        <v>2.5717259499999996E-4</v>
      </c>
      <c r="AI57" s="20">
        <f t="shared" si="25"/>
        <v>2.1467259499999999E-4</v>
      </c>
      <c r="AJ57" s="20">
        <f t="shared" si="25"/>
        <v>2.0204359499999998E-4</v>
      </c>
      <c r="AK57" s="20">
        <f t="shared" si="25"/>
        <v>2.2876659499999999E-4</v>
      </c>
      <c r="AL57" s="20">
        <f t="shared" si="25"/>
        <v>1.8335659499999998E-4</v>
      </c>
      <c r="AM57" s="20">
        <f t="shared" si="25"/>
        <v>2.0977359499999999E-4</v>
      </c>
      <c r="AN57" s="18">
        <f t="shared" si="41"/>
        <v>2.1596426166666663E-4</v>
      </c>
      <c r="AO57" s="18">
        <f t="shared" si="42"/>
        <v>2.5135887162912441E-5</v>
      </c>
      <c r="AP57" s="2">
        <f t="shared" si="43"/>
        <v>11.638910516457956</v>
      </c>
      <c r="AQ57" s="18">
        <f t="shared" si="26"/>
        <v>1.0261682963551565E-5</v>
      </c>
    </row>
    <row r="58" spans="1:43" s="2" customFormat="1">
      <c r="A58" s="11">
        <v>120</v>
      </c>
      <c r="B58" s="113">
        <f t="shared" si="27"/>
        <v>14400</v>
      </c>
      <c r="C58" s="52">
        <v>331.25566249999997</v>
      </c>
      <c r="D58" s="20">
        <f t="shared" si="28"/>
        <v>1.0082443375000001E-3</v>
      </c>
      <c r="E58" s="20">
        <f t="shared" si="19"/>
        <v>1.5621943375E-3</v>
      </c>
      <c r="F58" s="20">
        <f t="shared" si="19"/>
        <v>1.6830943374999999E-3</v>
      </c>
      <c r="G58" s="20">
        <f t="shared" si="19"/>
        <v>1.8055543375E-3</v>
      </c>
      <c r="H58" s="20">
        <f t="shared" si="19"/>
        <v>1.5073443375E-3</v>
      </c>
      <c r="I58" s="20">
        <f t="shared" si="19"/>
        <v>1.4342443375000001E-3</v>
      </c>
      <c r="J58" s="18">
        <f t="shared" si="29"/>
        <v>1.5001126708333332E-3</v>
      </c>
      <c r="K58" s="18">
        <f t="shared" si="30"/>
        <v>2.7457473557606613E-4</v>
      </c>
      <c r="L58" s="2">
        <f t="shared" si="31"/>
        <v>18.303607516596475</v>
      </c>
      <c r="M58" s="18">
        <f t="shared" si="20"/>
        <v>1.1209466640349623E-4</v>
      </c>
      <c r="N58" s="20">
        <f t="shared" si="32"/>
        <v>6.6393033750000003E-4</v>
      </c>
      <c r="O58" s="20">
        <f t="shared" si="21"/>
        <v>9.0801433750000002E-4</v>
      </c>
      <c r="P58" s="20">
        <f t="shared" si="21"/>
        <v>7.4860433749999989E-4</v>
      </c>
      <c r="Q58" s="20">
        <f t="shared" si="21"/>
        <v>4.1502533749999997E-4</v>
      </c>
      <c r="R58" s="20">
        <f t="shared" si="21"/>
        <v>4.804293375E-4</v>
      </c>
      <c r="S58" s="20">
        <f t="shared" si="21"/>
        <v>3.3338333750000004E-4</v>
      </c>
      <c r="T58" s="18">
        <f t="shared" si="33"/>
        <v>5.9156450416666668E-4</v>
      </c>
      <c r="U58" s="18">
        <f t="shared" si="34"/>
        <v>2.1918642182527335E-4</v>
      </c>
      <c r="V58" s="2">
        <f t="shared" si="35"/>
        <v>37.051990151782334</v>
      </c>
      <c r="W58" s="18">
        <f t="shared" si="22"/>
        <v>8.9482482003059002E-5</v>
      </c>
      <c r="X58" s="20">
        <f t="shared" si="36"/>
        <v>2.3022333750000008E-4</v>
      </c>
      <c r="Y58" s="20">
        <f t="shared" si="23"/>
        <v>2.7147933750000004E-4</v>
      </c>
      <c r="Z58" s="20">
        <f t="shared" si="23"/>
        <v>2.6560133749999997E-4</v>
      </c>
      <c r="AA58" s="20">
        <f t="shared" si="23"/>
        <v>3.6524733750000008E-4</v>
      </c>
      <c r="AB58" s="20">
        <f t="shared" si="23"/>
        <v>2.3315633750000008E-4</v>
      </c>
      <c r="AC58" s="20">
        <f t="shared" si="23"/>
        <v>3.915113375000001E-4</v>
      </c>
      <c r="AD58" s="18">
        <f t="shared" si="37"/>
        <v>2.9286983750000009E-4</v>
      </c>
      <c r="AE58" s="18">
        <f t="shared" si="38"/>
        <v>6.8789619355684776E-5</v>
      </c>
      <c r="AF58" s="2">
        <f t="shared" si="39"/>
        <v>23.488120163854276</v>
      </c>
      <c r="AG58" s="18">
        <f t="shared" si="24"/>
        <v>2.8083244503618173E-5</v>
      </c>
      <c r="AH58" s="20">
        <f t="shared" si="40"/>
        <v>3.247903375000001E-4</v>
      </c>
      <c r="AI58" s="20">
        <f t="shared" si="25"/>
        <v>2.7958233750000001E-4</v>
      </c>
      <c r="AJ58" s="20">
        <f t="shared" si="25"/>
        <v>2.4809433750000003E-4</v>
      </c>
      <c r="AK58" s="20">
        <f t="shared" si="25"/>
        <v>2.9280433749999998E-4</v>
      </c>
      <c r="AL58" s="20">
        <f t="shared" si="25"/>
        <v>2.2698733750000009E-4</v>
      </c>
      <c r="AM58" s="20">
        <f t="shared" si="25"/>
        <v>2.6036333750000006E-4</v>
      </c>
      <c r="AN58" s="18">
        <f t="shared" si="41"/>
        <v>2.7210367083333337E-4</v>
      </c>
      <c r="AO58" s="18">
        <f t="shared" si="42"/>
        <v>3.467015992848413E-5</v>
      </c>
      <c r="AP58" s="2">
        <f t="shared" si="43"/>
        <v>12.741525986145186</v>
      </c>
      <c r="AQ58" s="18">
        <f t="shared" si="26"/>
        <v>1.4154033520912375E-5</v>
      </c>
    </row>
    <row r="59" spans="1:43" s="2" customFormat="1">
      <c r="A59" s="11">
        <v>135</v>
      </c>
      <c r="B59" s="113">
        <f t="shared" si="27"/>
        <v>18225</v>
      </c>
      <c r="C59" s="52">
        <v>396.30752749999999</v>
      </c>
      <c r="D59" s="20">
        <f t="shared" si="28"/>
        <v>1.2312124724999998E-3</v>
      </c>
      <c r="E59" s="20">
        <f t="shared" si="19"/>
        <v>1.8811124725E-3</v>
      </c>
      <c r="F59" s="20">
        <f t="shared" si="19"/>
        <v>1.9796624724999997E-3</v>
      </c>
      <c r="G59" s="20">
        <f t="shared" si="19"/>
        <v>2.1865324725000002E-3</v>
      </c>
      <c r="H59" s="20">
        <f t="shared" si="19"/>
        <v>1.9312624725000001E-3</v>
      </c>
      <c r="I59" s="20">
        <f t="shared" si="19"/>
        <v>1.7522324724999999E-3</v>
      </c>
      <c r="J59" s="18">
        <f t="shared" si="29"/>
        <v>1.8270024725000002E-3</v>
      </c>
      <c r="K59" s="18">
        <f t="shared" si="30"/>
        <v>3.246293927542607E-4</v>
      </c>
      <c r="L59" s="2">
        <f t="shared" si="31"/>
        <v>17.76841562288913</v>
      </c>
      <c r="M59" s="18">
        <f t="shared" si="20"/>
        <v>1.3252939462624891E-4</v>
      </c>
      <c r="N59" s="20">
        <f t="shared" si="32"/>
        <v>8.1993247250000006E-4</v>
      </c>
      <c r="O59" s="20">
        <f t="shared" si="21"/>
        <v>1.0987824725E-3</v>
      </c>
      <c r="P59" s="20">
        <f t="shared" si="21"/>
        <v>8.8951247249999992E-4</v>
      </c>
      <c r="Q59" s="20">
        <f t="shared" si="21"/>
        <v>4.9709647249999999E-4</v>
      </c>
      <c r="R59" s="20">
        <f t="shared" si="21"/>
        <v>5.893814725E-4</v>
      </c>
      <c r="S59" s="20">
        <f t="shared" si="21"/>
        <v>4.2369447249999997E-4</v>
      </c>
      <c r="T59" s="18">
        <f t="shared" si="33"/>
        <v>7.1973330583333323E-4</v>
      </c>
      <c r="U59" s="18">
        <f t="shared" si="34"/>
        <v>2.5951526353447244E-4</v>
      </c>
      <c r="V59" s="2">
        <f t="shared" si="35"/>
        <v>36.057142476406078</v>
      </c>
      <c r="W59" s="18">
        <f t="shared" si="22"/>
        <v>1.0594666268722727E-4</v>
      </c>
      <c r="X59" s="20">
        <f t="shared" si="36"/>
        <v>2.8679747250000005E-4</v>
      </c>
      <c r="Y59" s="20">
        <f t="shared" si="23"/>
        <v>3.3677847250000004E-4</v>
      </c>
      <c r="Z59" s="20">
        <f t="shared" si="23"/>
        <v>3.304854725E-4</v>
      </c>
      <c r="AA59" s="20">
        <f t="shared" si="23"/>
        <v>4.4643647250000004E-4</v>
      </c>
      <c r="AB59" s="20">
        <f t="shared" si="23"/>
        <v>2.7961547249999999E-4</v>
      </c>
      <c r="AC59" s="20">
        <f t="shared" si="23"/>
        <v>4.7246047250000002E-4</v>
      </c>
      <c r="AD59" s="18">
        <f t="shared" si="37"/>
        <v>3.5876230583333337E-4</v>
      </c>
      <c r="AE59" s="18">
        <f t="shared" si="38"/>
        <v>8.165789526902262E-5</v>
      </c>
      <c r="AF59" s="2">
        <f t="shared" si="39"/>
        <v>22.761001906080295</v>
      </c>
      <c r="AG59" s="18">
        <f t="shared" si="24"/>
        <v>3.3336696146455654E-5</v>
      </c>
      <c r="AH59" s="20">
        <f t="shared" si="40"/>
        <v>4.0397347249999997E-4</v>
      </c>
      <c r="AI59" s="20">
        <f t="shared" si="25"/>
        <v>3.4508847249999997E-4</v>
      </c>
      <c r="AJ59" s="20">
        <f t="shared" si="25"/>
        <v>2.9788947250000003E-4</v>
      </c>
      <c r="AK59" s="20">
        <f t="shared" si="25"/>
        <v>3.6343447249999995E-4</v>
      </c>
      <c r="AL59" s="20">
        <f t="shared" si="25"/>
        <v>2.7483147250000002E-4</v>
      </c>
      <c r="AM59" s="20">
        <f t="shared" si="25"/>
        <v>3.1875947250000001E-4</v>
      </c>
      <c r="AN59" s="18">
        <f t="shared" si="41"/>
        <v>3.3399613916666667E-4</v>
      </c>
      <c r="AO59" s="18">
        <f t="shared" si="42"/>
        <v>4.6739250484647958E-5</v>
      </c>
      <c r="AP59" s="2">
        <f t="shared" si="43"/>
        <v>13.993949331649223</v>
      </c>
      <c r="AQ59" s="18">
        <f t="shared" si="26"/>
        <v>1.9081219107919812E-5</v>
      </c>
    </row>
    <row r="60" spans="1:43" s="2" customFormat="1">
      <c r="A60" s="11">
        <v>150</v>
      </c>
      <c r="B60" s="113">
        <f t="shared" si="27"/>
        <v>22500</v>
      </c>
      <c r="C60" s="52">
        <v>466.59554750000007</v>
      </c>
      <c r="D60" s="20">
        <f t="shared" si="28"/>
        <v>1.4443544525000001E-3</v>
      </c>
      <c r="E60" s="20">
        <f t="shared" si="19"/>
        <v>2.2527444525000002E-3</v>
      </c>
      <c r="F60" s="20">
        <f t="shared" si="19"/>
        <v>2.2609744524999999E-3</v>
      </c>
      <c r="G60" s="20">
        <f t="shared" si="19"/>
        <v>2.5764244525E-3</v>
      </c>
      <c r="H60" s="20">
        <f t="shared" si="19"/>
        <v>2.3196344524999998E-3</v>
      </c>
      <c r="I60" s="20">
        <f t="shared" si="19"/>
        <v>2.0792744525E-3</v>
      </c>
      <c r="J60" s="18">
        <f t="shared" si="29"/>
        <v>2.1555677858333335E-3</v>
      </c>
      <c r="K60" s="18">
        <f t="shared" si="30"/>
        <v>3.8372832919484408E-4</v>
      </c>
      <c r="L60" s="2">
        <f t="shared" si="31"/>
        <v>17.801728700751404</v>
      </c>
      <c r="M60" s="18">
        <f t="shared" si="20"/>
        <v>1.5665643439634957E-4</v>
      </c>
      <c r="N60" s="20">
        <f t="shared" si="32"/>
        <v>9.8619445249999984E-4</v>
      </c>
      <c r="O60" s="20">
        <f t="shared" si="21"/>
        <v>1.3089544524999999E-3</v>
      </c>
      <c r="P60" s="20">
        <f t="shared" si="21"/>
        <v>1.0727744524999998E-3</v>
      </c>
      <c r="Q60" s="20">
        <f t="shared" si="21"/>
        <v>5.9013445250000001E-4</v>
      </c>
      <c r="R60" s="20">
        <f t="shared" si="21"/>
        <v>6.9595445249999986E-4</v>
      </c>
      <c r="S60" s="20">
        <f t="shared" si="21"/>
        <v>4.9244345249999989E-4</v>
      </c>
      <c r="T60" s="18">
        <f t="shared" si="33"/>
        <v>8.5774261916666649E-4</v>
      </c>
      <c r="U60" s="18">
        <f t="shared" si="34"/>
        <v>3.1545640088000534E-4</v>
      </c>
      <c r="V60" s="2">
        <f t="shared" si="35"/>
        <v>36.77751272129683</v>
      </c>
      <c r="W60" s="18">
        <f t="shared" si="22"/>
        <v>1.2878453637514523E-4</v>
      </c>
      <c r="X60" s="20">
        <f t="shared" si="36"/>
        <v>3.4066445249999994E-4</v>
      </c>
      <c r="Y60" s="20">
        <f t="shared" si="23"/>
        <v>3.9822345249999988E-4</v>
      </c>
      <c r="Z60" s="20">
        <f t="shared" si="23"/>
        <v>3.9210345249999991E-4</v>
      </c>
      <c r="AA60" s="20">
        <f t="shared" si="23"/>
        <v>5.2469945249999993E-4</v>
      </c>
      <c r="AB60" s="20">
        <f t="shared" si="23"/>
        <v>3.3416545249999991E-4</v>
      </c>
      <c r="AC60" s="20">
        <f t="shared" si="23"/>
        <v>5.4452445249999993E-4</v>
      </c>
      <c r="AD60" s="18">
        <f t="shared" si="37"/>
        <v>4.2239678583333326E-4</v>
      </c>
      <c r="AE60" s="18">
        <f t="shared" si="38"/>
        <v>9.0937320342457137E-5</v>
      </c>
      <c r="AF60" s="2">
        <f t="shared" si="39"/>
        <v>21.528885491647333</v>
      </c>
      <c r="AG60" s="18">
        <f t="shared" si="24"/>
        <v>3.7125005569172803E-5</v>
      </c>
      <c r="AH60" s="20">
        <f t="shared" si="40"/>
        <v>4.8595345249999989E-4</v>
      </c>
      <c r="AI60" s="20">
        <f t="shared" si="25"/>
        <v>4.4089945249999995E-4</v>
      </c>
      <c r="AJ60" s="20">
        <f t="shared" si="25"/>
        <v>3.4523345249999989E-4</v>
      </c>
      <c r="AK60" s="20">
        <f t="shared" si="25"/>
        <v>4.3377745249999997E-4</v>
      </c>
      <c r="AL60" s="20">
        <f t="shared" si="25"/>
        <v>3.2628845249999997E-4</v>
      </c>
      <c r="AM60" s="20">
        <f t="shared" si="25"/>
        <v>3.8604945249999989E-4</v>
      </c>
      <c r="AN60" s="18">
        <f t="shared" si="41"/>
        <v>4.0303361916666658E-4</v>
      </c>
      <c r="AO60" s="18">
        <f t="shared" si="42"/>
        <v>6.1276170201528301E-5</v>
      </c>
      <c r="AP60" s="2">
        <f t="shared" si="43"/>
        <v>15.203736682866834</v>
      </c>
      <c r="AQ60" s="18">
        <f t="shared" si="26"/>
        <v>2.5015891730946635E-5</v>
      </c>
    </row>
    <row r="61" spans="1:43" s="2" customFormat="1">
      <c r="A61" s="11">
        <v>165</v>
      </c>
      <c r="B61" s="113">
        <f t="shared" si="27"/>
        <v>27225</v>
      </c>
      <c r="C61" s="52">
        <v>540.39986999999996</v>
      </c>
      <c r="D61" s="20">
        <f t="shared" si="28"/>
        <v>1.73604013E-3</v>
      </c>
      <c r="E61" s="20">
        <f t="shared" si="19"/>
        <v>2.5034901300000001E-3</v>
      </c>
      <c r="F61" s="20">
        <f t="shared" si="19"/>
        <v>2.6044501300000003E-3</v>
      </c>
      <c r="G61" s="20">
        <f t="shared" si="19"/>
        <v>2.9530401300000004E-3</v>
      </c>
      <c r="H61" s="20">
        <f t="shared" si="19"/>
        <v>2.7362001300000002E-3</v>
      </c>
      <c r="I61" s="20">
        <f t="shared" si="19"/>
        <v>2.3104401299999999E-3</v>
      </c>
      <c r="J61" s="18">
        <f t="shared" si="29"/>
        <v>2.4739434633333332E-3</v>
      </c>
      <c r="K61" s="18">
        <f t="shared" si="30"/>
        <v>4.2129605745445421E-4</v>
      </c>
      <c r="L61" s="2">
        <f t="shared" si="31"/>
        <v>17.029332468528192</v>
      </c>
      <c r="M61" s="18">
        <f t="shared" si="20"/>
        <v>1.7199339523494637E-4</v>
      </c>
      <c r="N61" s="20">
        <f t="shared" si="32"/>
        <v>1.1562801300000001E-3</v>
      </c>
      <c r="O61" s="20">
        <f t="shared" si="21"/>
        <v>1.4530501300000001E-3</v>
      </c>
      <c r="P61" s="20">
        <f t="shared" si="21"/>
        <v>1.2740601300000002E-3</v>
      </c>
      <c r="Q61" s="20">
        <f t="shared" si="21"/>
        <v>6.9233013000000003E-4</v>
      </c>
      <c r="R61" s="20">
        <f t="shared" si="21"/>
        <v>7.9704013000000008E-4</v>
      </c>
      <c r="S61" s="20">
        <f t="shared" si="21"/>
        <v>5.9252013000000016E-4</v>
      </c>
      <c r="T61" s="18">
        <f t="shared" si="33"/>
        <v>9.9421346333333359E-4</v>
      </c>
      <c r="U61" s="18">
        <f t="shared" si="34"/>
        <v>3.482755381399427E-4</v>
      </c>
      <c r="V61" s="2">
        <f t="shared" si="35"/>
        <v>35.030257684528571</v>
      </c>
      <c r="W61" s="18">
        <f t="shared" si="22"/>
        <v>1.4218289305601355E-4</v>
      </c>
      <c r="X61" s="20">
        <f t="shared" si="36"/>
        <v>4.0038612999999999E-4</v>
      </c>
      <c r="Y61" s="20">
        <f t="shared" si="23"/>
        <v>4.5846013000000008E-4</v>
      </c>
      <c r="Z61" s="20">
        <f t="shared" si="23"/>
        <v>4.7819013000000005E-4</v>
      </c>
      <c r="AA61" s="20">
        <f t="shared" si="23"/>
        <v>6.2506013000000011E-4</v>
      </c>
      <c r="AB61" s="20">
        <f t="shared" si="23"/>
        <v>3.7975313000000006E-4</v>
      </c>
      <c r="AC61" s="20">
        <f t="shared" si="23"/>
        <v>6.3752013000000006E-4</v>
      </c>
      <c r="AD61" s="18">
        <f t="shared" si="37"/>
        <v>4.9656163000000005E-4</v>
      </c>
      <c r="AE61" s="18">
        <f t="shared" si="38"/>
        <v>1.1051185638790078E-4</v>
      </c>
      <c r="AF61" s="2">
        <f t="shared" si="39"/>
        <v>22.255415986914002</v>
      </c>
      <c r="AG61" s="18">
        <f t="shared" si="24"/>
        <v>4.5116276446348438E-5</v>
      </c>
      <c r="AH61" s="20">
        <f t="shared" si="40"/>
        <v>5.7715013000000004E-4</v>
      </c>
      <c r="AI61" s="20">
        <f t="shared" si="25"/>
        <v>5.3208013000000001E-4</v>
      </c>
      <c r="AJ61" s="20">
        <f t="shared" si="25"/>
        <v>4.2197013000000005E-4</v>
      </c>
      <c r="AK61" s="20">
        <f t="shared" si="25"/>
        <v>5.3226013000000013E-4</v>
      </c>
      <c r="AL61" s="20">
        <f t="shared" si="25"/>
        <v>3.6970613000000005E-4</v>
      </c>
      <c r="AM61" s="20">
        <f t="shared" si="25"/>
        <v>5.469801300000001E-4</v>
      </c>
      <c r="AN61" s="18">
        <f t="shared" si="41"/>
        <v>4.9669113000000008E-4</v>
      </c>
      <c r="AO61" s="18">
        <f t="shared" si="42"/>
        <v>8.1521270046534485E-5</v>
      </c>
      <c r="AP61" s="2">
        <f t="shared" si="43"/>
        <v>16.412870116390941</v>
      </c>
      <c r="AQ61" s="18">
        <f t="shared" si="26"/>
        <v>3.3280919132940629E-5</v>
      </c>
    </row>
    <row r="62" spans="1:43" s="2" customFormat="1">
      <c r="A62" s="11">
        <v>180</v>
      </c>
      <c r="B62" s="113">
        <f t="shared" si="27"/>
        <v>32400</v>
      </c>
      <c r="C62" s="52">
        <v>617.01883500000008</v>
      </c>
      <c r="D62" s="20">
        <f t="shared" si="28"/>
        <v>2.0441611649999998E-3</v>
      </c>
      <c r="E62" s="20">
        <f t="shared" si="19"/>
        <v>2.8391311649999997E-3</v>
      </c>
      <c r="F62" s="20">
        <f t="shared" si="19"/>
        <v>2.9204611649999998E-3</v>
      </c>
      <c r="G62" s="20">
        <f t="shared" si="19"/>
        <v>3.4339511649999995E-3</v>
      </c>
      <c r="H62" s="20">
        <f t="shared" si="19"/>
        <v>3.1223011649999998E-3</v>
      </c>
      <c r="I62" s="20">
        <f t="shared" si="19"/>
        <v>2.4665011649999996E-3</v>
      </c>
      <c r="J62" s="18">
        <f t="shared" si="29"/>
        <v>2.8044178316666661E-3</v>
      </c>
      <c r="K62" s="18">
        <f t="shared" si="30"/>
        <v>4.9075675745390056E-4</v>
      </c>
      <c r="L62" s="2">
        <f t="shared" si="31"/>
        <v>17.499416524614084</v>
      </c>
      <c r="M62" s="18">
        <f t="shared" si="20"/>
        <v>2.0035060726414358E-4</v>
      </c>
      <c r="N62" s="20">
        <f t="shared" si="32"/>
        <v>1.3898111649999999E-3</v>
      </c>
      <c r="O62" s="20">
        <f t="shared" si="21"/>
        <v>1.7189711649999997E-3</v>
      </c>
      <c r="P62" s="20">
        <f t="shared" si="21"/>
        <v>1.4631411649999998E-3</v>
      </c>
      <c r="Q62" s="20">
        <f t="shared" si="21"/>
        <v>7.9751116499999987E-4</v>
      </c>
      <c r="R62" s="20">
        <f t="shared" si="21"/>
        <v>9.2211116500000008E-4</v>
      </c>
      <c r="S62" s="20">
        <f t="shared" si="21"/>
        <v>6.7914116499999996E-4</v>
      </c>
      <c r="T62" s="18">
        <f t="shared" si="33"/>
        <v>1.161781165E-3</v>
      </c>
      <c r="U62" s="18">
        <f t="shared" si="34"/>
        <v>4.1865306352635221E-4</v>
      </c>
      <c r="V62" s="2">
        <f t="shared" si="35"/>
        <v>36.035449371943656</v>
      </c>
      <c r="W62" s="18">
        <f t="shared" si="22"/>
        <v>1.7091439748209234E-4</v>
      </c>
      <c r="X62" s="20">
        <f t="shared" si="36"/>
        <v>4.8193116499999994E-4</v>
      </c>
      <c r="Y62" s="20">
        <f t="shared" si="23"/>
        <v>5.6070116499999992E-4</v>
      </c>
      <c r="Z62" s="20">
        <f t="shared" si="23"/>
        <v>5.7132116499999984E-4</v>
      </c>
      <c r="AA62" s="20">
        <f t="shared" si="23"/>
        <v>7.1522116499999993E-4</v>
      </c>
      <c r="AB62" s="20">
        <f t="shared" si="23"/>
        <v>4.4257116499999983E-4</v>
      </c>
      <c r="AC62" s="20">
        <f t="shared" si="23"/>
        <v>7.4269116499999996E-4</v>
      </c>
      <c r="AD62" s="18">
        <f t="shared" si="37"/>
        <v>5.8573949833333331E-4</v>
      </c>
      <c r="AE62" s="18">
        <f t="shared" si="38"/>
        <v>1.2124972237768907E-4</v>
      </c>
      <c r="AF62" s="2">
        <f t="shared" si="39"/>
        <v>20.700281050312256</v>
      </c>
      <c r="AG62" s="18">
        <f t="shared" si="24"/>
        <v>4.9499991879909561E-5</v>
      </c>
      <c r="AH62" s="20">
        <f t="shared" si="40"/>
        <v>6.6337116500000005E-4</v>
      </c>
      <c r="AI62" s="20">
        <f t="shared" si="25"/>
        <v>6.2700116499999985E-4</v>
      </c>
      <c r="AJ62" s="20">
        <f t="shared" si="25"/>
        <v>4.9550116499999985E-4</v>
      </c>
      <c r="AK62" s="20">
        <f t="shared" si="25"/>
        <v>6.2514116499999995E-4</v>
      </c>
      <c r="AL62" s="20">
        <f t="shared" si="25"/>
        <v>4.4281116499999987E-4</v>
      </c>
      <c r="AM62" s="20">
        <f t="shared" si="25"/>
        <v>7.3365116499999998E-4</v>
      </c>
      <c r="AN62" s="18">
        <f t="shared" si="41"/>
        <v>5.9791283166666655E-4</v>
      </c>
      <c r="AO62" s="18">
        <f t="shared" si="42"/>
        <v>1.0848214441403101E-4</v>
      </c>
      <c r="AP62" s="2">
        <f t="shared" si="43"/>
        <v>18.143471534410764</v>
      </c>
      <c r="AQ62" s="18">
        <f t="shared" si="26"/>
        <v>4.428765000288207E-5</v>
      </c>
    </row>
    <row r="63" spans="1:43" s="2" customFormat="1">
      <c r="A63" s="11">
        <v>195</v>
      </c>
      <c r="B63" s="113">
        <f t="shared" si="27"/>
        <v>38025</v>
      </c>
      <c r="C63" s="52">
        <v>698.21055000000001</v>
      </c>
      <c r="D63" s="20">
        <f t="shared" si="28"/>
        <v>2.5364994500000002E-3</v>
      </c>
      <c r="E63" s="20">
        <f t="shared" si="19"/>
        <v>3.2037194499999998E-3</v>
      </c>
      <c r="F63" s="20">
        <f t="shared" si="19"/>
        <v>3.4988894500000006E-3</v>
      </c>
      <c r="G63" s="20">
        <f t="shared" si="19"/>
        <v>3.85089945E-3</v>
      </c>
      <c r="H63" s="20">
        <f t="shared" si="19"/>
        <v>3.5987594500000004E-3</v>
      </c>
      <c r="I63" s="20">
        <f t="shared" si="19"/>
        <v>2.7672294499999999E-3</v>
      </c>
      <c r="J63" s="18">
        <f t="shared" si="29"/>
        <v>3.2426661166666663E-3</v>
      </c>
      <c r="K63" s="18">
        <f t="shared" si="30"/>
        <v>5.0766699209882338E-4</v>
      </c>
      <c r="L63" s="2">
        <f t="shared" si="31"/>
        <v>15.655851507175374</v>
      </c>
      <c r="M63" s="18">
        <f t="shared" si="20"/>
        <v>2.0725418164927611E-4</v>
      </c>
      <c r="N63" s="20">
        <f t="shared" si="32"/>
        <v>1.6333994500000002E-3</v>
      </c>
      <c r="O63" s="20">
        <f t="shared" si="21"/>
        <v>1.8041694500000002E-3</v>
      </c>
      <c r="P63" s="20">
        <f t="shared" si="21"/>
        <v>1.6086894500000001E-3</v>
      </c>
      <c r="Q63" s="20">
        <f t="shared" si="21"/>
        <v>8.9038944999999994E-4</v>
      </c>
      <c r="R63" s="20">
        <f t="shared" si="21"/>
        <v>1.05845945E-3</v>
      </c>
      <c r="S63" s="20">
        <f t="shared" si="21"/>
        <v>8.0120945000000004E-4</v>
      </c>
      <c r="T63" s="18">
        <f t="shared" si="33"/>
        <v>1.2993861166666666E-3</v>
      </c>
      <c r="U63" s="18">
        <f t="shared" si="34"/>
        <v>4.3256065371999189E-4</v>
      </c>
      <c r="V63" s="2">
        <f t="shared" si="35"/>
        <v>33.289616394366732</v>
      </c>
      <c r="W63" s="18">
        <f t="shared" si="22"/>
        <v>1.7659214740311773E-4</v>
      </c>
      <c r="X63" s="20">
        <f t="shared" si="36"/>
        <v>5.8933944999999997E-4</v>
      </c>
      <c r="Y63" s="20">
        <f t="shared" si="23"/>
        <v>6.9412944999999986E-4</v>
      </c>
      <c r="Z63" s="20">
        <f t="shared" si="23"/>
        <v>6.8969945000000004E-4</v>
      </c>
      <c r="AA63" s="20">
        <f t="shared" si="23"/>
        <v>7.8174945000000003E-4</v>
      </c>
      <c r="AB63" s="20">
        <f t="shared" si="23"/>
        <v>5.0703944999999997E-4</v>
      </c>
      <c r="AC63" s="20">
        <f t="shared" si="23"/>
        <v>8.4072945000000007E-4</v>
      </c>
      <c r="AD63" s="18">
        <f t="shared" si="37"/>
        <v>6.8378111666666673E-4</v>
      </c>
      <c r="AE63" s="18">
        <f t="shared" si="38"/>
        <v>1.2208974853224441E-4</v>
      </c>
      <c r="AF63" s="2">
        <f t="shared" si="39"/>
        <v>17.855092156889931</v>
      </c>
      <c r="AG63" s="18">
        <f t="shared" si="24"/>
        <v>4.9842931121451712E-5</v>
      </c>
      <c r="AH63" s="20">
        <f t="shared" si="40"/>
        <v>7.5810944999999991E-4</v>
      </c>
      <c r="AI63" s="20">
        <f t="shared" si="25"/>
        <v>7.3341945000000006E-4</v>
      </c>
      <c r="AJ63" s="20">
        <f t="shared" si="25"/>
        <v>5.5537944999999988E-4</v>
      </c>
      <c r="AK63" s="20">
        <f t="shared" si="25"/>
        <v>7.4550945000000004E-4</v>
      </c>
      <c r="AL63" s="20">
        <f t="shared" si="25"/>
        <v>4.9384944999999992E-4</v>
      </c>
      <c r="AM63" s="20">
        <f t="shared" si="25"/>
        <v>9.3140944999999984E-4</v>
      </c>
      <c r="AN63" s="18">
        <f t="shared" si="41"/>
        <v>7.0294611666666664E-4</v>
      </c>
      <c r="AO63" s="18">
        <f t="shared" si="42"/>
        <v>1.5714711994391326E-4</v>
      </c>
      <c r="AP63" s="2">
        <f t="shared" si="43"/>
        <v>22.355500118429646</v>
      </c>
      <c r="AQ63" s="18">
        <f t="shared" si="26"/>
        <v>6.4155043068422226E-5</v>
      </c>
    </row>
    <row r="64" spans="1:43" s="2" customFormat="1">
      <c r="A64" s="11">
        <v>210</v>
      </c>
      <c r="B64" s="113">
        <f t="shared" si="27"/>
        <v>44100</v>
      </c>
      <c r="C64" s="52">
        <v>783.31197500000007</v>
      </c>
      <c r="D64" s="20">
        <f t="shared" si="28"/>
        <v>2.6972480250000001E-3</v>
      </c>
      <c r="E64" s="20">
        <f t="shared" si="19"/>
        <v>3.5582680249999997E-3</v>
      </c>
      <c r="F64" s="20">
        <f t="shared" si="19"/>
        <v>3.8873680250000003E-3</v>
      </c>
      <c r="G64" s="20">
        <f t="shared" si="19"/>
        <v>4.2581580250000009E-3</v>
      </c>
      <c r="H64" s="20">
        <f t="shared" si="19"/>
        <v>4.1158880250000002E-3</v>
      </c>
      <c r="I64" s="20">
        <f t="shared" si="19"/>
        <v>2.8962180250000002E-3</v>
      </c>
      <c r="J64" s="18">
        <f t="shared" si="29"/>
        <v>3.5688580250000002E-3</v>
      </c>
      <c r="K64" s="18">
        <f t="shared" si="30"/>
        <v>6.4623302930135059E-4</v>
      </c>
      <c r="L64" s="2">
        <f t="shared" si="31"/>
        <v>18.107557789479468</v>
      </c>
      <c r="M64" s="18">
        <f t="shared" si="20"/>
        <v>2.6382352945355988E-4</v>
      </c>
      <c r="N64" s="20">
        <f t="shared" si="32"/>
        <v>1.8384280249999997E-3</v>
      </c>
      <c r="O64" s="20">
        <f t="shared" si="21"/>
        <v>1.972128025E-3</v>
      </c>
      <c r="P64" s="20">
        <f t="shared" si="21"/>
        <v>1.7016980250000001E-3</v>
      </c>
      <c r="Q64" s="20">
        <f t="shared" si="21"/>
        <v>9.8575802499999989E-4</v>
      </c>
      <c r="R64" s="20">
        <f t="shared" si="21"/>
        <v>1.1985480249999999E-3</v>
      </c>
      <c r="S64" s="20">
        <f t="shared" si="21"/>
        <v>9.0161802499999998E-4</v>
      </c>
      <c r="T64" s="18">
        <f t="shared" si="33"/>
        <v>1.4330296916666666E-3</v>
      </c>
      <c r="U64" s="18">
        <f t="shared" si="34"/>
        <v>4.6143026564873985E-4</v>
      </c>
      <c r="V64" s="2">
        <f t="shared" si="35"/>
        <v>32.199630498379932</v>
      </c>
      <c r="W64" s="18">
        <f t="shared" si="22"/>
        <v>1.8837811711938424E-4</v>
      </c>
      <c r="X64" s="20">
        <f t="shared" si="36"/>
        <v>7.0608802500000001E-4</v>
      </c>
      <c r="Y64" s="20">
        <f t="shared" si="23"/>
        <v>7.9755802499999987E-4</v>
      </c>
      <c r="Z64" s="20">
        <f t="shared" si="23"/>
        <v>8.5621802499999985E-4</v>
      </c>
      <c r="AA64" s="20">
        <f t="shared" si="23"/>
        <v>8.6754802499999979E-4</v>
      </c>
      <c r="AB64" s="20">
        <f t="shared" si="23"/>
        <v>5.7958802500000003E-4</v>
      </c>
      <c r="AC64" s="20">
        <f t="shared" si="23"/>
        <v>9.5301802499999982E-4</v>
      </c>
      <c r="AD64" s="18">
        <f t="shared" si="37"/>
        <v>7.9333635833333334E-4</v>
      </c>
      <c r="AE64" s="18">
        <f t="shared" si="38"/>
        <v>1.3287449287454175E-4</v>
      </c>
      <c r="AF64" s="2">
        <f t="shared" si="39"/>
        <v>16.748821792775107</v>
      </c>
      <c r="AG64" s="18">
        <f t="shared" si="24"/>
        <v>5.4245784562284422E-5</v>
      </c>
      <c r="AH64" s="20">
        <f t="shared" si="40"/>
        <v>8.67658025E-4</v>
      </c>
      <c r="AI64" s="20">
        <f t="shared" si="25"/>
        <v>8.3829802499999981E-4</v>
      </c>
      <c r="AJ64" s="20">
        <f t="shared" si="25"/>
        <v>6.7434802499999997E-4</v>
      </c>
      <c r="AK64" s="20">
        <f t="shared" si="25"/>
        <v>8.3244802499999996E-4</v>
      </c>
      <c r="AL64" s="20">
        <f t="shared" si="25"/>
        <v>5.5346802499999989E-4</v>
      </c>
      <c r="AM64" s="20">
        <f t="shared" si="25"/>
        <v>1.1270080249999998E-3</v>
      </c>
      <c r="AN64" s="18">
        <f t="shared" si="41"/>
        <v>8.1553802499999999E-4</v>
      </c>
      <c r="AO64" s="18">
        <f t="shared" si="42"/>
        <v>1.9449900873783388E-4</v>
      </c>
      <c r="AP64" s="2">
        <f t="shared" si="43"/>
        <v>23.849164940878619</v>
      </c>
      <c r="AQ64" s="18">
        <f t="shared" si="26"/>
        <v>7.9403887814136646E-5</v>
      </c>
    </row>
    <row r="65" spans="1:43" s="2" customFormat="1">
      <c r="A65" s="11">
        <v>225</v>
      </c>
      <c r="B65" s="113">
        <f t="shared" si="27"/>
        <v>50625</v>
      </c>
      <c r="C65" s="52">
        <v>870.77610000000004</v>
      </c>
      <c r="D65" s="20">
        <f t="shared" si="28"/>
        <v>3.0156738999999998E-3</v>
      </c>
      <c r="E65" s="20">
        <f t="shared" si="19"/>
        <v>3.8736939000000004E-3</v>
      </c>
      <c r="F65" s="20">
        <f t="shared" si="19"/>
        <v>4.3259739000000002E-3</v>
      </c>
      <c r="G65" s="20">
        <f t="shared" si="19"/>
        <v>4.7323039000000001E-3</v>
      </c>
      <c r="H65" s="20">
        <f t="shared" si="19"/>
        <v>4.6770339000000005E-3</v>
      </c>
      <c r="I65" s="20">
        <f t="shared" si="19"/>
        <v>3.2261638999999996E-3</v>
      </c>
      <c r="J65" s="18">
        <f t="shared" si="29"/>
        <v>3.9751405666666661E-3</v>
      </c>
      <c r="K65" s="18">
        <f t="shared" si="30"/>
        <v>7.3223880671995718E-4</v>
      </c>
      <c r="L65" s="2">
        <f t="shared" si="31"/>
        <v>18.42045065928253</v>
      </c>
      <c r="M65" s="18">
        <f t="shared" si="20"/>
        <v>2.9893524105472155E-4</v>
      </c>
      <c r="N65" s="20">
        <f t="shared" si="32"/>
        <v>2.1200039E-3</v>
      </c>
      <c r="O65" s="20">
        <f t="shared" si="21"/>
        <v>2.1549938999999999E-3</v>
      </c>
      <c r="P65" s="20">
        <f t="shared" si="21"/>
        <v>1.9072039E-3</v>
      </c>
      <c r="Q65" s="20">
        <f t="shared" si="21"/>
        <v>1.0787538999999999E-3</v>
      </c>
      <c r="R65" s="20">
        <f t="shared" si="21"/>
        <v>1.3467939000000001E-3</v>
      </c>
      <c r="S65" s="20">
        <f t="shared" si="21"/>
        <v>1.0367538999999999E-3</v>
      </c>
      <c r="T65" s="18">
        <f t="shared" si="33"/>
        <v>1.6074172333333332E-3</v>
      </c>
      <c r="U65" s="18">
        <f t="shared" si="34"/>
        <v>5.1488317590174439E-4</v>
      </c>
      <c r="V65" s="2">
        <f t="shared" si="35"/>
        <v>32.031706841541123</v>
      </c>
      <c r="W65" s="18">
        <f t="shared" si="22"/>
        <v>2.1020017635049165E-4</v>
      </c>
      <c r="X65" s="20">
        <f t="shared" si="36"/>
        <v>8.3744389999999998E-4</v>
      </c>
      <c r="Y65" s="20">
        <f t="shared" si="23"/>
        <v>9.6119390000000003E-4</v>
      </c>
      <c r="Z65" s="20">
        <f t="shared" si="23"/>
        <v>1.0566439E-3</v>
      </c>
      <c r="AA65" s="20">
        <f t="shared" si="23"/>
        <v>9.1807389999999992E-4</v>
      </c>
      <c r="AB65" s="20">
        <f t="shared" si="23"/>
        <v>6.422438999999999E-4</v>
      </c>
      <c r="AC65" s="20">
        <f t="shared" si="23"/>
        <v>1.0865338999999999E-3</v>
      </c>
      <c r="AD65" s="18">
        <f t="shared" si="37"/>
        <v>9.1702223333333321E-4</v>
      </c>
      <c r="AE65" s="18">
        <f t="shared" si="38"/>
        <v>1.6249092324393592E-4</v>
      </c>
      <c r="AF65" s="2">
        <f t="shared" si="39"/>
        <v>17.719409337905468</v>
      </c>
      <c r="AG65" s="18">
        <f t="shared" si="24"/>
        <v>6.6336641630231622E-5</v>
      </c>
      <c r="AH65" s="20">
        <f t="shared" si="40"/>
        <v>9.7292389999999998E-4</v>
      </c>
      <c r="AI65" s="20">
        <f t="shared" si="25"/>
        <v>9.256539E-4</v>
      </c>
      <c r="AJ65" s="20">
        <f t="shared" si="25"/>
        <v>8.5668389999999999E-4</v>
      </c>
      <c r="AK65" s="20">
        <f t="shared" si="25"/>
        <v>9.5901389999999997E-4</v>
      </c>
      <c r="AL65" s="20">
        <f t="shared" si="25"/>
        <v>6.179639E-4</v>
      </c>
      <c r="AM65" s="20">
        <f t="shared" si="25"/>
        <v>1.3228239E-3</v>
      </c>
      <c r="AN65" s="18">
        <f t="shared" si="41"/>
        <v>9.4251056666666653E-4</v>
      </c>
      <c r="AO65" s="18">
        <f t="shared" si="42"/>
        <v>2.2751547865291862E-4</v>
      </c>
      <c r="AP65" s="2">
        <f t="shared" si="43"/>
        <v>24.13930269848985</v>
      </c>
      <c r="AQ65" s="18">
        <f t="shared" si="26"/>
        <v>9.2882805214121559E-5</v>
      </c>
    </row>
    <row r="66" spans="1:43" s="2" customFormat="1">
      <c r="A66" s="11">
        <v>240</v>
      </c>
      <c r="B66" s="113">
        <f t="shared" si="27"/>
        <v>57600</v>
      </c>
      <c r="C66" s="52">
        <v>962.13742499999989</v>
      </c>
      <c r="D66" s="114">
        <f t="shared" si="28"/>
        <v>3.4443025749999997E-3</v>
      </c>
      <c r="E66" s="114">
        <f t="shared" si="19"/>
        <v>4.337622575E-3</v>
      </c>
      <c r="F66" s="114">
        <f t="shared" si="19"/>
        <v>4.8872825750000005E-3</v>
      </c>
      <c r="G66" s="114">
        <f t="shared" si="19"/>
        <v>5.1286125750000001E-3</v>
      </c>
      <c r="H66" s="114">
        <f t="shared" si="19"/>
        <v>5.1700825750000002E-3</v>
      </c>
      <c r="I66" s="114">
        <f t="shared" si="19"/>
        <v>3.6174725749999999E-3</v>
      </c>
      <c r="J66" s="18">
        <f t="shared" si="29"/>
        <v>4.4308959083333337E-3</v>
      </c>
      <c r="K66" s="18">
        <f t="shared" si="30"/>
        <v>7.5963387285367097E-4</v>
      </c>
      <c r="L66" s="111">
        <f t="shared" si="31"/>
        <v>17.144024336590761</v>
      </c>
      <c r="M66" s="18">
        <f t="shared" si="20"/>
        <v>3.1011922997095469E-4</v>
      </c>
      <c r="N66" s="114">
        <f t="shared" si="32"/>
        <v>2.3456625750000004E-3</v>
      </c>
      <c r="O66" s="114">
        <f t="shared" si="21"/>
        <v>2.3958625750000002E-3</v>
      </c>
      <c r="P66" s="114">
        <f t="shared" si="21"/>
        <v>2.1208725750000005E-3</v>
      </c>
      <c r="Q66" s="114">
        <f t="shared" si="21"/>
        <v>1.1814825750000001E-3</v>
      </c>
      <c r="R66" s="114">
        <f t="shared" si="21"/>
        <v>1.5374625749999999E-3</v>
      </c>
      <c r="S66" s="114">
        <f t="shared" si="21"/>
        <v>1.1292425750000002E-3</v>
      </c>
      <c r="T66" s="18">
        <f t="shared" si="33"/>
        <v>1.7850975750000001E-3</v>
      </c>
      <c r="U66" s="18">
        <f t="shared" si="34"/>
        <v>5.7547055485923876E-4</v>
      </c>
      <c r="V66" s="111">
        <f t="shared" si="35"/>
        <v>32.237484545304966</v>
      </c>
      <c r="W66" s="18">
        <f t="shared" si="22"/>
        <v>2.3493487023357494E-4</v>
      </c>
      <c r="X66" s="114">
        <f t="shared" si="36"/>
        <v>1.042422575E-3</v>
      </c>
      <c r="Y66" s="114">
        <f t="shared" si="23"/>
        <v>1.1206425750000003E-3</v>
      </c>
      <c r="Z66" s="114">
        <f t="shared" si="23"/>
        <v>1.1443225750000002E-3</v>
      </c>
      <c r="AA66" s="114">
        <f t="shared" si="23"/>
        <v>1.0316325750000001E-3</v>
      </c>
      <c r="AB66" s="114">
        <f t="shared" si="23"/>
        <v>7.1907257500000016E-4</v>
      </c>
      <c r="AC66" s="114">
        <f t="shared" si="23"/>
        <v>1.2110525750000001E-3</v>
      </c>
      <c r="AD66" s="18">
        <f t="shared" si="37"/>
        <v>1.0448575750000003E-3</v>
      </c>
      <c r="AE66" s="18">
        <f t="shared" si="38"/>
        <v>1.7295902783607452E-4</v>
      </c>
      <c r="AF66" s="111">
        <f t="shared" si="39"/>
        <v>16.553359230426643</v>
      </c>
      <c r="AG66" s="18">
        <f t="shared" si="24"/>
        <v>7.0610227434369125E-5</v>
      </c>
      <c r="AH66" s="114">
        <f t="shared" si="40"/>
        <v>1.0880125750000003E-3</v>
      </c>
      <c r="AI66" s="114">
        <f t="shared" si="25"/>
        <v>1.068932575E-3</v>
      </c>
      <c r="AJ66" s="114">
        <f t="shared" si="25"/>
        <v>1.0680325750000001E-3</v>
      </c>
      <c r="AK66" s="114">
        <f t="shared" si="25"/>
        <v>1.0630025750000003E-3</v>
      </c>
      <c r="AL66" s="114">
        <f t="shared" si="25"/>
        <v>6.7808257500000019E-4</v>
      </c>
      <c r="AM66" s="114">
        <f t="shared" si="25"/>
        <v>1.5374525750000002E-3</v>
      </c>
      <c r="AN66" s="18">
        <f t="shared" si="41"/>
        <v>1.0839192416666667E-3</v>
      </c>
      <c r="AO66" s="18">
        <f t="shared" si="42"/>
        <v>2.7251683732691943E-4</v>
      </c>
      <c r="AP66" s="111">
        <f t="shared" si="43"/>
        <v>25.141802714738169</v>
      </c>
      <c r="AQ66" s="18">
        <f t="shared" si="26"/>
        <v>1.1125453296133352E-4</v>
      </c>
    </row>
    <row r="67" spans="1:43" s="2" customFormat="1">
      <c r="A67" s="11">
        <v>255</v>
      </c>
      <c r="B67" s="113">
        <f t="shared" si="27"/>
        <v>65025</v>
      </c>
      <c r="C67" s="52">
        <v>1054.6514499999998</v>
      </c>
      <c r="D67" s="114">
        <f t="shared" si="28"/>
        <v>3.7864185499999997E-3</v>
      </c>
      <c r="E67" s="114">
        <f t="shared" si="19"/>
        <v>4.8041985500000012E-3</v>
      </c>
      <c r="F67" s="114">
        <f t="shared" si="19"/>
        <v>5.4921785500000007E-3</v>
      </c>
      <c r="G67" s="114">
        <f t="shared" si="19"/>
        <v>5.674108550000001E-3</v>
      </c>
      <c r="H67" s="114">
        <f t="shared" si="19"/>
        <v>5.3183785499999999E-3</v>
      </c>
      <c r="I67" s="114">
        <f t="shared" si="19"/>
        <v>3.8882185500000001E-3</v>
      </c>
      <c r="J67" s="18">
        <f t="shared" si="29"/>
        <v>4.8272502166666663E-3</v>
      </c>
      <c r="K67" s="18">
        <f t="shared" si="30"/>
        <v>8.205057188933342E-4</v>
      </c>
      <c r="L67" s="111">
        <f t="shared" si="31"/>
        <v>16.997372874114518</v>
      </c>
      <c r="M67" s="18">
        <f t="shared" si="20"/>
        <v>3.3497005705402668E-4</v>
      </c>
      <c r="N67" s="114">
        <f t="shared" si="32"/>
        <v>2.6198085500000004E-3</v>
      </c>
      <c r="O67" s="114">
        <f t="shared" si="21"/>
        <v>2.6642785499999999E-3</v>
      </c>
      <c r="P67" s="114">
        <f t="shared" si="21"/>
        <v>2.0270185500000002E-3</v>
      </c>
      <c r="Q67" s="114">
        <f t="shared" si="21"/>
        <v>1.3426785500000001E-3</v>
      </c>
      <c r="R67" s="114">
        <f t="shared" si="21"/>
        <v>1.67294855E-3</v>
      </c>
      <c r="S67" s="114">
        <f t="shared" si="21"/>
        <v>1.2694385500000003E-3</v>
      </c>
      <c r="T67" s="18">
        <f t="shared" si="33"/>
        <v>1.9326952166666669E-3</v>
      </c>
      <c r="U67" s="18">
        <f t="shared" si="34"/>
        <v>6.1183873714130478E-4</v>
      </c>
      <c r="V67" s="111">
        <f t="shared" si="35"/>
        <v>31.657280044214492</v>
      </c>
      <c r="W67" s="18">
        <f t="shared" si="22"/>
        <v>2.4978211847750655E-4</v>
      </c>
      <c r="X67" s="114">
        <f t="shared" si="36"/>
        <v>1.2234285500000001E-3</v>
      </c>
      <c r="Y67" s="114">
        <f t="shared" si="23"/>
        <v>1.2734585500000003E-3</v>
      </c>
      <c r="Z67" s="114">
        <f t="shared" si="23"/>
        <v>1.3284185500000002E-3</v>
      </c>
      <c r="AA67" s="114">
        <f t="shared" si="23"/>
        <v>1.16129855E-3</v>
      </c>
      <c r="AB67" s="114">
        <f t="shared" si="23"/>
        <v>8.470985500000002E-4</v>
      </c>
      <c r="AC67" s="114">
        <f t="shared" si="23"/>
        <v>1.33623855E-3</v>
      </c>
      <c r="AD67" s="18">
        <f t="shared" si="37"/>
        <v>1.194990216666667E-3</v>
      </c>
      <c r="AE67" s="18">
        <f t="shared" si="38"/>
        <v>1.8269316904763203E-4</v>
      </c>
      <c r="AF67" s="111">
        <f t="shared" si="39"/>
        <v>15.288256464328263</v>
      </c>
      <c r="AG67" s="18">
        <f t="shared" si="24"/>
        <v>7.4584173943121316E-5</v>
      </c>
      <c r="AH67" s="114">
        <f t="shared" si="40"/>
        <v>1.2058785500000003E-3</v>
      </c>
      <c r="AI67" s="114">
        <f t="shared" si="25"/>
        <v>1.1857785499999999E-3</v>
      </c>
      <c r="AJ67" s="114">
        <f t="shared" si="25"/>
        <v>1.2837085500000003E-3</v>
      </c>
      <c r="AK67" s="114">
        <f t="shared" si="25"/>
        <v>1.13406855E-3</v>
      </c>
      <c r="AL67" s="114">
        <f t="shared" si="25"/>
        <v>7.5743855000000011E-4</v>
      </c>
      <c r="AM67" s="114">
        <f t="shared" si="25"/>
        <v>1.6996885500000004E-3</v>
      </c>
      <c r="AN67" s="18">
        <f t="shared" si="41"/>
        <v>1.2110935500000003E-3</v>
      </c>
      <c r="AO67" s="18">
        <f t="shared" si="42"/>
        <v>3.0212638658349596E-4</v>
      </c>
      <c r="AP67" s="111">
        <f t="shared" si="43"/>
        <v>24.946577131345126</v>
      </c>
      <c r="AQ67" s="18">
        <f t="shared" si="26"/>
        <v>1.2334258082673642E-4</v>
      </c>
    </row>
    <row r="68" spans="1:43" s="2" customFormat="1">
      <c r="A68" s="11">
        <v>270</v>
      </c>
      <c r="B68" s="113">
        <f t="shared" si="27"/>
        <v>72900</v>
      </c>
      <c r="C68" s="52">
        <v>1153.5079249999999</v>
      </c>
      <c r="D68" s="114">
        <f t="shared" si="28"/>
        <v>4.1317220749999993E-3</v>
      </c>
      <c r="E68" s="114">
        <f t="shared" si="28"/>
        <v>5.2788020750000001E-3</v>
      </c>
      <c r="F68" s="114">
        <f t="shared" si="28"/>
        <v>5.942322075E-3</v>
      </c>
      <c r="G68" s="114">
        <f t="shared" si="28"/>
        <v>6.2021720750000007E-3</v>
      </c>
      <c r="H68" s="114">
        <f t="shared" si="28"/>
        <v>5.5126720750000007E-3</v>
      </c>
      <c r="I68" s="114">
        <f t="shared" si="28"/>
        <v>4.190742075E-3</v>
      </c>
      <c r="J68" s="18">
        <f t="shared" si="29"/>
        <v>5.2097387416666667E-3</v>
      </c>
      <c r="K68" s="18">
        <f t="shared" si="30"/>
        <v>8.73912438420845E-4</v>
      </c>
      <c r="L68" s="111">
        <f t="shared" si="31"/>
        <v>16.774592388509458</v>
      </c>
      <c r="M68" s="18">
        <f t="shared" si="20"/>
        <v>3.5677325900041596E-4</v>
      </c>
      <c r="N68" s="114">
        <f t="shared" si="32"/>
        <v>2.906092075E-3</v>
      </c>
      <c r="O68" s="114">
        <f t="shared" si="32"/>
        <v>2.9645620749999997E-3</v>
      </c>
      <c r="P68" s="114">
        <f t="shared" si="32"/>
        <v>2.1835520750000002E-3</v>
      </c>
      <c r="Q68" s="114">
        <f t="shared" si="32"/>
        <v>1.4612820750000001E-3</v>
      </c>
      <c r="R68" s="114">
        <f t="shared" si="32"/>
        <v>1.7895920749999999E-3</v>
      </c>
      <c r="S68" s="114">
        <f t="shared" si="32"/>
        <v>1.4005020750000004E-3</v>
      </c>
      <c r="T68" s="18">
        <f t="shared" si="33"/>
        <v>2.1175970750000003E-3</v>
      </c>
      <c r="U68" s="18">
        <f t="shared" si="34"/>
        <v>6.9224071486008378E-4</v>
      </c>
      <c r="V68" s="111">
        <f t="shared" si="35"/>
        <v>32.689916463928043</v>
      </c>
      <c r="W68" s="18">
        <f t="shared" si="22"/>
        <v>2.8260608843111169E-4</v>
      </c>
      <c r="X68" s="114">
        <f t="shared" si="36"/>
        <v>1.3655420750000003E-3</v>
      </c>
      <c r="Y68" s="114">
        <f t="shared" si="36"/>
        <v>1.4163720750000003E-3</v>
      </c>
      <c r="Z68" s="114">
        <f t="shared" si="36"/>
        <v>1.5265520750000002E-3</v>
      </c>
      <c r="AA68" s="114">
        <f t="shared" si="36"/>
        <v>1.333532075E-3</v>
      </c>
      <c r="AB68" s="114">
        <f t="shared" si="36"/>
        <v>9.8884207500000011E-4</v>
      </c>
      <c r="AC68" s="114">
        <f t="shared" si="36"/>
        <v>1.424712075E-3</v>
      </c>
      <c r="AD68" s="18">
        <f t="shared" si="37"/>
        <v>1.3425920750000002E-3</v>
      </c>
      <c r="AE68" s="18">
        <f t="shared" si="38"/>
        <v>1.8535172672516436E-4</v>
      </c>
      <c r="AF68" s="111">
        <f t="shared" si="39"/>
        <v>13.80551324386183</v>
      </c>
      <c r="AG68" s="18">
        <f t="shared" si="24"/>
        <v>7.5669525570073475E-5</v>
      </c>
      <c r="AH68" s="114">
        <f t="shared" si="40"/>
        <v>1.347552075E-3</v>
      </c>
      <c r="AI68" s="114">
        <f t="shared" si="40"/>
        <v>1.2988420750000001E-3</v>
      </c>
      <c r="AJ68" s="114">
        <f t="shared" si="40"/>
        <v>1.4944820749999998E-3</v>
      </c>
      <c r="AK68" s="114">
        <f t="shared" si="40"/>
        <v>1.2789820749999998E-3</v>
      </c>
      <c r="AL68" s="114">
        <f t="shared" si="40"/>
        <v>8.1170207500000011E-4</v>
      </c>
      <c r="AM68" s="114">
        <f t="shared" si="40"/>
        <v>1.9098620749999999E-3</v>
      </c>
      <c r="AN68" s="18">
        <f t="shared" si="41"/>
        <v>1.3569037416666667E-3</v>
      </c>
      <c r="AO68" s="18">
        <f t="shared" si="42"/>
        <v>3.5537753741150639E-4</v>
      </c>
      <c r="AP68" s="111">
        <f t="shared" si="43"/>
        <v>26.190327765991782</v>
      </c>
      <c r="AQ68" s="18">
        <f t="shared" si="26"/>
        <v>1.4508227211750501E-4</v>
      </c>
    </row>
    <row r="69" spans="1:43" s="2" customFormat="1">
      <c r="A69" s="11">
        <v>285</v>
      </c>
      <c r="B69" s="113">
        <f t="shared" si="27"/>
        <v>81225</v>
      </c>
      <c r="C69" s="52">
        <v>1255.4047750000004</v>
      </c>
      <c r="D69" s="114">
        <f t="shared" ref="D69:I70" si="44">(B22-$C69)/1000000</f>
        <v>4.4829652249999997E-3</v>
      </c>
      <c r="E69" s="114">
        <f t="shared" si="44"/>
        <v>5.6694152249999992E-3</v>
      </c>
      <c r="F69" s="114">
        <f t="shared" si="44"/>
        <v>6.3904652250000001E-3</v>
      </c>
      <c r="G69" s="114">
        <f t="shared" si="44"/>
        <v>6.601225225E-3</v>
      </c>
      <c r="H69" s="114">
        <f t="shared" si="44"/>
        <v>5.9439052250000006E-3</v>
      </c>
      <c r="I69" s="114">
        <f t="shared" si="44"/>
        <v>4.5397752249999998E-3</v>
      </c>
      <c r="J69" s="18">
        <f t="shared" si="29"/>
        <v>5.6046252249999998E-3</v>
      </c>
      <c r="K69" s="18">
        <f t="shared" si="30"/>
        <v>9.0797482412234337E-4</v>
      </c>
      <c r="L69" s="111">
        <f t="shared" si="31"/>
        <v>16.200455653523978</v>
      </c>
      <c r="M69" s="18">
        <f t="shared" si="20"/>
        <v>3.7067916973217342E-4</v>
      </c>
      <c r="N69" s="114">
        <f t="shared" ref="N69:S70" si="45">(K22-$C69)/1000000</f>
        <v>3.1651052249999996E-3</v>
      </c>
      <c r="O69" s="114">
        <f t="shared" si="45"/>
        <v>3.1743552249999998E-3</v>
      </c>
      <c r="P69" s="114">
        <f t="shared" si="45"/>
        <v>2.4493452249999994E-3</v>
      </c>
      <c r="Q69" s="114">
        <f t="shared" si="45"/>
        <v>1.5970652249999995E-3</v>
      </c>
      <c r="R69" s="114">
        <f t="shared" si="45"/>
        <v>1.9514452249999995E-3</v>
      </c>
      <c r="S69" s="114">
        <f t="shared" si="45"/>
        <v>1.5966552249999995E-3</v>
      </c>
      <c r="T69" s="18">
        <f t="shared" si="33"/>
        <v>2.3223285583333329E-3</v>
      </c>
      <c r="U69" s="18">
        <f t="shared" si="34"/>
        <v>7.2698257483014457E-4</v>
      </c>
      <c r="V69" s="111">
        <f t="shared" si="35"/>
        <v>31.304036296736523</v>
      </c>
      <c r="W69" s="18">
        <f t="shared" si="22"/>
        <v>2.9678939337142392E-4</v>
      </c>
      <c r="X69" s="114">
        <f t="shared" ref="X69:AC70" si="46">(T22-$C69)/1000000</f>
        <v>1.4835552249999997E-3</v>
      </c>
      <c r="Y69" s="114">
        <f t="shared" si="46"/>
        <v>1.5771152249999996E-3</v>
      </c>
      <c r="Z69" s="114">
        <f t="shared" si="46"/>
        <v>1.6667852249999996E-3</v>
      </c>
      <c r="AA69" s="114">
        <f t="shared" si="46"/>
        <v>1.4898952249999997E-3</v>
      </c>
      <c r="AB69" s="114">
        <f t="shared" si="46"/>
        <v>1.1312952249999994E-3</v>
      </c>
      <c r="AC69" s="114">
        <f t="shared" si="46"/>
        <v>1.5921152249999996E-3</v>
      </c>
      <c r="AD69" s="18">
        <f t="shared" si="37"/>
        <v>1.4901268916666663E-3</v>
      </c>
      <c r="AE69" s="18">
        <f t="shared" si="38"/>
        <v>1.8866910848537631E-4</v>
      </c>
      <c r="AF69" s="111">
        <f t="shared" si="39"/>
        <v>12.661278011992325</v>
      </c>
      <c r="AG69" s="18">
        <f t="shared" si="24"/>
        <v>7.7023841002495994E-5</v>
      </c>
      <c r="AH69" s="114">
        <f t="shared" ref="AH69:AM70" si="47">(AC22-$C69)/1000000</f>
        <v>1.4499652249999994E-3</v>
      </c>
      <c r="AI69" s="114">
        <f t="shared" si="47"/>
        <v>1.3986452249999998E-3</v>
      </c>
      <c r="AJ69" s="114">
        <f t="shared" si="47"/>
        <v>1.6287852249999995E-3</v>
      </c>
      <c r="AK69" s="114">
        <f t="shared" si="47"/>
        <v>1.3806152249999995E-3</v>
      </c>
      <c r="AL69" s="114">
        <f t="shared" si="47"/>
        <v>8.531052249999998E-4</v>
      </c>
      <c r="AM69" s="114">
        <f t="shared" si="47"/>
        <v>2.1459452249999993E-3</v>
      </c>
      <c r="AN69" s="18">
        <f t="shared" si="41"/>
        <v>1.4761768916666661E-3</v>
      </c>
      <c r="AO69" s="18">
        <f t="shared" si="42"/>
        <v>4.1855166192080346E-4</v>
      </c>
      <c r="AP69" s="111">
        <f t="shared" si="43"/>
        <v>28.353760601701396</v>
      </c>
      <c r="AQ69" s="18">
        <f t="shared" si="26"/>
        <v>1.7087300044997677E-4</v>
      </c>
    </row>
    <row r="70" spans="1:43" s="2" customFormat="1">
      <c r="A70" s="11">
        <v>300</v>
      </c>
      <c r="B70" s="113">
        <f t="shared" si="27"/>
        <v>90000</v>
      </c>
      <c r="C70" s="52">
        <v>1359.2816499999999</v>
      </c>
      <c r="D70" s="114">
        <f t="shared" si="44"/>
        <v>4.9505083499999996E-3</v>
      </c>
      <c r="E70" s="114">
        <f t="shared" si="44"/>
        <v>6.0200783499999994E-3</v>
      </c>
      <c r="F70" s="114">
        <f t="shared" si="44"/>
        <v>7.01486835E-3</v>
      </c>
      <c r="G70" s="114">
        <f t="shared" si="44"/>
        <v>6.8706583500000003E-3</v>
      </c>
      <c r="H70" s="114">
        <f t="shared" si="44"/>
        <v>6.3379683499999997E-3</v>
      </c>
      <c r="I70" s="114">
        <f t="shared" si="44"/>
        <v>4.8259783500000002E-3</v>
      </c>
      <c r="J70" s="18">
        <f t="shared" si="29"/>
        <v>6.0033433499999999E-3</v>
      </c>
      <c r="K70" s="18">
        <f t="shared" si="30"/>
        <v>9.3619677057229806E-4</v>
      </c>
      <c r="L70" s="111">
        <f t="shared" si="31"/>
        <v>15.594589814229067</v>
      </c>
      <c r="M70" s="18">
        <f t="shared" si="20"/>
        <v>3.8220073112393008E-4</v>
      </c>
      <c r="N70" s="114">
        <f t="shared" si="45"/>
        <v>3.5217683500000001E-3</v>
      </c>
      <c r="O70" s="114">
        <f t="shared" si="45"/>
        <v>3.3807283500000003E-3</v>
      </c>
      <c r="P70" s="114">
        <f t="shared" si="45"/>
        <v>2.5514983500000005E-3</v>
      </c>
      <c r="Q70" s="114">
        <f t="shared" si="45"/>
        <v>1.72489835E-3</v>
      </c>
      <c r="R70" s="114">
        <f t="shared" si="45"/>
        <v>2.13511835E-3</v>
      </c>
      <c r="S70" s="114">
        <f t="shared" si="45"/>
        <v>1.7248683500000002E-3</v>
      </c>
      <c r="T70" s="18">
        <f t="shared" si="33"/>
        <v>2.5064800166666669E-3</v>
      </c>
      <c r="U70" s="18">
        <f t="shared" si="34"/>
        <v>7.9458711103104788E-4</v>
      </c>
      <c r="V70" s="111">
        <f t="shared" si="35"/>
        <v>31.701314422915619</v>
      </c>
      <c r="W70" s="18">
        <f t="shared" si="22"/>
        <v>3.2438882970304504E-4</v>
      </c>
      <c r="X70" s="114">
        <f t="shared" si="46"/>
        <v>1.6509783500000003E-3</v>
      </c>
      <c r="Y70" s="114">
        <f t="shared" si="46"/>
        <v>1.6771183500000001E-3</v>
      </c>
      <c r="Z70" s="114">
        <f t="shared" si="46"/>
        <v>1.8692183500000001E-3</v>
      </c>
      <c r="AA70" s="114">
        <f t="shared" si="46"/>
        <v>1.5792683500000003E-3</v>
      </c>
      <c r="AB70" s="114">
        <f t="shared" si="46"/>
        <v>1.20233835E-3</v>
      </c>
      <c r="AC70" s="114">
        <f t="shared" si="46"/>
        <v>1.73277835E-3</v>
      </c>
      <c r="AD70" s="18">
        <f t="shared" si="37"/>
        <v>1.6186166833333335E-3</v>
      </c>
      <c r="AE70" s="18">
        <f t="shared" si="38"/>
        <v>2.2589366794283251E-4</v>
      </c>
      <c r="AF70" s="111">
        <f t="shared" si="39"/>
        <v>13.955970568500101</v>
      </c>
      <c r="AG70" s="18">
        <f t="shared" si="24"/>
        <v>9.2220703764272913E-5</v>
      </c>
      <c r="AH70" s="114">
        <f t="shared" si="47"/>
        <v>1.5837183500000001E-3</v>
      </c>
      <c r="AI70" s="114">
        <f t="shared" si="47"/>
        <v>1.56143835E-3</v>
      </c>
      <c r="AJ70" s="114">
        <f t="shared" si="47"/>
        <v>1.8657783500000001E-3</v>
      </c>
      <c r="AK70" s="114">
        <f t="shared" si="47"/>
        <v>1.5293283500000003E-3</v>
      </c>
      <c r="AL70" s="114">
        <f t="shared" si="47"/>
        <v>8.8925835000000009E-4</v>
      </c>
      <c r="AM70" s="114">
        <f t="shared" si="47"/>
        <v>2.3417883500000004E-3</v>
      </c>
      <c r="AN70" s="18">
        <f t="shared" si="41"/>
        <v>1.6285516833333333E-3</v>
      </c>
      <c r="AO70" s="18">
        <f t="shared" si="42"/>
        <v>4.7495203209025938E-4</v>
      </c>
      <c r="AP70" s="111">
        <f t="shared" si="43"/>
        <v>29.164074861789068</v>
      </c>
      <c r="AQ70" s="18">
        <f t="shared" si="26"/>
        <v>1.938983551531862E-4</v>
      </c>
    </row>
    <row r="71" spans="1:43" s="2" customFormat="1" ht="23.25">
      <c r="A71" s="100" t="s">
        <v>328</v>
      </c>
      <c r="B71" s="104">
        <f>$B$105</f>
        <v>2.952E-7</v>
      </c>
      <c r="C71" s="2" t="s">
        <v>327</v>
      </c>
      <c r="D71" s="115">
        <f>SLOPE(D66:D70,$B66:$B70)</f>
        <v>4.5828165741739891E-8</v>
      </c>
      <c r="E71" s="115">
        <f t="shared" ref="E71:I71" si="48">SLOPE(E66:E70,$B66:$B70)</f>
        <v>5.2059263835362995E-8</v>
      </c>
      <c r="F71" s="115">
        <f t="shared" si="48"/>
        <v>6.3566966420019497E-8</v>
      </c>
      <c r="G71" s="115">
        <f t="shared" si="48"/>
        <v>5.416726102632614E-8</v>
      </c>
      <c r="H71" s="115">
        <f t="shared" si="48"/>
        <v>3.6769336973091479E-8</v>
      </c>
      <c r="I71" s="115">
        <f t="shared" si="48"/>
        <v>3.7869201659729717E-8</v>
      </c>
      <c r="J71" s="46" t="s">
        <v>331</v>
      </c>
      <c r="K71" s="116" t="s">
        <v>330</v>
      </c>
      <c r="L71" s="108">
        <f>AVERAGE(L66:L70)</f>
        <v>16.542207013393558</v>
      </c>
      <c r="M71" s="46"/>
      <c r="N71" s="115">
        <f>SLOPE(N66:N70,$B66:$B70)</f>
        <v>3.5780299068221899E-8</v>
      </c>
      <c r="O71" s="115">
        <f t="shared" ref="O71:S71" si="49">SLOPE(O66:O70,$B66:$B70)</f>
        <v>3.0508374021547364E-8</v>
      </c>
      <c r="P71" s="115">
        <f t="shared" si="49"/>
        <v>1.6001264075158855E-8</v>
      </c>
      <c r="Q71" s="115">
        <f t="shared" si="49"/>
        <v>1.6523409220149689E-8</v>
      </c>
      <c r="R71" s="115">
        <f t="shared" si="49"/>
        <v>1.8224030976482876E-8</v>
      </c>
      <c r="S71" s="115">
        <f t="shared" si="49"/>
        <v>1.8740379913673492E-8</v>
      </c>
      <c r="T71" s="46" t="s">
        <v>331</v>
      </c>
      <c r="U71" s="116" t="s">
        <v>330</v>
      </c>
      <c r="V71" s="108">
        <f>AVERAGE(V66:V70)</f>
        <v>31.918006354619926</v>
      </c>
      <c r="W71" s="46"/>
      <c r="X71" s="115">
        <f>SLOPE(X66:X70,$B66:$B70)</f>
        <v>1.8200267209632948E-8</v>
      </c>
      <c r="Y71" s="115">
        <f t="shared" ref="Y71:AC71" si="50">SLOPE(Y66:Y70,$B66:$B70)</f>
        <v>1.7440042486682754E-8</v>
      </c>
      <c r="Z71" s="115">
        <f t="shared" si="50"/>
        <v>2.2044934321634711E-8</v>
      </c>
      <c r="AA71" s="115">
        <f t="shared" si="50"/>
        <v>1.7526608781665899E-8</v>
      </c>
      <c r="AB71" s="115">
        <f t="shared" si="50"/>
        <v>1.5385629386979073E-8</v>
      </c>
      <c r="AC71" s="115">
        <f t="shared" si="50"/>
        <v>1.6061421997841832E-8</v>
      </c>
      <c r="AD71" s="46" t="s">
        <v>331</v>
      </c>
      <c r="AE71" s="116" t="s">
        <v>330</v>
      </c>
      <c r="AF71" s="108">
        <f>AVERAGE(AF66:AF70)</f>
        <v>14.452875503821833</v>
      </c>
      <c r="AG71" s="46"/>
      <c r="AH71" s="115">
        <f>SLOPE(AH66:AH70,$B66:$B70)</f>
        <v>1.5234040739598844E-8</v>
      </c>
      <c r="AI71" s="115">
        <f t="shared" ref="AI71:AM71" si="51">SLOPE(AI66:AI70,$B66:$B70)</f>
        <v>1.4799599206960928E-8</v>
      </c>
      <c r="AJ71" s="115">
        <f t="shared" si="51"/>
        <v>2.3920189104705127E-8</v>
      </c>
      <c r="AK71" s="115">
        <f t="shared" si="51"/>
        <v>1.4580665613277831E-8</v>
      </c>
      <c r="AL71" s="115">
        <f t="shared" si="51"/>
        <v>6.3543805645478925E-9</v>
      </c>
      <c r="AM71" s="115">
        <f t="shared" si="51"/>
        <v>2.537400956614082E-8</v>
      </c>
      <c r="AN71" s="46" t="s">
        <v>331</v>
      </c>
      <c r="AO71" s="116" t="s">
        <v>330</v>
      </c>
      <c r="AP71" s="108">
        <f>AVERAGE(AP66:AP70)</f>
        <v>26.75930861511311</v>
      </c>
      <c r="AQ71" s="46"/>
    </row>
    <row r="72" spans="1:43" s="2" customFormat="1">
      <c r="A72" s="13" t="s">
        <v>245</v>
      </c>
      <c r="B72" s="2" t="s">
        <v>332</v>
      </c>
      <c r="C72" s="2" t="s">
        <v>245</v>
      </c>
      <c r="D72" s="77">
        <f t="shared" ref="D72:I72" si="52">D71/$B$71</f>
        <v>0.15524446389478283</v>
      </c>
      <c r="E72" s="77">
        <f t="shared" si="52"/>
        <v>0.17635251976748983</v>
      </c>
      <c r="F72" s="77">
        <f t="shared" si="52"/>
        <v>0.21533525210033705</v>
      </c>
      <c r="G72" s="77">
        <f t="shared" si="52"/>
        <v>0.18349343166099641</v>
      </c>
      <c r="H72" s="77">
        <f t="shared" si="52"/>
        <v>0.12455737457009308</v>
      </c>
      <c r="I72" s="77">
        <f t="shared" si="52"/>
        <v>0.12828320345436897</v>
      </c>
      <c r="J72" s="99">
        <f t="shared" ref="J72" si="53">AVERAGE(D72:I72)</f>
        <v>0.16387770757467801</v>
      </c>
      <c r="K72" s="99">
        <f t="shared" ref="K72" si="54">_xlfn.STDEV.S(D72:I72)</f>
        <v>3.485933638750259E-2</v>
      </c>
      <c r="L72" s="123">
        <f t="shared" ref="L72" si="55">K72/J72%</f>
        <v>21.271554809623765</v>
      </c>
      <c r="M72" s="46"/>
      <c r="N72" s="77">
        <f t="shared" ref="N72:S72" si="56">N71/$B$71</f>
        <v>0.12120697516335331</v>
      </c>
      <c r="O72" s="77">
        <f t="shared" si="56"/>
        <v>0.1033481504794965</v>
      </c>
      <c r="P72" s="77">
        <f t="shared" si="56"/>
        <v>5.4204824102841651E-2</v>
      </c>
      <c r="Q72" s="77">
        <f t="shared" si="56"/>
        <v>5.5973608469341768E-2</v>
      </c>
      <c r="R72" s="77">
        <f t="shared" si="56"/>
        <v>6.1734522278058528E-2</v>
      </c>
      <c r="S72" s="77">
        <f t="shared" si="56"/>
        <v>6.3483671794286892E-2</v>
      </c>
      <c r="T72" s="99">
        <f t="shared" ref="T72" si="57">AVERAGE(N72:S72)</f>
        <v>7.6658625381229778E-2</v>
      </c>
      <c r="U72" s="99">
        <f t="shared" ref="U72" si="58">_xlfn.STDEV.S(N72:S72)</f>
        <v>2.8373359301387121E-2</v>
      </c>
      <c r="V72" s="123">
        <f t="shared" ref="V72" si="59">U72/T72%</f>
        <v>37.012611640613201</v>
      </c>
      <c r="W72" s="46"/>
      <c r="X72" s="77">
        <f t="shared" ref="X72:AC72" si="60">X71/$B$71</f>
        <v>6.1654021712848742E-2</v>
      </c>
      <c r="Y72" s="77">
        <f t="shared" si="60"/>
        <v>5.9078734710984938E-2</v>
      </c>
      <c r="Z72" s="77">
        <f t="shared" si="60"/>
        <v>7.467796179415552E-2</v>
      </c>
      <c r="AA72" s="77">
        <f t="shared" si="60"/>
        <v>5.9371980967702909E-2</v>
      </c>
      <c r="AB72" s="77">
        <f t="shared" si="60"/>
        <v>5.2119340741799025E-2</v>
      </c>
      <c r="AC72" s="77">
        <f t="shared" si="60"/>
        <v>5.4408611103800249E-2</v>
      </c>
      <c r="AD72" s="99">
        <f t="shared" ref="AD72" si="61">AVERAGE(X72:AC72)</f>
        <v>6.0218441838548568E-2</v>
      </c>
      <c r="AE72" s="99">
        <f t="shared" ref="AE72" si="62">_xlfn.STDEV.S(X72:AC72)</f>
        <v>7.9057397757120035E-3</v>
      </c>
      <c r="AF72" s="123">
        <f t="shared" ref="AF72" si="63">AE72/AD72%</f>
        <v>13.128436296820917</v>
      </c>
      <c r="AG72" s="46"/>
      <c r="AH72" s="77">
        <f t="shared" ref="AH72:AM72" si="64">AH71/$B$71</f>
        <v>5.1605829063681719E-2</v>
      </c>
      <c r="AI72" s="77">
        <f t="shared" si="64"/>
        <v>5.0134143655016693E-2</v>
      </c>
      <c r="AJ72" s="77">
        <f t="shared" si="64"/>
        <v>8.1030450896697581E-2</v>
      </c>
      <c r="AK72" s="77">
        <f t="shared" si="64"/>
        <v>4.9392498689965557E-2</v>
      </c>
      <c r="AL72" s="77">
        <f t="shared" si="64"/>
        <v>2.1525679419200177E-2</v>
      </c>
      <c r="AM72" s="77">
        <f t="shared" si="64"/>
        <v>8.5955316958471611E-2</v>
      </c>
      <c r="AN72" s="99">
        <f t="shared" ref="AN72" si="65">AVERAGE(AH72:AM72)</f>
        <v>5.6607319780505559E-2</v>
      </c>
      <c r="AO72" s="99">
        <f t="shared" ref="AO72" si="66">_xlfn.STDEV.S(AH72:AM72)</f>
        <v>2.3695933508630366E-2</v>
      </c>
      <c r="AP72" s="123">
        <f t="shared" ref="AP72" si="67">AO72/AN72%</f>
        <v>41.860193346922557</v>
      </c>
      <c r="AQ72" s="46"/>
    </row>
    <row r="73" spans="1:43" s="2" customFormat="1">
      <c r="A73" s="46"/>
      <c r="K73" s="46"/>
      <c r="L73" s="112"/>
      <c r="M73" s="46"/>
      <c r="U73" s="46"/>
      <c r="V73" s="112"/>
      <c r="W73" s="46"/>
      <c r="AE73" s="46"/>
      <c r="AF73" s="112"/>
      <c r="AG73" s="46"/>
      <c r="AO73" s="46"/>
      <c r="AP73" s="112"/>
      <c r="AQ73" s="46"/>
    </row>
    <row r="74" spans="1:43" s="2" customFormat="1">
      <c r="A74" s="46" t="s">
        <v>14</v>
      </c>
      <c r="B74" s="46" t="s">
        <v>14</v>
      </c>
      <c r="C74" s="46" t="s">
        <v>14</v>
      </c>
      <c r="K74" s="46"/>
      <c r="L74" s="112"/>
      <c r="M74" s="46"/>
      <c r="U74" s="46"/>
      <c r="V74" s="112"/>
      <c r="W74" s="46"/>
      <c r="AE74" s="46"/>
      <c r="AF74" s="112"/>
      <c r="AG74" s="46"/>
      <c r="AO74" s="46"/>
      <c r="AP74" s="112"/>
      <c r="AQ74" s="46"/>
    </row>
    <row r="75" spans="1:43" s="2" customFormat="1">
      <c r="A75" s="11">
        <v>30</v>
      </c>
      <c r="B75" s="113">
        <f>A75^2</f>
        <v>900</v>
      </c>
      <c r="C75" s="52">
        <v>39.267667000000003</v>
      </c>
      <c r="D75" s="20">
        <f>(B25-$C75)/1000000</f>
        <v>7.3754332999999996E-5</v>
      </c>
      <c r="E75" s="20">
        <f t="shared" ref="E75:I90" si="68">(C25-$C75)/1000000</f>
        <v>1.2410733300000001E-4</v>
      </c>
      <c r="F75" s="20">
        <f t="shared" si="68"/>
        <v>1.2534033300000001E-4</v>
      </c>
      <c r="G75" s="20">
        <f t="shared" si="68"/>
        <v>1.5384233300000001E-4</v>
      </c>
      <c r="H75" s="20">
        <f t="shared" si="68"/>
        <v>8.4143332999999995E-5</v>
      </c>
      <c r="I75" s="20">
        <f t="shared" si="68"/>
        <v>9.2064332999999989E-5</v>
      </c>
      <c r="J75" s="18">
        <f>AVERAGE(D75:I75)</f>
        <v>1.08875333E-4</v>
      </c>
      <c r="K75" s="18">
        <f>_xlfn.STDEV.S(D75:I75)</f>
        <v>3.0505433365222011E-5</v>
      </c>
      <c r="L75" s="2">
        <f>K75/J75%</f>
        <v>28.018682032616159</v>
      </c>
      <c r="M75" s="18">
        <f t="shared" ref="M75:M93" si="69">K75/SQRT(6)</f>
        <v>1.2453791021211175E-5</v>
      </c>
      <c r="N75" s="20">
        <f>(K25-$C75)/1000000</f>
        <v>4.8521332999999996E-5</v>
      </c>
      <c r="O75" s="20">
        <f t="shared" ref="O75:S90" si="70">(L25-$C75)/1000000</f>
        <v>5.2747432999999999E-5</v>
      </c>
      <c r="P75" s="20">
        <f t="shared" si="70"/>
        <v>4.2126733000000001E-5</v>
      </c>
      <c r="Q75" s="20">
        <f t="shared" si="70"/>
        <v>2.9984532999999998E-5</v>
      </c>
      <c r="R75" s="20">
        <f t="shared" si="70"/>
        <v>3.7422433E-5</v>
      </c>
      <c r="S75" s="20">
        <f t="shared" si="70"/>
        <v>3.0472732999999991E-5</v>
      </c>
      <c r="T75" s="18">
        <f>AVERAGE(N75:S75)</f>
        <v>4.0212532999999999E-5</v>
      </c>
      <c r="U75" s="18">
        <f>_xlfn.STDEV.S(N75:S75)</f>
        <v>9.3496992800838262E-6</v>
      </c>
      <c r="V75" s="2">
        <f>U75/T75%</f>
        <v>23.250709623499286</v>
      </c>
      <c r="W75" s="18">
        <f t="shared" ref="W75:W93" si="71">U75/SQRT(6)</f>
        <v>3.8169987474454333E-6</v>
      </c>
      <c r="X75" s="20">
        <f>(T25-$C75)/1000000</f>
        <v>2.3855332999999995E-5</v>
      </c>
      <c r="Y75" s="20">
        <f t="shared" ref="Y75:AC90" si="72">(U25-$C75)/1000000</f>
        <v>2.5218733E-5</v>
      </c>
      <c r="Z75" s="20">
        <f t="shared" si="72"/>
        <v>2.6482332999999996E-5</v>
      </c>
      <c r="AA75" s="20">
        <f t="shared" si="72"/>
        <v>2.9900633E-5</v>
      </c>
      <c r="AB75" s="20">
        <f t="shared" si="72"/>
        <v>2.3795432999999996E-5</v>
      </c>
      <c r="AC75" s="20">
        <f t="shared" si="72"/>
        <v>3.1000332999999999E-5</v>
      </c>
      <c r="AD75" s="18">
        <f>AVERAGE(X75:AC75)</f>
        <v>2.6708799666666664E-5</v>
      </c>
      <c r="AE75" s="18">
        <f>_xlfn.STDEV.S(X75:AC75)</f>
        <v>3.0824218255564369E-6</v>
      </c>
      <c r="AF75" s="2">
        <f>AE75/AD75%</f>
        <v>11.540847451124456</v>
      </c>
      <c r="AG75" s="18">
        <f t="shared" ref="AG75:AG93" si="73">AE75/SQRT(6)</f>
        <v>1.2583934407719153E-6</v>
      </c>
      <c r="AH75" s="20">
        <f>(AC25-$C75)/1000000</f>
        <v>2.4930932999999996E-5</v>
      </c>
      <c r="AI75" s="20">
        <f t="shared" ref="AI75:AM90" si="74">(AD25-$C75)/1000000</f>
        <v>2.3836233000000001E-5</v>
      </c>
      <c r="AJ75" s="20">
        <f t="shared" si="74"/>
        <v>2.4911833000000001E-5</v>
      </c>
      <c r="AK75" s="20">
        <f t="shared" si="74"/>
        <v>2.3567532999999998E-5</v>
      </c>
      <c r="AL75" s="20">
        <f t="shared" si="74"/>
        <v>2.2519832999999998E-5</v>
      </c>
      <c r="AM75" s="20">
        <f t="shared" si="74"/>
        <v>2.4564332999999998E-5</v>
      </c>
      <c r="AN75" s="18">
        <f>AVERAGE(AH75:AM75)</f>
        <v>2.4055116333333333E-5</v>
      </c>
      <c r="AO75" s="18">
        <f>_xlfn.STDEV.S(AH75:AM75)</f>
        <v>9.3840952982515412E-7</v>
      </c>
      <c r="AP75" s="2">
        <f>AO75/AN75%</f>
        <v>3.9010808213169761</v>
      </c>
      <c r="AQ75" s="18">
        <f t="shared" ref="AQ75:AQ93" si="75">AO75/SQRT(6)</f>
        <v>3.8310408630611668E-7</v>
      </c>
    </row>
    <row r="76" spans="1:43" s="2" customFormat="1">
      <c r="A76" s="11">
        <v>45</v>
      </c>
      <c r="B76" s="113">
        <f t="shared" ref="B76:B93" si="76">A76^2</f>
        <v>2025</v>
      </c>
      <c r="C76" s="52">
        <v>73.273809</v>
      </c>
      <c r="D76" s="20">
        <f t="shared" ref="D76:I91" si="77">(B26-$C76)/1000000</f>
        <v>1.5534019100000001E-4</v>
      </c>
      <c r="E76" s="20">
        <f t="shared" si="68"/>
        <v>2.3734119100000001E-4</v>
      </c>
      <c r="F76" s="20">
        <f t="shared" si="68"/>
        <v>2.5151919100000001E-4</v>
      </c>
      <c r="G76" s="20">
        <f t="shared" si="68"/>
        <v>2.9062119099999996E-4</v>
      </c>
      <c r="H76" s="20">
        <f t="shared" si="68"/>
        <v>1.7297819100000001E-4</v>
      </c>
      <c r="I76" s="20">
        <f t="shared" si="68"/>
        <v>1.8263119099999999E-4</v>
      </c>
      <c r="J76" s="18">
        <f t="shared" ref="J76:J93" si="78">AVERAGE(D76:I76)</f>
        <v>2.1507185766666667E-4</v>
      </c>
      <c r="K76" s="18">
        <f t="shared" ref="K76:K93" si="79">_xlfn.STDEV.S(D76:I76)</f>
        <v>5.2771542921035251E-5</v>
      </c>
      <c r="L76" s="2">
        <f t="shared" ref="L76:L95" si="80">K76/J76%</f>
        <v>24.536702985485093</v>
      </c>
      <c r="M76" s="18">
        <f t="shared" si="69"/>
        <v>2.1543892182653016E-5</v>
      </c>
      <c r="N76" s="20">
        <f t="shared" ref="N76:S91" si="81">(K26-$C76)/1000000</f>
        <v>1.0002619100000002E-4</v>
      </c>
      <c r="O76" s="20">
        <f t="shared" si="70"/>
        <v>1.0786719099999998E-4</v>
      </c>
      <c r="P76" s="20">
        <f t="shared" si="70"/>
        <v>8.5958191000000002E-5</v>
      </c>
      <c r="Q76" s="20">
        <f t="shared" si="70"/>
        <v>5.9976190999999999E-5</v>
      </c>
      <c r="R76" s="20">
        <f t="shared" si="70"/>
        <v>7.8255190999999998E-5</v>
      </c>
      <c r="S76" s="20">
        <f t="shared" si="70"/>
        <v>5.9703191000000003E-5</v>
      </c>
      <c r="T76" s="18">
        <f t="shared" ref="T76:T93" si="82">AVERAGE(N76:S76)</f>
        <v>8.1964357666666659E-5</v>
      </c>
      <c r="U76" s="18">
        <f t="shared" ref="U76:U93" si="83">_xlfn.STDEV.S(N76:S76)</f>
        <v>2.0029649197294163E-5</v>
      </c>
      <c r="V76" s="2">
        <f t="shared" ref="V76:V93" si="84">U76/T76%</f>
        <v>24.43702332024721</v>
      </c>
      <c r="W76" s="18">
        <f t="shared" si="71"/>
        <v>8.1770700433862283E-6</v>
      </c>
      <c r="X76" s="20">
        <f t="shared" ref="X76:AC91" si="85">(T26-$C76)/1000000</f>
        <v>4.7581191000000007E-5</v>
      </c>
      <c r="Y76" s="20">
        <f t="shared" si="72"/>
        <v>4.8784191000000008E-5</v>
      </c>
      <c r="Z76" s="20">
        <f t="shared" si="72"/>
        <v>5.0331191000000006E-5</v>
      </c>
      <c r="AA76" s="20">
        <f t="shared" si="72"/>
        <v>5.6850190999999995E-5</v>
      </c>
      <c r="AB76" s="20">
        <f t="shared" si="72"/>
        <v>4.6605191000000008E-5</v>
      </c>
      <c r="AC76" s="20">
        <f t="shared" si="72"/>
        <v>6.176419100000001E-5</v>
      </c>
      <c r="AD76" s="18">
        <f t="shared" ref="AD76:AD93" si="86">AVERAGE(X76:AC76)</f>
        <v>5.1986024333333342E-5</v>
      </c>
      <c r="AE76" s="18">
        <f t="shared" ref="AE76:AE93" si="87">_xlfn.STDEV.S(X76:AC76)</f>
        <v>6.0103043988359401E-6</v>
      </c>
      <c r="AF76" s="2">
        <f t="shared" ref="AF76:AF93" si="88">AE76/AD76%</f>
        <v>11.561384960500133</v>
      </c>
      <c r="AG76" s="18">
        <f t="shared" si="73"/>
        <v>2.4536964959922089E-6</v>
      </c>
      <c r="AH76" s="20">
        <f t="shared" ref="AH76:AM91" si="89">(AC26-$C76)/1000000</f>
        <v>5.0208191E-5</v>
      </c>
      <c r="AI76" s="20">
        <f t="shared" si="74"/>
        <v>4.6946190999999997E-5</v>
      </c>
      <c r="AJ76" s="20">
        <f t="shared" si="74"/>
        <v>4.6632191000000006E-5</v>
      </c>
      <c r="AK76" s="20">
        <f t="shared" si="74"/>
        <v>4.7406191000000009E-5</v>
      </c>
      <c r="AL76" s="20">
        <f t="shared" si="74"/>
        <v>4.3522191000000004E-5</v>
      </c>
      <c r="AM76" s="20">
        <f t="shared" si="74"/>
        <v>4.7718191000000002E-5</v>
      </c>
      <c r="AN76" s="18">
        <f t="shared" ref="AN76:AN93" si="90">AVERAGE(AH76:AM76)</f>
        <v>4.7072190999999995E-5</v>
      </c>
      <c r="AO76" s="18">
        <f t="shared" ref="AO76:AO93" si="91">_xlfn.STDEV.S(AH76:AM76)</f>
        <v>2.1529209925122649E-6</v>
      </c>
      <c r="AP76" s="2">
        <f t="shared" ref="AP76:AP93" si="92">AO76/AN76%</f>
        <v>4.5736579215364443</v>
      </c>
      <c r="AQ76" s="18">
        <f t="shared" si="75"/>
        <v>8.7892631469689542E-7</v>
      </c>
    </row>
    <row r="77" spans="1:43" s="2" customFormat="1">
      <c r="A77" s="11">
        <v>60</v>
      </c>
      <c r="B77" s="113">
        <f t="shared" si="76"/>
        <v>3600</v>
      </c>
      <c r="C77" s="52">
        <v>114.48632499999999</v>
      </c>
      <c r="D77" s="20">
        <f t="shared" si="77"/>
        <v>2.6716567499999994E-4</v>
      </c>
      <c r="E77" s="20">
        <f t="shared" si="68"/>
        <v>3.7162867500000005E-4</v>
      </c>
      <c r="F77" s="20">
        <f t="shared" si="68"/>
        <v>3.9911167499999997E-4</v>
      </c>
      <c r="G77" s="20">
        <f t="shared" si="68"/>
        <v>4.5295467500000005E-4</v>
      </c>
      <c r="H77" s="20">
        <f t="shared" si="68"/>
        <v>2.9708767499999998E-4</v>
      </c>
      <c r="I77" s="20">
        <f t="shared" si="68"/>
        <v>2.9546767500000001E-4</v>
      </c>
      <c r="J77" s="18">
        <f t="shared" si="78"/>
        <v>3.4723600833333333E-4</v>
      </c>
      <c r="K77" s="18">
        <f t="shared" si="79"/>
        <v>7.2206090343312942E-5</v>
      </c>
      <c r="L77" s="2">
        <f t="shared" si="80"/>
        <v>20.794528392918814</v>
      </c>
      <c r="M77" s="18">
        <f t="shared" si="69"/>
        <v>2.9478012943736758E-5</v>
      </c>
      <c r="N77" s="20">
        <f t="shared" si="81"/>
        <v>1.6655867500000001E-4</v>
      </c>
      <c r="O77" s="20">
        <f t="shared" si="70"/>
        <v>1.8370067500000001E-4</v>
      </c>
      <c r="P77" s="20">
        <f t="shared" si="70"/>
        <v>1.3876667499999998E-4</v>
      </c>
      <c r="Q77" s="20">
        <f t="shared" si="70"/>
        <v>9.6749674999999991E-5</v>
      </c>
      <c r="R77" s="20">
        <f t="shared" si="70"/>
        <v>1.26669675E-4</v>
      </c>
      <c r="S77" s="20">
        <f t="shared" si="70"/>
        <v>9.6057675000000019E-5</v>
      </c>
      <c r="T77" s="18">
        <f t="shared" si="82"/>
        <v>1.3475050833333332E-4</v>
      </c>
      <c r="U77" s="18">
        <f t="shared" si="83"/>
        <v>3.5862254337487862E-5</v>
      </c>
      <c r="V77" s="2">
        <f t="shared" si="84"/>
        <v>26.613817477241081</v>
      </c>
      <c r="W77" s="18">
        <f t="shared" si="71"/>
        <v>1.4640704025459677E-5</v>
      </c>
      <c r="X77" s="20">
        <f t="shared" si="85"/>
        <v>7.2009675000000021E-5</v>
      </c>
      <c r="Y77" s="20">
        <f t="shared" si="72"/>
        <v>7.6351675000000001E-5</v>
      </c>
      <c r="Z77" s="20">
        <f t="shared" si="72"/>
        <v>8.0437675000000016E-5</v>
      </c>
      <c r="AA77" s="20">
        <f t="shared" si="72"/>
        <v>9.0072675000000001E-5</v>
      </c>
      <c r="AB77" s="20">
        <f t="shared" si="72"/>
        <v>7.3570674999999988E-5</v>
      </c>
      <c r="AC77" s="20">
        <f t="shared" si="72"/>
        <v>1.00589675E-4</v>
      </c>
      <c r="AD77" s="18">
        <f t="shared" si="86"/>
        <v>8.2172008333333317E-5</v>
      </c>
      <c r="AE77" s="18">
        <f t="shared" si="87"/>
        <v>1.1097487331223523E-5</v>
      </c>
      <c r="AF77" s="2">
        <f t="shared" si="88"/>
        <v>13.505191799872067</v>
      </c>
      <c r="AG77" s="18">
        <f t="shared" si="73"/>
        <v>4.5305302314163812E-6</v>
      </c>
      <c r="AH77" s="20">
        <f t="shared" si="89"/>
        <v>7.9933674999999995E-5</v>
      </c>
      <c r="AI77" s="20">
        <f t="shared" si="74"/>
        <v>7.5993675000000002E-5</v>
      </c>
      <c r="AJ77" s="20">
        <f t="shared" si="74"/>
        <v>7.3805675000000002E-5</v>
      </c>
      <c r="AK77" s="20">
        <f t="shared" si="74"/>
        <v>7.3455675000000007E-5</v>
      </c>
      <c r="AL77" s="20">
        <f t="shared" si="74"/>
        <v>6.7689674999999995E-5</v>
      </c>
      <c r="AM77" s="20">
        <f t="shared" si="74"/>
        <v>7.6695674999999996E-5</v>
      </c>
      <c r="AN77" s="18">
        <f t="shared" si="90"/>
        <v>7.4595675E-5</v>
      </c>
      <c r="AO77" s="18">
        <f t="shared" si="91"/>
        <v>4.1103572594118873E-6</v>
      </c>
      <c r="AP77" s="2">
        <f t="shared" si="92"/>
        <v>5.5101817356192404</v>
      </c>
      <c r="AQ77" s="18">
        <f t="shared" si="75"/>
        <v>1.6780463243506322E-6</v>
      </c>
    </row>
    <row r="78" spans="1:43" s="2" customFormat="1">
      <c r="A78" s="11">
        <v>75</v>
      </c>
      <c r="B78" s="113">
        <f t="shared" si="76"/>
        <v>5625</v>
      </c>
      <c r="C78" s="52">
        <v>161.23335250000002</v>
      </c>
      <c r="D78" s="20">
        <f t="shared" si="77"/>
        <v>3.8366764749999993E-4</v>
      </c>
      <c r="E78" s="20">
        <f t="shared" si="68"/>
        <v>5.4000164750000004E-4</v>
      </c>
      <c r="F78" s="20">
        <f t="shared" si="68"/>
        <v>5.8613964750000008E-4</v>
      </c>
      <c r="G78" s="20">
        <f t="shared" si="68"/>
        <v>6.5043664749999991E-4</v>
      </c>
      <c r="H78" s="20">
        <f t="shared" si="68"/>
        <v>4.3482064749999995E-4</v>
      </c>
      <c r="I78" s="20">
        <f t="shared" si="68"/>
        <v>4.3117064749999999E-4</v>
      </c>
      <c r="J78" s="18">
        <f t="shared" si="78"/>
        <v>5.043728141666667E-4</v>
      </c>
      <c r="K78" s="18">
        <f t="shared" si="79"/>
        <v>1.0397660367489731E-4</v>
      </c>
      <c r="L78" s="2">
        <f t="shared" si="80"/>
        <v>20.615029350201837</v>
      </c>
      <c r="M78" s="18">
        <f t="shared" si="69"/>
        <v>4.2448270698515447E-5</v>
      </c>
      <c r="N78" s="20">
        <f t="shared" si="81"/>
        <v>2.4190664749999997E-4</v>
      </c>
      <c r="O78" s="20">
        <f t="shared" si="70"/>
        <v>2.7181864750000002E-4</v>
      </c>
      <c r="P78" s="20">
        <f t="shared" si="70"/>
        <v>2.0410564749999999E-4</v>
      </c>
      <c r="Q78" s="20">
        <f t="shared" si="70"/>
        <v>1.4243764749999997E-4</v>
      </c>
      <c r="R78" s="20">
        <f t="shared" si="70"/>
        <v>1.8885464750000001E-4</v>
      </c>
      <c r="S78" s="20">
        <f t="shared" si="70"/>
        <v>1.3709664749999995E-4</v>
      </c>
      <c r="T78" s="18">
        <f t="shared" si="82"/>
        <v>1.9770331416666664E-4</v>
      </c>
      <c r="U78" s="18">
        <f t="shared" si="83"/>
        <v>5.3467313460343865E-5</v>
      </c>
      <c r="V78" s="2">
        <f t="shared" si="84"/>
        <v>27.044217081394084</v>
      </c>
      <c r="W78" s="18">
        <f t="shared" si="71"/>
        <v>2.1827939315880878E-5</v>
      </c>
      <c r="X78" s="20">
        <f t="shared" si="85"/>
        <v>1.0257064749999995E-4</v>
      </c>
      <c r="Y78" s="20">
        <f t="shared" si="72"/>
        <v>1.1038564750000001E-4</v>
      </c>
      <c r="Z78" s="20">
        <f t="shared" si="72"/>
        <v>1.1383264749999995E-4</v>
      </c>
      <c r="AA78" s="20">
        <f t="shared" si="72"/>
        <v>1.3240664749999997E-4</v>
      </c>
      <c r="AB78" s="20">
        <f t="shared" si="72"/>
        <v>1.0781564749999996E-4</v>
      </c>
      <c r="AC78" s="20">
        <f t="shared" si="72"/>
        <v>1.4601064750000001E-4</v>
      </c>
      <c r="AD78" s="18">
        <f t="shared" si="86"/>
        <v>1.1883698083333331E-4</v>
      </c>
      <c r="AE78" s="18">
        <f t="shared" si="87"/>
        <v>1.6763506729400836E-5</v>
      </c>
      <c r="AF78" s="2">
        <f t="shared" si="88"/>
        <v>14.106304798260862</v>
      </c>
      <c r="AG78" s="18">
        <f t="shared" si="73"/>
        <v>6.8436729644573554E-6</v>
      </c>
      <c r="AH78" s="20">
        <f t="shared" si="89"/>
        <v>1.1840064749999999E-4</v>
      </c>
      <c r="AI78" s="20">
        <f t="shared" si="74"/>
        <v>1.0860764749999999E-4</v>
      </c>
      <c r="AJ78" s="20">
        <f t="shared" si="74"/>
        <v>1.0817064749999998E-4</v>
      </c>
      <c r="AK78" s="20">
        <f t="shared" si="74"/>
        <v>1.051096475E-4</v>
      </c>
      <c r="AL78" s="20">
        <f t="shared" si="74"/>
        <v>9.6807647499999971E-5</v>
      </c>
      <c r="AM78" s="20">
        <f t="shared" si="74"/>
        <v>1.124316475E-4</v>
      </c>
      <c r="AN78" s="18">
        <f t="shared" si="90"/>
        <v>1.0825464749999997E-4</v>
      </c>
      <c r="AO78" s="18">
        <f t="shared" si="91"/>
        <v>7.231115321995639E-6</v>
      </c>
      <c r="AP78" s="2">
        <f t="shared" si="92"/>
        <v>6.6797273733634768</v>
      </c>
      <c r="AQ78" s="18">
        <f t="shared" si="75"/>
        <v>2.9520904683517662E-6</v>
      </c>
    </row>
    <row r="79" spans="1:43" s="2" customFormat="1">
      <c r="A79" s="11">
        <v>90</v>
      </c>
      <c r="B79" s="113">
        <f t="shared" si="76"/>
        <v>8100</v>
      </c>
      <c r="C79" s="52">
        <v>213.45731500000005</v>
      </c>
      <c r="D79" s="20">
        <f t="shared" si="77"/>
        <v>5.4138968499999984E-4</v>
      </c>
      <c r="E79" s="20">
        <f t="shared" si="68"/>
        <v>7.3555568500000001E-4</v>
      </c>
      <c r="F79" s="20">
        <f t="shared" si="68"/>
        <v>7.9390268500000006E-4</v>
      </c>
      <c r="G79" s="20">
        <f t="shared" si="68"/>
        <v>8.9208268499999985E-4</v>
      </c>
      <c r="H79" s="20">
        <f t="shared" si="68"/>
        <v>6.0971068500000004E-4</v>
      </c>
      <c r="I79" s="20">
        <f t="shared" si="68"/>
        <v>5.892366849999999E-4</v>
      </c>
      <c r="J79" s="18">
        <f t="shared" si="78"/>
        <v>6.9364635166666662E-4</v>
      </c>
      <c r="K79" s="18">
        <f t="shared" si="79"/>
        <v>1.3587742281728288E-4</v>
      </c>
      <c r="L79" s="2">
        <f t="shared" si="80"/>
        <v>19.588861455236067</v>
      </c>
      <c r="M79" s="18">
        <f t="shared" si="69"/>
        <v>5.5471725577791234E-5</v>
      </c>
      <c r="N79" s="20">
        <f t="shared" si="81"/>
        <v>3.2997668499999992E-4</v>
      </c>
      <c r="O79" s="20">
        <f t="shared" si="70"/>
        <v>3.748716849999999E-4</v>
      </c>
      <c r="P79" s="20">
        <f t="shared" si="70"/>
        <v>2.7687768499999995E-4</v>
      </c>
      <c r="Q79" s="20">
        <f t="shared" si="70"/>
        <v>1.9420368499999994E-4</v>
      </c>
      <c r="R79" s="20">
        <f t="shared" si="70"/>
        <v>2.5347668499999996E-4</v>
      </c>
      <c r="S79" s="20">
        <f t="shared" si="70"/>
        <v>1.8649868499999998E-4</v>
      </c>
      <c r="T79" s="18">
        <f t="shared" si="82"/>
        <v>2.6931751833333327E-4</v>
      </c>
      <c r="U79" s="18">
        <f t="shared" si="83"/>
        <v>7.4337543455286865E-5</v>
      </c>
      <c r="V79" s="2">
        <f t="shared" si="84"/>
        <v>27.602193839941584</v>
      </c>
      <c r="W79" s="18">
        <f t="shared" si="71"/>
        <v>3.0348175032903995E-5</v>
      </c>
      <c r="X79" s="20">
        <f t="shared" si="85"/>
        <v>1.3865868499999995E-4</v>
      </c>
      <c r="Y79" s="20">
        <f t="shared" si="72"/>
        <v>1.5006868499999995E-4</v>
      </c>
      <c r="Z79" s="20">
        <f t="shared" si="72"/>
        <v>1.5060168499999996E-4</v>
      </c>
      <c r="AA79" s="20">
        <f t="shared" si="72"/>
        <v>1.7540568499999995E-4</v>
      </c>
      <c r="AB79" s="20">
        <f t="shared" si="72"/>
        <v>1.3996968499999996E-4</v>
      </c>
      <c r="AC79" s="20">
        <f t="shared" si="72"/>
        <v>1.9652268499999997E-4</v>
      </c>
      <c r="AD79" s="18">
        <f t="shared" si="86"/>
        <v>1.5853785166666662E-4</v>
      </c>
      <c r="AE79" s="18">
        <f t="shared" si="87"/>
        <v>2.2812448228251761E-5</v>
      </c>
      <c r="AF79" s="2">
        <f t="shared" si="88"/>
        <v>14.389275487481701</v>
      </c>
      <c r="AG79" s="18">
        <f t="shared" si="73"/>
        <v>9.3131429904791633E-6</v>
      </c>
      <c r="AH79" s="20">
        <f t="shared" si="89"/>
        <v>1.6141368499999993E-4</v>
      </c>
      <c r="AI79" s="20">
        <f t="shared" si="74"/>
        <v>1.4557368499999994E-4</v>
      </c>
      <c r="AJ79" s="20">
        <f t="shared" si="74"/>
        <v>1.4017268499999993E-4</v>
      </c>
      <c r="AK79" s="20">
        <f t="shared" si="74"/>
        <v>1.4061768499999995E-4</v>
      </c>
      <c r="AL79" s="20">
        <f t="shared" si="74"/>
        <v>1.3012568499999998E-4</v>
      </c>
      <c r="AM79" s="20">
        <f t="shared" si="74"/>
        <v>1.4249468499999995E-4</v>
      </c>
      <c r="AN79" s="18">
        <f t="shared" si="90"/>
        <v>1.4339968499999995E-4</v>
      </c>
      <c r="AO79" s="18">
        <f t="shared" si="91"/>
        <v>1.0241109568791837E-5</v>
      </c>
      <c r="AP79" s="2">
        <f t="shared" si="92"/>
        <v>7.1416541596948697</v>
      </c>
      <c r="AQ79" s="18">
        <f t="shared" si="75"/>
        <v>4.1809154739123771E-6</v>
      </c>
    </row>
    <row r="80" spans="1:43" s="2" customFormat="1">
      <c r="A80" s="11">
        <v>105</v>
      </c>
      <c r="B80" s="113">
        <f t="shared" si="76"/>
        <v>11025</v>
      </c>
      <c r="C80" s="52">
        <v>270.13640500000002</v>
      </c>
      <c r="D80" s="20">
        <f t="shared" si="77"/>
        <v>7.2430459500000006E-4</v>
      </c>
      <c r="E80" s="20">
        <f t="shared" si="68"/>
        <v>9.4136359500000008E-4</v>
      </c>
      <c r="F80" s="20">
        <f t="shared" si="68"/>
        <v>1.026683595E-3</v>
      </c>
      <c r="G80" s="20">
        <f t="shared" si="68"/>
        <v>1.1476635949999999E-3</v>
      </c>
      <c r="H80" s="20">
        <f t="shared" si="68"/>
        <v>8.3686359499999998E-4</v>
      </c>
      <c r="I80" s="20">
        <f t="shared" si="68"/>
        <v>7.65843595E-4</v>
      </c>
      <c r="J80" s="18">
        <f t="shared" si="78"/>
        <v>9.071204283333333E-4</v>
      </c>
      <c r="K80" s="18">
        <f t="shared" si="79"/>
        <v>1.6226259920316407E-4</v>
      </c>
      <c r="L80" s="2">
        <f t="shared" si="80"/>
        <v>17.887657926664897</v>
      </c>
      <c r="M80" s="18">
        <f t="shared" si="69"/>
        <v>6.6243428730914712E-5</v>
      </c>
      <c r="N80" s="20">
        <f t="shared" si="81"/>
        <v>4.3562459499999997E-4</v>
      </c>
      <c r="O80" s="20">
        <f t="shared" si="70"/>
        <v>5.0534059499999996E-4</v>
      </c>
      <c r="P80" s="20">
        <f t="shared" si="70"/>
        <v>3.6318459500000002E-4</v>
      </c>
      <c r="Q80" s="20">
        <f t="shared" si="70"/>
        <v>2.5245359499999998E-4</v>
      </c>
      <c r="R80" s="20">
        <f t="shared" si="70"/>
        <v>3.297215949999999E-4</v>
      </c>
      <c r="S80" s="20">
        <f t="shared" si="70"/>
        <v>2.4129159499999999E-4</v>
      </c>
      <c r="T80" s="18">
        <f t="shared" si="82"/>
        <v>3.5460276166666662E-4</v>
      </c>
      <c r="U80" s="18">
        <f t="shared" si="83"/>
        <v>1.0320176833255652E-4</v>
      </c>
      <c r="V80" s="2">
        <f t="shared" si="84"/>
        <v>29.103486912368766</v>
      </c>
      <c r="W80" s="18">
        <f t="shared" si="71"/>
        <v>4.2131945494613836E-5</v>
      </c>
      <c r="X80" s="20">
        <f t="shared" si="85"/>
        <v>1.7618559499999999E-4</v>
      </c>
      <c r="Y80" s="20">
        <f t="shared" si="72"/>
        <v>1.9462559499999998E-4</v>
      </c>
      <c r="Z80" s="20">
        <f t="shared" si="72"/>
        <v>1.9262559499999999E-4</v>
      </c>
      <c r="AA80" s="20">
        <f t="shared" si="72"/>
        <v>2.27434595E-4</v>
      </c>
      <c r="AB80" s="20">
        <f t="shared" si="72"/>
        <v>1.8071859499999999E-4</v>
      </c>
      <c r="AC80" s="20">
        <f t="shared" si="72"/>
        <v>2.55339595E-4</v>
      </c>
      <c r="AD80" s="18">
        <f t="shared" si="86"/>
        <v>2.0448826166666667E-4</v>
      </c>
      <c r="AE80" s="18">
        <f t="shared" si="87"/>
        <v>3.0712946336466431E-5</v>
      </c>
      <c r="AF80" s="2">
        <f t="shared" si="88"/>
        <v>15.019417782782639</v>
      </c>
      <c r="AG80" s="18">
        <f t="shared" si="73"/>
        <v>1.2538507836970787E-5</v>
      </c>
      <c r="AH80" s="20">
        <f t="shared" si="89"/>
        <v>2.09985595E-4</v>
      </c>
      <c r="AI80" s="20">
        <f t="shared" si="74"/>
        <v>1.8704059500000001E-4</v>
      </c>
      <c r="AJ80" s="20">
        <f t="shared" si="74"/>
        <v>1.7917759499999999E-4</v>
      </c>
      <c r="AK80" s="20">
        <f t="shared" si="74"/>
        <v>1.7623759499999999E-4</v>
      </c>
      <c r="AL80" s="20">
        <f t="shared" si="74"/>
        <v>1.6328259499999995E-4</v>
      </c>
      <c r="AM80" s="20">
        <f t="shared" si="74"/>
        <v>1.8713959499999999E-4</v>
      </c>
      <c r="AN80" s="18">
        <f t="shared" si="90"/>
        <v>1.8381059499999997E-4</v>
      </c>
      <c r="AO80" s="18">
        <f t="shared" si="91"/>
        <v>1.5536148608969997E-5</v>
      </c>
      <c r="AP80" s="2">
        <f t="shared" si="92"/>
        <v>8.4522595713103481</v>
      </c>
      <c r="AQ80" s="18">
        <f t="shared" si="75"/>
        <v>6.3426061100045253E-6</v>
      </c>
    </row>
    <row r="81" spans="1:43" s="2" customFormat="1">
      <c r="A81" s="11">
        <v>120</v>
      </c>
      <c r="B81" s="113">
        <f t="shared" si="76"/>
        <v>14400</v>
      </c>
      <c r="C81" s="52">
        <v>331.25566249999997</v>
      </c>
      <c r="D81" s="20">
        <f t="shared" si="77"/>
        <v>9.1456433749999993E-4</v>
      </c>
      <c r="E81" s="20">
        <f t="shared" si="68"/>
        <v>1.1895043375E-3</v>
      </c>
      <c r="F81" s="20">
        <f t="shared" si="68"/>
        <v>1.3041643375000002E-3</v>
      </c>
      <c r="G81" s="20">
        <f t="shared" si="68"/>
        <v>1.4218243374999999E-3</v>
      </c>
      <c r="H81" s="20">
        <f t="shared" si="68"/>
        <v>1.0454343375E-3</v>
      </c>
      <c r="I81" s="20">
        <f t="shared" si="68"/>
        <v>9.5793433750000008E-4</v>
      </c>
      <c r="J81" s="18">
        <f t="shared" si="78"/>
        <v>1.1389043375E-3</v>
      </c>
      <c r="K81" s="18">
        <f t="shared" si="79"/>
        <v>2.0086322281592518E-4</v>
      </c>
      <c r="L81" s="2">
        <f t="shared" si="80"/>
        <v>17.636531550739235</v>
      </c>
      <c r="M81" s="18">
        <f t="shared" si="69"/>
        <v>8.2002067331663471E-5</v>
      </c>
      <c r="N81" s="20">
        <f t="shared" si="81"/>
        <v>5.4536633749999999E-4</v>
      </c>
      <c r="O81" s="20">
        <f t="shared" si="70"/>
        <v>6.2613133749999999E-4</v>
      </c>
      <c r="P81" s="20">
        <f t="shared" si="70"/>
        <v>4.616723375E-4</v>
      </c>
      <c r="Q81" s="20">
        <f t="shared" si="70"/>
        <v>3.2006433750000006E-4</v>
      </c>
      <c r="R81" s="20">
        <f t="shared" si="70"/>
        <v>4.1751133750000008E-4</v>
      </c>
      <c r="S81" s="20">
        <f t="shared" si="70"/>
        <v>3.0620733749999997E-4</v>
      </c>
      <c r="T81" s="18">
        <f t="shared" si="82"/>
        <v>4.4615883750000001E-4</v>
      </c>
      <c r="U81" s="18">
        <f t="shared" si="83"/>
        <v>1.2552276449592718E-4</v>
      </c>
      <c r="V81" s="2">
        <f t="shared" si="84"/>
        <v>28.134097981624574</v>
      </c>
      <c r="W81" s="18">
        <f t="shared" si="71"/>
        <v>5.1244454019760358E-5</v>
      </c>
      <c r="X81" s="20">
        <f t="shared" si="85"/>
        <v>2.1657633750000001E-4</v>
      </c>
      <c r="Y81" s="20">
        <f t="shared" si="72"/>
        <v>2.3880533750000006E-4</v>
      </c>
      <c r="Z81" s="20">
        <f t="shared" si="72"/>
        <v>2.4120433750000008E-4</v>
      </c>
      <c r="AA81" s="20">
        <f t="shared" si="72"/>
        <v>2.8837833750000006E-4</v>
      </c>
      <c r="AB81" s="20">
        <f t="shared" si="72"/>
        <v>2.1868533750000007E-4</v>
      </c>
      <c r="AC81" s="20">
        <f t="shared" si="72"/>
        <v>3.2036433750000002E-4</v>
      </c>
      <c r="AD81" s="18">
        <f t="shared" si="86"/>
        <v>2.5400233750000003E-4</v>
      </c>
      <c r="AE81" s="18">
        <f t="shared" si="87"/>
        <v>4.1541203636871181E-5</v>
      </c>
      <c r="AF81" s="2">
        <f t="shared" si="88"/>
        <v>16.354654073555984</v>
      </c>
      <c r="AG81" s="18">
        <f t="shared" si="73"/>
        <v>1.6959125368563869E-5</v>
      </c>
      <c r="AH81" s="20">
        <f t="shared" si="89"/>
        <v>2.685573375E-4</v>
      </c>
      <c r="AI81" s="20">
        <f t="shared" si="74"/>
        <v>2.3431733750000001E-4</v>
      </c>
      <c r="AJ81" s="20">
        <f t="shared" si="74"/>
        <v>2.2462833750000005E-4</v>
      </c>
      <c r="AK81" s="20">
        <f t="shared" si="74"/>
        <v>2.2276133750000009E-4</v>
      </c>
      <c r="AL81" s="20">
        <f t="shared" si="74"/>
        <v>2.0225833750000003E-4</v>
      </c>
      <c r="AM81" s="20">
        <f t="shared" si="74"/>
        <v>2.288703375E-4</v>
      </c>
      <c r="AN81" s="18">
        <f t="shared" si="90"/>
        <v>2.3023217083333337E-4</v>
      </c>
      <c r="AO81" s="18">
        <f t="shared" si="91"/>
        <v>2.1712269466056881E-5</v>
      </c>
      <c r="AP81" s="2">
        <f t="shared" si="92"/>
        <v>9.4305975517967653</v>
      </c>
      <c r="AQ81" s="18">
        <f t="shared" si="75"/>
        <v>8.8639968916084551E-6</v>
      </c>
    </row>
    <row r="82" spans="1:43" s="2" customFormat="1">
      <c r="A82" s="11">
        <v>135</v>
      </c>
      <c r="B82" s="113">
        <f t="shared" si="76"/>
        <v>18225</v>
      </c>
      <c r="C82" s="52">
        <v>396.30752749999999</v>
      </c>
      <c r="D82" s="20">
        <f t="shared" si="77"/>
        <v>1.1213124724999998E-3</v>
      </c>
      <c r="E82" s="20">
        <f t="shared" si="68"/>
        <v>1.4874624724999998E-3</v>
      </c>
      <c r="F82" s="20">
        <f t="shared" si="68"/>
        <v>1.6127124724999999E-3</v>
      </c>
      <c r="G82" s="20">
        <f t="shared" si="68"/>
        <v>1.7204824724999998E-3</v>
      </c>
      <c r="H82" s="20">
        <f t="shared" si="68"/>
        <v>1.3288824725E-3</v>
      </c>
      <c r="I82" s="20">
        <f t="shared" si="68"/>
        <v>1.1755424724999998E-3</v>
      </c>
      <c r="J82" s="18">
        <f t="shared" si="78"/>
        <v>1.4077324724999999E-3</v>
      </c>
      <c r="K82" s="18">
        <f t="shared" si="79"/>
        <v>2.4014669300242303E-4</v>
      </c>
      <c r="L82" s="2">
        <f t="shared" si="80"/>
        <v>17.059114405164298</v>
      </c>
      <c r="M82" s="18">
        <f t="shared" si="69"/>
        <v>9.8039476878789347E-5</v>
      </c>
      <c r="N82" s="20">
        <f t="shared" si="81"/>
        <v>6.8354247249999994E-4</v>
      </c>
      <c r="O82" s="20">
        <f t="shared" si="70"/>
        <v>7.7511247250000007E-4</v>
      </c>
      <c r="P82" s="20">
        <f t="shared" si="70"/>
        <v>5.5897447250000001E-4</v>
      </c>
      <c r="Q82" s="20">
        <f t="shared" si="70"/>
        <v>3.9700047250000001E-4</v>
      </c>
      <c r="R82" s="20">
        <f t="shared" si="70"/>
        <v>5.0373747249999993E-4</v>
      </c>
      <c r="S82" s="20">
        <f t="shared" si="70"/>
        <v>3.8263247250000006E-4</v>
      </c>
      <c r="T82" s="18">
        <f t="shared" si="82"/>
        <v>5.5016663916666658E-4</v>
      </c>
      <c r="U82" s="18">
        <f t="shared" si="83"/>
        <v>1.5630134862427346E-4</v>
      </c>
      <c r="V82" s="2">
        <f t="shared" si="84"/>
        <v>28.409819406902241</v>
      </c>
      <c r="W82" s="18">
        <f t="shared" si="71"/>
        <v>6.3809758373055907E-5</v>
      </c>
      <c r="X82" s="20">
        <f t="shared" si="85"/>
        <v>2.6106047250000003E-4</v>
      </c>
      <c r="Y82" s="20">
        <f t="shared" si="72"/>
        <v>2.9039947250000001E-4</v>
      </c>
      <c r="Z82" s="20">
        <f t="shared" si="72"/>
        <v>2.8778547249999999E-4</v>
      </c>
      <c r="AA82" s="20">
        <f t="shared" si="72"/>
        <v>3.5083347249999995E-4</v>
      </c>
      <c r="AB82" s="20">
        <f t="shared" si="72"/>
        <v>2.7057647250000003E-4</v>
      </c>
      <c r="AC82" s="20">
        <f t="shared" si="72"/>
        <v>3.9258047250000002E-4</v>
      </c>
      <c r="AD82" s="18">
        <f t="shared" si="86"/>
        <v>3.0887263916666666E-4</v>
      </c>
      <c r="AE82" s="18">
        <f t="shared" si="87"/>
        <v>5.1587283399755268E-5</v>
      </c>
      <c r="AF82" s="2">
        <f t="shared" si="88"/>
        <v>16.70179771796457</v>
      </c>
      <c r="AG82" s="18">
        <f t="shared" si="73"/>
        <v>2.1060420257624909E-5</v>
      </c>
      <c r="AH82" s="20">
        <f t="shared" si="89"/>
        <v>3.3341847249999999E-4</v>
      </c>
      <c r="AI82" s="20">
        <f t="shared" si="74"/>
        <v>2.8245247249999999E-4</v>
      </c>
      <c r="AJ82" s="20">
        <f t="shared" si="74"/>
        <v>2.6862647249999995E-4</v>
      </c>
      <c r="AK82" s="20">
        <f t="shared" si="74"/>
        <v>2.6747547250000005E-4</v>
      </c>
      <c r="AL82" s="20">
        <f t="shared" si="74"/>
        <v>2.4690647250000009E-4</v>
      </c>
      <c r="AM82" s="20">
        <f t="shared" si="74"/>
        <v>2.8136547250000001E-4</v>
      </c>
      <c r="AN82" s="18">
        <f t="shared" si="90"/>
        <v>2.8004080583333339E-4</v>
      </c>
      <c r="AO82" s="18">
        <f t="shared" si="91"/>
        <v>2.9130069788221677E-5</v>
      </c>
      <c r="AP82" s="2">
        <f t="shared" si="92"/>
        <v>10.402080404510217</v>
      </c>
      <c r="AQ82" s="18">
        <f t="shared" si="75"/>
        <v>1.1892301192134525E-5</v>
      </c>
    </row>
    <row r="83" spans="1:43" s="2" customFormat="1">
      <c r="A83" s="11">
        <v>150</v>
      </c>
      <c r="B83" s="113">
        <f t="shared" si="76"/>
        <v>22500</v>
      </c>
      <c r="C83" s="52">
        <v>466.59554750000007</v>
      </c>
      <c r="D83" s="20">
        <f t="shared" si="77"/>
        <v>1.3625144524999999E-3</v>
      </c>
      <c r="E83" s="20">
        <f t="shared" si="68"/>
        <v>1.7314344525000002E-3</v>
      </c>
      <c r="F83" s="20">
        <f t="shared" si="68"/>
        <v>1.9994644525E-3</v>
      </c>
      <c r="G83" s="20">
        <f t="shared" si="68"/>
        <v>2.0516844524999999E-3</v>
      </c>
      <c r="H83" s="20">
        <f t="shared" si="68"/>
        <v>1.5975744525E-3</v>
      </c>
      <c r="I83" s="20">
        <f t="shared" si="68"/>
        <v>1.3393344524999999E-3</v>
      </c>
      <c r="J83" s="18">
        <f t="shared" si="78"/>
        <v>1.6803344524999998E-3</v>
      </c>
      <c r="K83" s="18">
        <f t="shared" si="79"/>
        <v>3.0544909867275764E-4</v>
      </c>
      <c r="L83" s="2">
        <f t="shared" si="80"/>
        <v>18.177875137792409</v>
      </c>
      <c r="M83" s="18">
        <f t="shared" si="69"/>
        <v>1.2469907235688113E-4</v>
      </c>
      <c r="N83" s="20">
        <f t="shared" si="81"/>
        <v>8.2937445249999994E-4</v>
      </c>
      <c r="O83" s="20">
        <f t="shared" si="70"/>
        <v>9.2737445249999994E-4</v>
      </c>
      <c r="P83" s="20">
        <f t="shared" si="70"/>
        <v>6.9192445249999994E-4</v>
      </c>
      <c r="Q83" s="20">
        <f t="shared" si="70"/>
        <v>4.7536945249999999E-4</v>
      </c>
      <c r="R83" s="20">
        <f t="shared" si="70"/>
        <v>5.928744525E-4</v>
      </c>
      <c r="S83" s="20">
        <f t="shared" si="70"/>
        <v>4.5995045249999997E-4</v>
      </c>
      <c r="T83" s="18">
        <f t="shared" si="82"/>
        <v>6.6281128583333326E-4</v>
      </c>
      <c r="U83" s="18">
        <f t="shared" si="83"/>
        <v>1.8961152568387467E-4</v>
      </c>
      <c r="V83" s="2">
        <f t="shared" si="84"/>
        <v>28.607166132586539</v>
      </c>
      <c r="W83" s="18">
        <f t="shared" si="71"/>
        <v>7.7408581212686691E-5</v>
      </c>
      <c r="X83" s="20">
        <f t="shared" si="85"/>
        <v>3.1270745249999994E-4</v>
      </c>
      <c r="Y83" s="20">
        <f t="shared" si="72"/>
        <v>3.3805945249999991E-4</v>
      </c>
      <c r="Z83" s="20">
        <f t="shared" si="72"/>
        <v>3.4365545249999993E-4</v>
      </c>
      <c r="AA83" s="20">
        <f t="shared" si="72"/>
        <v>4.1602845249999996E-4</v>
      </c>
      <c r="AB83" s="20">
        <f t="shared" si="72"/>
        <v>3.2214445249999994E-4</v>
      </c>
      <c r="AC83" s="20">
        <f t="shared" si="72"/>
        <v>4.7232045250000001E-4</v>
      </c>
      <c r="AD83" s="18">
        <f t="shared" si="86"/>
        <v>3.6748595249999996E-4</v>
      </c>
      <c r="AE83" s="18">
        <f t="shared" si="87"/>
        <v>6.2987290802986629E-5</v>
      </c>
      <c r="AF83" s="2">
        <f t="shared" si="88"/>
        <v>17.140054027775832</v>
      </c>
      <c r="AG83" s="18">
        <f t="shared" si="73"/>
        <v>2.5714453791269496E-5</v>
      </c>
      <c r="AH83" s="20">
        <f t="shared" si="89"/>
        <v>4.0644845249999994E-4</v>
      </c>
      <c r="AI83" s="20">
        <f t="shared" si="74"/>
        <v>3.4431045249999989E-4</v>
      </c>
      <c r="AJ83" s="20">
        <f t="shared" si="74"/>
        <v>3.2385245249999989E-4</v>
      </c>
      <c r="AK83" s="20">
        <f t="shared" si="74"/>
        <v>3.1461045249999992E-4</v>
      </c>
      <c r="AL83" s="20">
        <f t="shared" si="74"/>
        <v>2.906864525E-4</v>
      </c>
      <c r="AM83" s="20">
        <f t="shared" si="74"/>
        <v>3.3833945249999987E-4</v>
      </c>
      <c r="AN83" s="18">
        <f t="shared" si="90"/>
        <v>3.3637461916666663E-4</v>
      </c>
      <c r="AO83" s="18">
        <f t="shared" si="91"/>
        <v>3.9230274841844604E-5</v>
      </c>
      <c r="AP83" s="2">
        <f t="shared" si="92"/>
        <v>11.662673878021344</v>
      </c>
      <c r="AQ83" s="18">
        <f t="shared" si="75"/>
        <v>1.6015692638610554E-5</v>
      </c>
    </row>
    <row r="84" spans="1:43" s="2" customFormat="1">
      <c r="A84" s="11">
        <v>165</v>
      </c>
      <c r="B84" s="113">
        <f t="shared" si="76"/>
        <v>27225</v>
      </c>
      <c r="C84" s="52">
        <v>540.39986999999996</v>
      </c>
      <c r="D84" s="20">
        <f t="shared" si="77"/>
        <v>1.6427401299999999E-3</v>
      </c>
      <c r="E84" s="20">
        <f t="shared" si="68"/>
        <v>2.0636901299999999E-3</v>
      </c>
      <c r="F84" s="20">
        <f t="shared" si="68"/>
        <v>2.3101901300000001E-3</v>
      </c>
      <c r="G84" s="20">
        <f t="shared" si="68"/>
        <v>2.4746801299999998E-3</v>
      </c>
      <c r="H84" s="20">
        <f t="shared" si="68"/>
        <v>1.9648401299999997E-3</v>
      </c>
      <c r="I84" s="20">
        <f t="shared" si="68"/>
        <v>1.60262013E-3</v>
      </c>
      <c r="J84" s="18">
        <f t="shared" si="78"/>
        <v>2.0097934633333332E-3</v>
      </c>
      <c r="K84" s="18">
        <f t="shared" si="79"/>
        <v>3.4980042765363602E-4</v>
      </c>
      <c r="L84" s="2">
        <f t="shared" si="80"/>
        <v>17.404794772965186</v>
      </c>
      <c r="M84" s="18">
        <f t="shared" si="69"/>
        <v>1.4280542659312511E-4</v>
      </c>
      <c r="N84" s="20">
        <f t="shared" si="81"/>
        <v>1.00736013E-3</v>
      </c>
      <c r="O84" s="20">
        <f t="shared" si="70"/>
        <v>1.0828501300000001E-3</v>
      </c>
      <c r="P84" s="20">
        <f t="shared" si="70"/>
        <v>8.2299013000000014E-4</v>
      </c>
      <c r="Q84" s="20">
        <f t="shared" si="70"/>
        <v>5.6654013000000006E-4</v>
      </c>
      <c r="R84" s="20">
        <f t="shared" si="70"/>
        <v>7.0502013000000013E-4</v>
      </c>
      <c r="S84" s="20">
        <f t="shared" si="70"/>
        <v>5.5254013000000004E-4</v>
      </c>
      <c r="T84" s="18">
        <f t="shared" si="82"/>
        <v>7.8955013000000021E-4</v>
      </c>
      <c r="U84" s="18">
        <f t="shared" si="83"/>
        <v>2.2254745147945416E-4</v>
      </c>
      <c r="V84" s="2">
        <f t="shared" si="84"/>
        <v>28.186614506599362</v>
      </c>
      <c r="W84" s="18">
        <f t="shared" si="71"/>
        <v>9.0854616613576667E-5</v>
      </c>
      <c r="X84" s="20">
        <f t="shared" si="85"/>
        <v>3.6234113000000004E-4</v>
      </c>
      <c r="Y84" s="20">
        <f t="shared" si="72"/>
        <v>3.9815913E-4</v>
      </c>
      <c r="Z84" s="20">
        <f t="shared" si="72"/>
        <v>4.0401613000000007E-4</v>
      </c>
      <c r="AA84" s="20">
        <f t="shared" si="72"/>
        <v>4.8944012999999997E-4</v>
      </c>
      <c r="AB84" s="20">
        <f t="shared" si="72"/>
        <v>3.7056513000000008E-4</v>
      </c>
      <c r="AC84" s="20">
        <f t="shared" si="72"/>
        <v>5.5258013000000002E-4</v>
      </c>
      <c r="AD84" s="18">
        <f t="shared" si="86"/>
        <v>4.2951696333333331E-4</v>
      </c>
      <c r="AE84" s="18">
        <f t="shared" si="87"/>
        <v>7.5308494000123676E-5</v>
      </c>
      <c r="AF84" s="2">
        <f t="shared" si="88"/>
        <v>17.533299131117051</v>
      </c>
      <c r="AG84" s="18">
        <f t="shared" si="73"/>
        <v>3.0744563932958581E-5</v>
      </c>
      <c r="AH84" s="20">
        <f t="shared" si="89"/>
        <v>4.5989012999999999E-4</v>
      </c>
      <c r="AI84" s="20">
        <f t="shared" si="74"/>
        <v>4.1079412999999999E-4</v>
      </c>
      <c r="AJ84" s="20">
        <f t="shared" si="74"/>
        <v>3.7552213000000006E-4</v>
      </c>
      <c r="AK84" s="20">
        <f t="shared" si="74"/>
        <v>3.8992113000000007E-4</v>
      </c>
      <c r="AL84" s="20">
        <f t="shared" si="74"/>
        <v>3.4112213000000009E-4</v>
      </c>
      <c r="AM84" s="20">
        <f t="shared" si="74"/>
        <v>4.711801300000001E-4</v>
      </c>
      <c r="AN84" s="18">
        <f t="shared" si="90"/>
        <v>4.0807163000000012E-4</v>
      </c>
      <c r="AO84" s="18">
        <f t="shared" si="91"/>
        <v>5.0092709791944757E-5</v>
      </c>
      <c r="AP84" s="2">
        <f t="shared" si="92"/>
        <v>12.27546982179201</v>
      </c>
      <c r="AQ84" s="18">
        <f t="shared" si="75"/>
        <v>2.0450263137263859E-5</v>
      </c>
    </row>
    <row r="85" spans="1:43" s="2" customFormat="1">
      <c r="A85" s="11">
        <v>180</v>
      </c>
      <c r="B85" s="113">
        <f t="shared" si="76"/>
        <v>32400</v>
      </c>
      <c r="C85" s="52">
        <v>617.01883500000008</v>
      </c>
      <c r="D85" s="20">
        <f t="shared" si="77"/>
        <v>1.8705611649999997E-3</v>
      </c>
      <c r="E85" s="20">
        <f t="shared" si="68"/>
        <v>2.3986211649999994E-3</v>
      </c>
      <c r="F85" s="20">
        <f t="shared" si="68"/>
        <v>2.7054611649999999E-3</v>
      </c>
      <c r="G85" s="20">
        <f t="shared" si="68"/>
        <v>2.7920111649999998E-3</v>
      </c>
      <c r="H85" s="20">
        <f t="shared" si="68"/>
        <v>2.2350111650000001E-3</v>
      </c>
      <c r="I85" s="20">
        <f t="shared" si="68"/>
        <v>1.9158311649999998E-3</v>
      </c>
      <c r="J85" s="18">
        <f t="shared" si="78"/>
        <v>2.3195828316666662E-3</v>
      </c>
      <c r="K85" s="18">
        <f t="shared" si="79"/>
        <v>3.8733084273869374E-4</v>
      </c>
      <c r="L85" s="2">
        <f t="shared" si="80"/>
        <v>16.69829753225018</v>
      </c>
      <c r="M85" s="18">
        <f t="shared" si="69"/>
        <v>1.5812715439199909E-4</v>
      </c>
      <c r="N85" s="20">
        <f t="shared" si="81"/>
        <v>1.2247111649999998E-3</v>
      </c>
      <c r="O85" s="20">
        <f t="shared" si="70"/>
        <v>1.252041165E-3</v>
      </c>
      <c r="P85" s="20">
        <f t="shared" si="70"/>
        <v>9.6313116499999998E-4</v>
      </c>
      <c r="Q85" s="20">
        <f t="shared" si="70"/>
        <v>6.5511116499999999E-4</v>
      </c>
      <c r="R85" s="20">
        <f t="shared" si="70"/>
        <v>8.2822116499999996E-4</v>
      </c>
      <c r="S85" s="20">
        <f t="shared" si="70"/>
        <v>6.419811649999999E-4</v>
      </c>
      <c r="T85" s="18">
        <f t="shared" si="82"/>
        <v>9.2753283166666664E-4</v>
      </c>
      <c r="U85" s="18">
        <f t="shared" si="83"/>
        <v>2.685159166542398E-4</v>
      </c>
      <c r="V85" s="2">
        <f t="shared" si="84"/>
        <v>28.949478389001985</v>
      </c>
      <c r="W85" s="18">
        <f t="shared" si="71"/>
        <v>1.0962116393643054E-4</v>
      </c>
      <c r="X85" s="20">
        <f t="shared" si="85"/>
        <v>4.1681116499999983E-4</v>
      </c>
      <c r="Y85" s="20">
        <f t="shared" si="72"/>
        <v>4.6185116499999982E-4</v>
      </c>
      <c r="Z85" s="20">
        <f t="shared" si="72"/>
        <v>4.679911649999999E-4</v>
      </c>
      <c r="AA85" s="20">
        <f t="shared" si="72"/>
        <v>5.5654116499999991E-4</v>
      </c>
      <c r="AB85" s="20">
        <f t="shared" si="72"/>
        <v>4.3030116499999984E-4</v>
      </c>
      <c r="AC85" s="20">
        <f t="shared" si="72"/>
        <v>6.4619116499999994E-4</v>
      </c>
      <c r="AD85" s="18">
        <f t="shared" si="86"/>
        <v>4.9661449833333319E-4</v>
      </c>
      <c r="AE85" s="18">
        <f t="shared" si="87"/>
        <v>8.8043397632455524E-5</v>
      </c>
      <c r="AF85" s="2">
        <f t="shared" si="88"/>
        <v>17.728720753810897</v>
      </c>
      <c r="AG85" s="18">
        <f t="shared" si="73"/>
        <v>3.5943566570080095E-5</v>
      </c>
      <c r="AH85" s="20">
        <f t="shared" si="89"/>
        <v>5.40131165E-4</v>
      </c>
      <c r="AI85" s="20">
        <f t="shared" si="74"/>
        <v>4.9066116499999997E-4</v>
      </c>
      <c r="AJ85" s="20">
        <f t="shared" si="74"/>
        <v>4.3689116500000001E-4</v>
      </c>
      <c r="AK85" s="20">
        <f t="shared" si="74"/>
        <v>4.6456116499999983E-4</v>
      </c>
      <c r="AL85" s="20">
        <f t="shared" si="74"/>
        <v>3.9394116499999997E-4</v>
      </c>
      <c r="AM85" s="20">
        <f t="shared" si="74"/>
        <v>5.9755116499999987E-4</v>
      </c>
      <c r="AN85" s="18">
        <f t="shared" si="90"/>
        <v>4.8728949833333327E-4</v>
      </c>
      <c r="AO85" s="18">
        <f t="shared" si="91"/>
        <v>7.3118705518264362E-5</v>
      </c>
      <c r="AP85" s="2">
        <f t="shared" si="92"/>
        <v>15.00518803880462</v>
      </c>
      <c r="AQ85" s="18">
        <f t="shared" si="75"/>
        <v>2.9850586528762056E-5</v>
      </c>
    </row>
    <row r="86" spans="1:43" s="2" customFormat="1">
      <c r="A86" s="11">
        <v>195</v>
      </c>
      <c r="B86" s="113">
        <f t="shared" si="76"/>
        <v>38025</v>
      </c>
      <c r="C86" s="52">
        <v>698.21055000000001</v>
      </c>
      <c r="D86" s="20">
        <f t="shared" si="77"/>
        <v>2.1927394499999999E-3</v>
      </c>
      <c r="E86" s="20">
        <f t="shared" si="68"/>
        <v>2.7191094499999999E-3</v>
      </c>
      <c r="F86" s="20">
        <f t="shared" si="68"/>
        <v>3.1314894499999998E-3</v>
      </c>
      <c r="G86" s="20">
        <f t="shared" si="68"/>
        <v>3.1734094500000002E-3</v>
      </c>
      <c r="H86" s="20">
        <f t="shared" si="68"/>
        <v>2.6075594499999997E-3</v>
      </c>
      <c r="I86" s="20">
        <f t="shared" si="68"/>
        <v>2.1522294499999998E-3</v>
      </c>
      <c r="J86" s="18">
        <f t="shared" si="78"/>
        <v>2.6627561166666664E-3</v>
      </c>
      <c r="K86" s="18">
        <f t="shared" si="79"/>
        <v>4.4005755967448931E-4</v>
      </c>
      <c r="L86" s="2">
        <f t="shared" si="80"/>
        <v>16.526393721155699</v>
      </c>
      <c r="M86" s="18">
        <f t="shared" si="69"/>
        <v>1.7965274644280967E-4</v>
      </c>
      <c r="N86" s="20">
        <f t="shared" si="81"/>
        <v>1.4011094500000001E-3</v>
      </c>
      <c r="O86" s="20">
        <f t="shared" si="70"/>
        <v>1.4588794500000001E-3</v>
      </c>
      <c r="P86" s="20">
        <f t="shared" si="70"/>
        <v>1.10172945E-3</v>
      </c>
      <c r="Q86" s="20">
        <f t="shared" si="70"/>
        <v>7.624594500000001E-4</v>
      </c>
      <c r="R86" s="20">
        <f t="shared" si="70"/>
        <v>9.6311944999999996E-4</v>
      </c>
      <c r="S86" s="20">
        <f t="shared" si="70"/>
        <v>7.4141945000000015E-4</v>
      </c>
      <c r="T86" s="18">
        <f t="shared" si="82"/>
        <v>1.0714527833333334E-3</v>
      </c>
      <c r="U86" s="18">
        <f t="shared" si="83"/>
        <v>3.0848812253742714E-4</v>
      </c>
      <c r="V86" s="2">
        <f t="shared" si="84"/>
        <v>28.791574144565473</v>
      </c>
      <c r="W86" s="18">
        <f t="shared" si="71"/>
        <v>1.2593974865431133E-4</v>
      </c>
      <c r="X86" s="20">
        <f t="shared" si="85"/>
        <v>4.8197945000000005E-4</v>
      </c>
      <c r="Y86" s="20">
        <f t="shared" si="72"/>
        <v>5.2115944999999993E-4</v>
      </c>
      <c r="Z86" s="20">
        <f t="shared" si="72"/>
        <v>5.3745945000000005E-4</v>
      </c>
      <c r="AA86" s="20">
        <f t="shared" si="72"/>
        <v>6.4590944999999989E-4</v>
      </c>
      <c r="AB86" s="20">
        <f t="shared" si="72"/>
        <v>4.8670945000000004E-4</v>
      </c>
      <c r="AC86" s="20">
        <f t="shared" si="72"/>
        <v>7.5791945000000006E-4</v>
      </c>
      <c r="AD86" s="18">
        <f t="shared" si="86"/>
        <v>5.7185611666666671E-4</v>
      </c>
      <c r="AE86" s="18">
        <f t="shared" si="87"/>
        <v>1.0879753024157611E-4</v>
      </c>
      <c r="AF86" s="2">
        <f t="shared" si="88"/>
        <v>19.025332958883759</v>
      </c>
      <c r="AG86" s="18">
        <f t="shared" si="73"/>
        <v>4.4416405727813884E-5</v>
      </c>
      <c r="AH86" s="20">
        <f t="shared" si="89"/>
        <v>6.3636944999999996E-4</v>
      </c>
      <c r="AI86" s="20">
        <f t="shared" si="74"/>
        <v>5.9180944999999993E-4</v>
      </c>
      <c r="AJ86" s="20">
        <f t="shared" si="74"/>
        <v>5.3745945000000005E-4</v>
      </c>
      <c r="AK86" s="20">
        <f t="shared" si="74"/>
        <v>5.6079945E-4</v>
      </c>
      <c r="AL86" s="20">
        <f t="shared" si="74"/>
        <v>4.4654944999999996E-4</v>
      </c>
      <c r="AM86" s="20">
        <f t="shared" si="74"/>
        <v>7.7339944999999985E-4</v>
      </c>
      <c r="AN86" s="18">
        <f t="shared" si="90"/>
        <v>5.9106445000000002E-4</v>
      </c>
      <c r="AO86" s="18">
        <f t="shared" si="91"/>
        <v>1.0952004542548359E-4</v>
      </c>
      <c r="AP86" s="2">
        <f t="shared" si="92"/>
        <v>18.52928989816315</v>
      </c>
      <c r="AQ86" s="18">
        <f t="shared" si="75"/>
        <v>4.4711371316478297E-5</v>
      </c>
    </row>
    <row r="87" spans="1:43" s="2" customFormat="1">
      <c r="A87" s="11">
        <v>210</v>
      </c>
      <c r="B87" s="113">
        <f t="shared" si="76"/>
        <v>44100</v>
      </c>
      <c r="C87" s="52">
        <v>783.31197500000007</v>
      </c>
      <c r="D87" s="20">
        <f t="shared" si="77"/>
        <v>2.4771380249999997E-3</v>
      </c>
      <c r="E87" s="20">
        <f t="shared" si="68"/>
        <v>3.0917880249999997E-3</v>
      </c>
      <c r="F87" s="20">
        <f t="shared" si="68"/>
        <v>3.5345880249999994E-3</v>
      </c>
      <c r="G87" s="20">
        <f t="shared" si="68"/>
        <v>3.5310280250000002E-3</v>
      </c>
      <c r="H87" s="20">
        <f t="shared" si="68"/>
        <v>2.9831180249999998E-3</v>
      </c>
      <c r="I87" s="20">
        <f t="shared" si="68"/>
        <v>2.4429480250000002E-3</v>
      </c>
      <c r="J87" s="18">
        <f t="shared" si="78"/>
        <v>3.0101013583333333E-3</v>
      </c>
      <c r="K87" s="18">
        <f t="shared" si="79"/>
        <v>4.8157335589364426E-4</v>
      </c>
      <c r="L87" s="2">
        <f t="shared" si="80"/>
        <v>15.998576079852912</v>
      </c>
      <c r="M87" s="18">
        <f t="shared" si="69"/>
        <v>1.9660149927652577E-4</v>
      </c>
      <c r="N87" s="20">
        <f t="shared" si="81"/>
        <v>1.685608025E-3</v>
      </c>
      <c r="O87" s="20">
        <f t="shared" si="70"/>
        <v>1.6831980250000002E-3</v>
      </c>
      <c r="P87" s="20">
        <f t="shared" si="70"/>
        <v>1.2975780249999999E-3</v>
      </c>
      <c r="Q87" s="20">
        <f t="shared" si="70"/>
        <v>8.8194802499999992E-4</v>
      </c>
      <c r="R87" s="20">
        <f t="shared" si="70"/>
        <v>1.107948025E-3</v>
      </c>
      <c r="S87" s="20">
        <f t="shared" si="70"/>
        <v>8.5904802499999985E-4</v>
      </c>
      <c r="T87" s="18">
        <f t="shared" si="82"/>
        <v>1.2525546916666668E-3</v>
      </c>
      <c r="U87" s="18">
        <f t="shared" si="83"/>
        <v>3.7097812785481939E-4</v>
      </c>
      <c r="V87" s="2">
        <f t="shared" si="84"/>
        <v>29.617718916623968</v>
      </c>
      <c r="W87" s="18">
        <f t="shared" si="71"/>
        <v>1.5145118649621442E-4</v>
      </c>
      <c r="X87" s="20">
        <f t="shared" si="85"/>
        <v>5.527180249999999E-4</v>
      </c>
      <c r="Y87" s="20">
        <f t="shared" si="72"/>
        <v>6.1388802499999994E-4</v>
      </c>
      <c r="Z87" s="20">
        <f t="shared" si="72"/>
        <v>6.2578802499999985E-4</v>
      </c>
      <c r="AA87" s="20">
        <f t="shared" si="72"/>
        <v>7.3402802499999986E-4</v>
      </c>
      <c r="AB87" s="20">
        <f t="shared" si="72"/>
        <v>5.5084802500000006E-4</v>
      </c>
      <c r="AC87" s="20">
        <f t="shared" si="72"/>
        <v>8.6907802500000002E-4</v>
      </c>
      <c r="AD87" s="18">
        <f t="shared" si="86"/>
        <v>6.5772469166666648E-4</v>
      </c>
      <c r="AE87" s="18">
        <f t="shared" si="87"/>
        <v>1.2319338954126829E-4</v>
      </c>
      <c r="AF87" s="2">
        <f t="shared" si="88"/>
        <v>18.730236389498732</v>
      </c>
      <c r="AG87" s="18">
        <f t="shared" si="73"/>
        <v>5.0293490676671523E-5</v>
      </c>
      <c r="AH87" s="20">
        <f t="shared" si="89"/>
        <v>7.3622802499999991E-4</v>
      </c>
      <c r="AI87" s="20">
        <f t="shared" si="74"/>
        <v>6.8288802499999999E-4</v>
      </c>
      <c r="AJ87" s="20">
        <f t="shared" si="74"/>
        <v>6.8158802500000002E-4</v>
      </c>
      <c r="AK87" s="20">
        <f t="shared" si="74"/>
        <v>6.5177802499999989E-4</v>
      </c>
      <c r="AL87" s="20">
        <f t="shared" si="74"/>
        <v>4.7900802499999985E-4</v>
      </c>
      <c r="AM87" s="20">
        <f t="shared" si="74"/>
        <v>9.8444802499999986E-4</v>
      </c>
      <c r="AN87" s="18">
        <f t="shared" si="90"/>
        <v>7.0265635833333335E-4</v>
      </c>
      <c r="AO87" s="18">
        <f t="shared" si="91"/>
        <v>1.6369205459235541E-4</v>
      </c>
      <c r="AP87" s="2">
        <f t="shared" si="92"/>
        <v>23.296174958214994</v>
      </c>
      <c r="AQ87" s="18">
        <f t="shared" si="75"/>
        <v>6.6827001449846444E-5</v>
      </c>
    </row>
    <row r="88" spans="1:43" s="2" customFormat="1">
      <c r="A88" s="11">
        <v>225</v>
      </c>
      <c r="B88" s="113">
        <f t="shared" si="76"/>
        <v>50625</v>
      </c>
      <c r="C88" s="52">
        <v>870.77610000000004</v>
      </c>
      <c r="D88" s="20">
        <f t="shared" si="77"/>
        <v>2.8096938999999997E-3</v>
      </c>
      <c r="E88" s="20">
        <f t="shared" si="68"/>
        <v>3.4601238999999997E-3</v>
      </c>
      <c r="F88" s="20">
        <f t="shared" si="68"/>
        <v>3.9900138999999996E-3</v>
      </c>
      <c r="G88" s="20">
        <f t="shared" si="68"/>
        <v>4.0557538999999995E-3</v>
      </c>
      <c r="H88" s="20">
        <f t="shared" si="68"/>
        <v>3.4545038999999997E-3</v>
      </c>
      <c r="I88" s="20">
        <f t="shared" si="68"/>
        <v>2.7787238999999997E-3</v>
      </c>
      <c r="J88" s="18">
        <f t="shared" si="78"/>
        <v>3.4248022333333329E-3</v>
      </c>
      <c r="K88" s="18">
        <f t="shared" si="79"/>
        <v>5.5053964752474146E-4</v>
      </c>
      <c r="L88" s="2">
        <f t="shared" si="80"/>
        <v>16.075078501362267</v>
      </c>
      <c r="M88" s="18">
        <f t="shared" si="69"/>
        <v>2.2475686993455343E-4</v>
      </c>
      <c r="N88" s="20">
        <f t="shared" si="81"/>
        <v>1.9644839000000002E-3</v>
      </c>
      <c r="O88" s="20">
        <f t="shared" si="70"/>
        <v>1.8535138999999999E-3</v>
      </c>
      <c r="P88" s="20">
        <f t="shared" si="70"/>
        <v>1.4678339000000001E-3</v>
      </c>
      <c r="Q88" s="20">
        <f t="shared" si="70"/>
        <v>1.0018338999999998E-3</v>
      </c>
      <c r="R88" s="20">
        <f t="shared" si="70"/>
        <v>1.2655239E-3</v>
      </c>
      <c r="S88" s="20">
        <f t="shared" si="70"/>
        <v>9.6599389999999993E-4</v>
      </c>
      <c r="T88" s="18">
        <f t="shared" si="82"/>
        <v>1.4198639E-3</v>
      </c>
      <c r="U88" s="18">
        <f t="shared" si="83"/>
        <v>4.2226349148369443E-4</v>
      </c>
      <c r="V88" s="2">
        <f t="shared" si="84"/>
        <v>29.739716002617886</v>
      </c>
      <c r="W88" s="18">
        <f t="shared" si="71"/>
        <v>1.7238834852352026E-4</v>
      </c>
      <c r="X88" s="20">
        <f t="shared" si="85"/>
        <v>6.8124389999999998E-4</v>
      </c>
      <c r="Y88" s="20">
        <f t="shared" si="72"/>
        <v>7.6441390000000001E-4</v>
      </c>
      <c r="Z88" s="20">
        <f t="shared" si="72"/>
        <v>7.8474389999999995E-4</v>
      </c>
      <c r="AA88" s="20">
        <f t="shared" si="72"/>
        <v>8.2808389999999984E-4</v>
      </c>
      <c r="AB88" s="20">
        <f t="shared" si="72"/>
        <v>6.1534389999999984E-4</v>
      </c>
      <c r="AC88" s="20">
        <f t="shared" si="72"/>
        <v>9.6835390000000012E-4</v>
      </c>
      <c r="AD88" s="18">
        <f t="shared" si="86"/>
        <v>7.7369723333333329E-4</v>
      </c>
      <c r="AE88" s="18">
        <f t="shared" si="87"/>
        <v>1.2221352914741756E-4</v>
      </c>
      <c r="AF88" s="2">
        <f t="shared" si="88"/>
        <v>15.796040606334198</v>
      </c>
      <c r="AG88" s="18">
        <f t="shared" si="73"/>
        <v>4.9893464345988721E-5</v>
      </c>
      <c r="AH88" s="20">
        <f t="shared" si="89"/>
        <v>8.4529389999999987E-4</v>
      </c>
      <c r="AI88" s="20">
        <f t="shared" si="74"/>
        <v>7.9420389999999993E-4</v>
      </c>
      <c r="AJ88" s="20">
        <f t="shared" si="74"/>
        <v>8.3021389999999998E-4</v>
      </c>
      <c r="AK88" s="20">
        <f t="shared" si="74"/>
        <v>7.3407389999999989E-4</v>
      </c>
      <c r="AL88" s="20">
        <f t="shared" si="74"/>
        <v>5.3898389999999991E-4</v>
      </c>
      <c r="AM88" s="20">
        <f t="shared" si="74"/>
        <v>1.1978039E-3</v>
      </c>
      <c r="AN88" s="18">
        <f t="shared" si="90"/>
        <v>8.2342889999999995E-4</v>
      </c>
      <c r="AO88" s="18">
        <f t="shared" si="91"/>
        <v>2.1467562961361033E-4</v>
      </c>
      <c r="AP88" s="2">
        <f t="shared" si="92"/>
        <v>26.070936982368522</v>
      </c>
      <c r="AQ88" s="18">
        <f t="shared" si="75"/>
        <v>8.7640958794009866E-5</v>
      </c>
    </row>
    <row r="89" spans="1:43" s="2" customFormat="1">
      <c r="A89" s="11">
        <v>240</v>
      </c>
      <c r="B89" s="113">
        <f t="shared" si="76"/>
        <v>57600</v>
      </c>
      <c r="C89" s="52">
        <v>962.13742499999989</v>
      </c>
      <c r="D89" s="20">
        <f t="shared" si="77"/>
        <v>3.1787125750000005E-3</v>
      </c>
      <c r="E89" s="20">
        <f t="shared" si="68"/>
        <v>3.909842575E-3</v>
      </c>
      <c r="F89" s="20">
        <f t="shared" si="68"/>
        <v>4.4686025750000002E-3</v>
      </c>
      <c r="G89" s="20">
        <f t="shared" si="68"/>
        <v>4.4984025750000002E-3</v>
      </c>
      <c r="H89" s="20">
        <f t="shared" si="68"/>
        <v>3.9007625749999998E-3</v>
      </c>
      <c r="I89" s="20">
        <f t="shared" si="68"/>
        <v>3.1546525750000003E-3</v>
      </c>
      <c r="J89" s="18">
        <f t="shared" si="78"/>
        <v>3.8518292416666669E-3</v>
      </c>
      <c r="K89" s="18">
        <f t="shared" si="79"/>
        <v>5.9048586596688877E-4</v>
      </c>
      <c r="L89" s="111">
        <f t="shared" si="80"/>
        <v>15.33001150672475</v>
      </c>
      <c r="M89" s="18">
        <f t="shared" si="69"/>
        <v>2.4106484532405612E-4</v>
      </c>
      <c r="N89" s="20">
        <f t="shared" si="81"/>
        <v>2.2093525749999998E-3</v>
      </c>
      <c r="O89" s="20">
        <f t="shared" si="70"/>
        <v>2.1182325750000001E-3</v>
      </c>
      <c r="P89" s="20">
        <f t="shared" si="70"/>
        <v>1.6438925750000004E-3</v>
      </c>
      <c r="Q89" s="20">
        <f t="shared" si="70"/>
        <v>1.1227925749999999E-3</v>
      </c>
      <c r="R89" s="20">
        <f t="shared" si="70"/>
        <v>1.4477625750000001E-3</v>
      </c>
      <c r="S89" s="20">
        <f t="shared" si="70"/>
        <v>1.1067225750000002E-3</v>
      </c>
      <c r="T89" s="18">
        <f t="shared" si="82"/>
        <v>1.6081259083333334E-3</v>
      </c>
      <c r="U89" s="18">
        <f t="shared" si="83"/>
        <v>4.765777410524611E-4</v>
      </c>
      <c r="V89" s="111">
        <f t="shared" si="84"/>
        <v>29.635598716669378</v>
      </c>
      <c r="W89" s="18">
        <f t="shared" si="71"/>
        <v>1.9456204805779685E-4</v>
      </c>
      <c r="X89" s="20">
        <f t="shared" si="85"/>
        <v>8.5498257499999999E-4</v>
      </c>
      <c r="Y89" s="20">
        <f t="shared" si="72"/>
        <v>9.3383257500000009E-4</v>
      </c>
      <c r="Z89" s="20">
        <f t="shared" si="72"/>
        <v>1.002212575E-3</v>
      </c>
      <c r="AA89" s="20">
        <f t="shared" si="72"/>
        <v>9.2750257500000017E-4</v>
      </c>
      <c r="AB89" s="20">
        <f t="shared" si="72"/>
        <v>6.9213257500000012E-4</v>
      </c>
      <c r="AC89" s="20">
        <f t="shared" si="72"/>
        <v>1.0919025750000002E-3</v>
      </c>
      <c r="AD89" s="18">
        <f t="shared" si="86"/>
        <v>9.1709424166666685E-4</v>
      </c>
      <c r="AE89" s="18">
        <f t="shared" si="87"/>
        <v>1.3613023167785571E-4</v>
      </c>
      <c r="AF89" s="111">
        <f t="shared" si="88"/>
        <v>14.843646976832128</v>
      </c>
      <c r="AG89" s="18">
        <f t="shared" si="73"/>
        <v>5.5574934362934206E-5</v>
      </c>
      <c r="AH89" s="20">
        <f t="shared" si="89"/>
        <v>9.4984257500000009E-4</v>
      </c>
      <c r="AI89" s="20">
        <f t="shared" si="74"/>
        <v>9.3932257500000012E-4</v>
      </c>
      <c r="AJ89" s="20">
        <f t="shared" si="74"/>
        <v>1.0435925750000002E-3</v>
      </c>
      <c r="AK89" s="20">
        <f t="shared" si="74"/>
        <v>8.9885257500000009E-4</v>
      </c>
      <c r="AL89" s="20">
        <f t="shared" si="74"/>
        <v>5.9973257500000004E-4</v>
      </c>
      <c r="AM89" s="20">
        <f t="shared" si="74"/>
        <v>1.438582575E-3</v>
      </c>
      <c r="AN89" s="18">
        <f t="shared" si="90"/>
        <v>9.7832090833333343E-4</v>
      </c>
      <c r="AO89" s="18">
        <f t="shared" si="91"/>
        <v>2.7132173517185583E-4</v>
      </c>
      <c r="AP89" s="111">
        <f t="shared" si="92"/>
        <v>27.733408624995995</v>
      </c>
      <c r="AQ89" s="18">
        <f t="shared" si="75"/>
        <v>1.1076663454959913E-4</v>
      </c>
    </row>
    <row r="90" spans="1:43" s="2" customFormat="1">
      <c r="A90" s="11">
        <v>255</v>
      </c>
      <c r="B90" s="113">
        <f t="shared" si="76"/>
        <v>65025</v>
      </c>
      <c r="C90" s="52">
        <v>1054.6514499999998</v>
      </c>
      <c r="D90" s="20">
        <f t="shared" si="77"/>
        <v>3.47513855E-3</v>
      </c>
      <c r="E90" s="20">
        <f t="shared" si="68"/>
        <v>4.3484385500000009E-3</v>
      </c>
      <c r="F90" s="20">
        <f t="shared" si="68"/>
        <v>5.0812285499999997E-3</v>
      </c>
      <c r="G90" s="20">
        <f t="shared" si="68"/>
        <v>4.9401285499999998E-3</v>
      </c>
      <c r="H90" s="20">
        <f t="shared" si="68"/>
        <v>4.416768550000001E-3</v>
      </c>
      <c r="I90" s="20">
        <f t="shared" si="68"/>
        <v>3.4253485500000003E-3</v>
      </c>
      <c r="J90" s="18">
        <f t="shared" si="78"/>
        <v>4.2811752166666663E-3</v>
      </c>
      <c r="K90" s="18">
        <f t="shared" si="79"/>
        <v>7.0418025123306777E-4</v>
      </c>
      <c r="L90" s="111">
        <f t="shared" si="80"/>
        <v>16.448293181079944</v>
      </c>
      <c r="M90" s="18">
        <f t="shared" si="69"/>
        <v>2.8748038374431351E-4</v>
      </c>
      <c r="N90" s="20">
        <f t="shared" si="81"/>
        <v>2.4791485500000004E-3</v>
      </c>
      <c r="O90" s="20">
        <f t="shared" si="70"/>
        <v>2.3730185500000001E-3</v>
      </c>
      <c r="P90" s="20">
        <f t="shared" si="70"/>
        <v>1.8717485500000003E-3</v>
      </c>
      <c r="Q90" s="20">
        <f t="shared" si="70"/>
        <v>1.2359085500000002E-3</v>
      </c>
      <c r="R90" s="20">
        <f t="shared" si="70"/>
        <v>1.5888585500000005E-3</v>
      </c>
      <c r="S90" s="20">
        <f t="shared" si="70"/>
        <v>1.25879855E-3</v>
      </c>
      <c r="T90" s="18">
        <f t="shared" si="82"/>
        <v>1.8012468833333336E-3</v>
      </c>
      <c r="U90" s="18">
        <f t="shared" si="83"/>
        <v>5.3859268897439258E-4</v>
      </c>
      <c r="V90" s="111">
        <f t="shared" si="84"/>
        <v>29.901103172358528</v>
      </c>
      <c r="W90" s="18">
        <f t="shared" si="71"/>
        <v>2.1987954453013087E-4</v>
      </c>
      <c r="X90" s="20">
        <f t="shared" si="85"/>
        <v>1.0588685500000001E-3</v>
      </c>
      <c r="Y90" s="20">
        <f t="shared" si="72"/>
        <v>1.1599585500000002E-3</v>
      </c>
      <c r="Z90" s="20">
        <f t="shared" si="72"/>
        <v>1.1550085500000001E-3</v>
      </c>
      <c r="AA90" s="20">
        <f t="shared" si="72"/>
        <v>1.0480585500000001E-3</v>
      </c>
      <c r="AB90" s="20">
        <f t="shared" si="72"/>
        <v>7.9654855000000019E-4</v>
      </c>
      <c r="AC90" s="20">
        <f t="shared" si="72"/>
        <v>1.2430785500000001E-3</v>
      </c>
      <c r="AD90" s="18">
        <f t="shared" si="86"/>
        <v>1.0769202166666667E-3</v>
      </c>
      <c r="AE90" s="18">
        <f t="shared" si="87"/>
        <v>1.5515725847238556E-4</v>
      </c>
      <c r="AF90" s="111">
        <f t="shared" si="88"/>
        <v>14.40749798092151</v>
      </c>
      <c r="AG90" s="18">
        <f t="shared" si="73"/>
        <v>6.334268552441114E-5</v>
      </c>
      <c r="AH90" s="20">
        <f t="shared" si="89"/>
        <v>1.09375855E-3</v>
      </c>
      <c r="AI90" s="20">
        <f t="shared" si="74"/>
        <v>1.0636885500000003E-3</v>
      </c>
      <c r="AJ90" s="20">
        <f t="shared" si="74"/>
        <v>1.2228985500000004E-3</v>
      </c>
      <c r="AK90" s="20">
        <f t="shared" si="74"/>
        <v>1.02671855E-3</v>
      </c>
      <c r="AL90" s="20">
        <f t="shared" si="74"/>
        <v>6.6151855000000023E-4</v>
      </c>
      <c r="AM90" s="20">
        <f t="shared" si="74"/>
        <v>1.6315685499999999E-3</v>
      </c>
      <c r="AN90" s="18">
        <f t="shared" si="90"/>
        <v>1.1166918833333333E-3</v>
      </c>
      <c r="AO90" s="18">
        <f t="shared" si="91"/>
        <v>3.1463982365025983E-4</v>
      </c>
      <c r="AP90" s="111">
        <f t="shared" si="92"/>
        <v>28.176064350988</v>
      </c>
      <c r="AQ90" s="18">
        <f t="shared" si="75"/>
        <v>1.2845117011706992E-4</v>
      </c>
    </row>
    <row r="91" spans="1:43" s="2" customFormat="1">
      <c r="A91" s="11">
        <v>270</v>
      </c>
      <c r="B91" s="113">
        <f t="shared" si="76"/>
        <v>72900</v>
      </c>
      <c r="C91" s="52">
        <v>1153.5079249999999</v>
      </c>
      <c r="D91" s="20">
        <f t="shared" si="77"/>
        <v>3.885072075E-3</v>
      </c>
      <c r="E91" s="20">
        <f t="shared" si="77"/>
        <v>4.9087520750000007E-3</v>
      </c>
      <c r="F91" s="20">
        <f t="shared" si="77"/>
        <v>5.5575420750000005E-3</v>
      </c>
      <c r="G91" s="20">
        <f t="shared" si="77"/>
        <v>5.3676720750000005E-3</v>
      </c>
      <c r="H91" s="20">
        <f t="shared" si="77"/>
        <v>4.9012220749999995E-3</v>
      </c>
      <c r="I91" s="20">
        <f t="shared" si="77"/>
        <v>3.7742220749999995E-3</v>
      </c>
      <c r="J91" s="18">
        <f t="shared" si="78"/>
        <v>4.7324137416666669E-3</v>
      </c>
      <c r="K91" s="18">
        <f t="shared" si="79"/>
        <v>7.4566755969176189E-4</v>
      </c>
      <c r="L91" s="111">
        <f t="shared" si="80"/>
        <v>15.7566011848565</v>
      </c>
      <c r="M91" s="18">
        <f t="shared" si="69"/>
        <v>3.0441750649852235E-4</v>
      </c>
      <c r="N91" s="20">
        <f t="shared" si="81"/>
        <v>2.8273120750000004E-3</v>
      </c>
      <c r="O91" s="20">
        <f t="shared" si="81"/>
        <v>2.6171120750000001E-3</v>
      </c>
      <c r="P91" s="20">
        <f t="shared" si="81"/>
        <v>2.0477420750000001E-3</v>
      </c>
      <c r="Q91" s="20">
        <f t="shared" si="81"/>
        <v>1.385172075E-3</v>
      </c>
      <c r="R91" s="20">
        <f t="shared" si="81"/>
        <v>1.7549120750000001E-3</v>
      </c>
      <c r="S91" s="20">
        <f t="shared" si="81"/>
        <v>1.357922075E-3</v>
      </c>
      <c r="T91" s="18">
        <f t="shared" si="82"/>
        <v>1.9983620750000002E-3</v>
      </c>
      <c r="U91" s="18">
        <f t="shared" si="83"/>
        <v>6.1933534076459758E-4</v>
      </c>
      <c r="V91" s="111">
        <f t="shared" si="84"/>
        <v>30.992148445601256</v>
      </c>
      <c r="W91" s="18">
        <f t="shared" si="71"/>
        <v>2.5284259409100103E-4</v>
      </c>
      <c r="X91" s="20">
        <f t="shared" si="85"/>
        <v>1.1447920750000003E-3</v>
      </c>
      <c r="Y91" s="20">
        <f t="shared" si="85"/>
        <v>1.3311020750000002E-3</v>
      </c>
      <c r="Z91" s="20">
        <f t="shared" si="85"/>
        <v>1.3773620749999999E-3</v>
      </c>
      <c r="AA91" s="20">
        <f t="shared" si="85"/>
        <v>1.185402075E-3</v>
      </c>
      <c r="AB91" s="20">
        <f t="shared" si="85"/>
        <v>9.1986207500000005E-4</v>
      </c>
      <c r="AC91" s="20">
        <f t="shared" si="85"/>
        <v>1.3765320750000001E-3</v>
      </c>
      <c r="AD91" s="18">
        <f t="shared" si="86"/>
        <v>1.2225087416666666E-3</v>
      </c>
      <c r="AE91" s="18">
        <f t="shared" si="87"/>
        <v>1.7804889437080665E-4</v>
      </c>
      <c r="AF91" s="111">
        <f t="shared" si="88"/>
        <v>14.564222594275245</v>
      </c>
      <c r="AG91" s="18">
        <f t="shared" si="73"/>
        <v>7.2688156745862742E-5</v>
      </c>
      <c r="AH91" s="20">
        <f t="shared" si="89"/>
        <v>1.228572075E-3</v>
      </c>
      <c r="AI91" s="20">
        <f t="shared" si="89"/>
        <v>1.2093020750000001E-3</v>
      </c>
      <c r="AJ91" s="20">
        <f t="shared" si="89"/>
        <v>1.4208920750000001E-3</v>
      </c>
      <c r="AK91" s="20">
        <f t="shared" si="89"/>
        <v>1.1780520750000001E-3</v>
      </c>
      <c r="AL91" s="20">
        <f t="shared" si="89"/>
        <v>7.3755207500000007E-4</v>
      </c>
      <c r="AM91" s="20">
        <f t="shared" si="89"/>
        <v>1.888012075E-3</v>
      </c>
      <c r="AN91" s="18">
        <f t="shared" si="90"/>
        <v>1.2770637416666666E-3</v>
      </c>
      <c r="AO91" s="18">
        <f t="shared" si="91"/>
        <v>3.746368079309168E-4</v>
      </c>
      <c r="AP91" s="111">
        <f t="shared" si="92"/>
        <v>29.335795521215481</v>
      </c>
      <c r="AQ91" s="18">
        <f t="shared" si="75"/>
        <v>1.529448363826354E-4</v>
      </c>
    </row>
    <row r="92" spans="1:43" s="2" customFormat="1">
      <c r="A92" s="11">
        <v>285</v>
      </c>
      <c r="B92" s="113">
        <f t="shared" si="76"/>
        <v>81225</v>
      </c>
      <c r="C92" s="52">
        <v>1255.4047750000004</v>
      </c>
      <c r="D92" s="20">
        <f t="shared" ref="D92:I93" si="93">(B42-$C92)/1000000</f>
        <v>4.2513052249999999E-3</v>
      </c>
      <c r="E92" s="20">
        <f t="shared" si="93"/>
        <v>5.2492552249999991E-3</v>
      </c>
      <c r="F92" s="20">
        <f t="shared" si="93"/>
        <v>6.1584552249999997E-3</v>
      </c>
      <c r="G92" s="20">
        <f t="shared" si="93"/>
        <v>5.9252852249999993E-3</v>
      </c>
      <c r="H92" s="20">
        <f t="shared" si="93"/>
        <v>5.0825852249999992E-3</v>
      </c>
      <c r="I92" s="20">
        <f t="shared" si="93"/>
        <v>4.230575224999999E-3</v>
      </c>
      <c r="J92" s="18">
        <f t="shared" si="78"/>
        <v>5.1495768916666662E-3</v>
      </c>
      <c r="K92" s="18">
        <f t="shared" si="79"/>
        <v>8.1060947612069442E-4</v>
      </c>
      <c r="L92" s="111">
        <f t="shared" si="80"/>
        <v>15.74128308351834</v>
      </c>
      <c r="M92" s="18">
        <f t="shared" si="69"/>
        <v>3.3092993286008111E-4</v>
      </c>
      <c r="N92" s="20">
        <f t="shared" ref="N92:S93" si="94">(K42-$C92)/1000000</f>
        <v>3.0930352249999992E-3</v>
      </c>
      <c r="O92" s="20">
        <f t="shared" si="94"/>
        <v>2.8394652249999993E-3</v>
      </c>
      <c r="P92" s="20">
        <f t="shared" si="94"/>
        <v>2.3216252249999999E-3</v>
      </c>
      <c r="Q92" s="20">
        <f t="shared" si="94"/>
        <v>1.5184152249999997E-3</v>
      </c>
      <c r="R92" s="20">
        <f t="shared" si="94"/>
        <v>1.9546652249999999E-3</v>
      </c>
      <c r="S92" s="20">
        <f t="shared" si="94"/>
        <v>1.5165252249999994E-3</v>
      </c>
      <c r="T92" s="18">
        <f t="shared" si="82"/>
        <v>2.2072885583333327E-3</v>
      </c>
      <c r="U92" s="18">
        <f t="shared" si="83"/>
        <v>6.6524978306397545E-4</v>
      </c>
      <c r="V92" s="111">
        <f t="shared" si="84"/>
        <v>30.138777304508324</v>
      </c>
      <c r="W92" s="18">
        <f t="shared" si="71"/>
        <v>2.7158708666732371E-4</v>
      </c>
      <c r="X92" s="20">
        <f t="shared" ref="X92:AC93" si="95">(T42-$C92)/1000000</f>
        <v>1.4277352249999994E-3</v>
      </c>
      <c r="Y92" s="20">
        <f t="shared" si="95"/>
        <v>1.4656552249999995E-3</v>
      </c>
      <c r="Z92" s="20">
        <f t="shared" si="95"/>
        <v>1.5749552249999996E-3</v>
      </c>
      <c r="AA92" s="20">
        <f t="shared" si="95"/>
        <v>1.4117452249999996E-3</v>
      </c>
      <c r="AB92" s="20">
        <f t="shared" si="95"/>
        <v>1.1002452249999997E-3</v>
      </c>
      <c r="AC92" s="20">
        <f t="shared" si="95"/>
        <v>1.5463952249999999E-3</v>
      </c>
      <c r="AD92" s="18">
        <f t="shared" si="86"/>
        <v>1.4211218916666665E-3</v>
      </c>
      <c r="AE92" s="18">
        <f t="shared" si="87"/>
        <v>1.6996165069411002E-4</v>
      </c>
      <c r="AF92" s="111">
        <f t="shared" si="88"/>
        <v>11.959681410211902</v>
      </c>
      <c r="AG92" s="18">
        <f t="shared" si="73"/>
        <v>6.9386553340286666E-5</v>
      </c>
      <c r="AH92" s="20">
        <f t="shared" ref="AH92:AM93" si="96">(AC42-$C92)/1000000</f>
        <v>1.4028652249999996E-3</v>
      </c>
      <c r="AI92" s="20">
        <f t="shared" si="96"/>
        <v>1.3772952249999995E-3</v>
      </c>
      <c r="AJ92" s="20">
        <f t="shared" si="96"/>
        <v>1.6386152249999995E-3</v>
      </c>
      <c r="AK92" s="20">
        <f t="shared" si="96"/>
        <v>1.3337152249999994E-3</v>
      </c>
      <c r="AL92" s="20">
        <f t="shared" si="96"/>
        <v>8.1191522499999972E-4</v>
      </c>
      <c r="AM92" s="20">
        <f t="shared" si="96"/>
        <v>2.0840752249999994E-3</v>
      </c>
      <c r="AN92" s="18">
        <f t="shared" si="90"/>
        <v>1.4414135583333328E-3</v>
      </c>
      <c r="AO92" s="18">
        <f t="shared" si="91"/>
        <v>4.1602084863221286E-4</v>
      </c>
      <c r="AP92" s="111">
        <f t="shared" si="92"/>
        <v>28.862004677772454</v>
      </c>
      <c r="AQ92" s="18">
        <f t="shared" si="75"/>
        <v>1.6983980025142643E-4</v>
      </c>
    </row>
    <row r="93" spans="1:43" s="2" customFormat="1">
      <c r="A93" s="11">
        <v>300</v>
      </c>
      <c r="B93" s="113">
        <f t="shared" si="76"/>
        <v>90000</v>
      </c>
      <c r="C93" s="52">
        <v>1359.2816499999999</v>
      </c>
      <c r="D93" s="20">
        <f t="shared" si="93"/>
        <v>4.6406983499999999E-3</v>
      </c>
      <c r="E93" s="20">
        <f t="shared" si="93"/>
        <v>5.6470783500000002E-3</v>
      </c>
      <c r="F93" s="20">
        <f t="shared" si="93"/>
        <v>6.6506583499999997E-3</v>
      </c>
      <c r="G93" s="20">
        <f t="shared" si="93"/>
        <v>6.4243383500000003E-3</v>
      </c>
      <c r="H93" s="20">
        <f t="shared" si="93"/>
        <v>5.3688283499999994E-3</v>
      </c>
      <c r="I93" s="20">
        <f t="shared" si="93"/>
        <v>4.4841483500000006E-3</v>
      </c>
      <c r="J93" s="18">
        <f t="shared" si="78"/>
        <v>5.5359583499999991E-3</v>
      </c>
      <c r="K93" s="18">
        <f t="shared" si="79"/>
        <v>8.9217150250386261E-4</v>
      </c>
      <c r="L93" s="111">
        <f t="shared" si="80"/>
        <v>16.115935960823528</v>
      </c>
      <c r="M93" s="18">
        <f t="shared" si="69"/>
        <v>3.6422749069777805E-4</v>
      </c>
      <c r="N93" s="20">
        <f t="shared" si="94"/>
        <v>3.4349483499999996E-3</v>
      </c>
      <c r="O93" s="20">
        <f t="shared" si="94"/>
        <v>3.1865783499999997E-3</v>
      </c>
      <c r="P93" s="20">
        <f t="shared" si="94"/>
        <v>2.4950583500000004E-3</v>
      </c>
      <c r="Q93" s="20">
        <f t="shared" si="94"/>
        <v>1.68637835E-3</v>
      </c>
      <c r="R93" s="20">
        <f t="shared" si="94"/>
        <v>2.1497883500000005E-3</v>
      </c>
      <c r="S93" s="20">
        <f t="shared" si="94"/>
        <v>1.6996883499999999E-3</v>
      </c>
      <c r="T93" s="18">
        <f t="shared" si="82"/>
        <v>2.4420733500000002E-3</v>
      </c>
      <c r="U93" s="18">
        <f t="shared" si="83"/>
        <v>7.4169222907483653E-4</v>
      </c>
      <c r="V93" s="111">
        <f t="shared" si="84"/>
        <v>30.371414891155354</v>
      </c>
      <c r="W93" s="18">
        <f t="shared" si="71"/>
        <v>3.0279458457013389E-4</v>
      </c>
      <c r="X93" s="20">
        <f t="shared" si="95"/>
        <v>1.6048283500000003E-3</v>
      </c>
      <c r="Y93" s="20">
        <f t="shared" si="95"/>
        <v>1.6624283500000002E-3</v>
      </c>
      <c r="Z93" s="20">
        <f t="shared" si="95"/>
        <v>1.7839183499999999E-3</v>
      </c>
      <c r="AA93" s="20">
        <f t="shared" si="95"/>
        <v>1.5264083500000001E-3</v>
      </c>
      <c r="AB93" s="20">
        <f t="shared" si="95"/>
        <v>1.2332283500000004E-3</v>
      </c>
      <c r="AC93" s="20">
        <f t="shared" si="95"/>
        <v>1.7417783500000002E-3</v>
      </c>
      <c r="AD93" s="18">
        <f t="shared" si="86"/>
        <v>1.5920983500000002E-3</v>
      </c>
      <c r="AE93" s="18">
        <f t="shared" si="87"/>
        <v>1.9870089561952142E-4</v>
      </c>
      <c r="AF93" s="111">
        <f t="shared" si="88"/>
        <v>12.480441024232038</v>
      </c>
      <c r="AG93" s="18">
        <f t="shared" si="73"/>
        <v>8.1119300950308111E-5</v>
      </c>
      <c r="AH93" s="20">
        <f t="shared" si="96"/>
        <v>1.51133835E-3</v>
      </c>
      <c r="AI93" s="20">
        <f t="shared" si="96"/>
        <v>1.5008283500000002E-3</v>
      </c>
      <c r="AJ93" s="20">
        <f t="shared" si="96"/>
        <v>1.8568883500000002E-3</v>
      </c>
      <c r="AK93" s="20">
        <f t="shared" si="96"/>
        <v>1.4519183499999999E-3</v>
      </c>
      <c r="AL93" s="20">
        <f t="shared" si="96"/>
        <v>8.7354835000000004E-4</v>
      </c>
      <c r="AM93" s="20">
        <f t="shared" si="96"/>
        <v>2.2845383500000004E-3</v>
      </c>
      <c r="AN93" s="18">
        <f t="shared" si="90"/>
        <v>1.5798433500000004E-3</v>
      </c>
      <c r="AO93" s="18">
        <f t="shared" si="91"/>
        <v>4.6893554204176089E-4</v>
      </c>
      <c r="AP93" s="111">
        <f t="shared" si="92"/>
        <v>29.682407565393163</v>
      </c>
      <c r="AQ93" s="18">
        <f t="shared" si="75"/>
        <v>1.9144213337629387E-4</v>
      </c>
    </row>
    <row r="94" spans="1:43" s="2" customFormat="1" ht="23.25">
      <c r="A94" s="100" t="s">
        <v>328</v>
      </c>
      <c r="B94" s="104">
        <f>$B$105</f>
        <v>2.952E-7</v>
      </c>
      <c r="C94" s="2" t="s">
        <v>327</v>
      </c>
      <c r="D94" s="115">
        <f>SLOPE(D89:D93,$B89:$B93)</f>
        <v>4.5680150052241218E-8</v>
      </c>
      <c r="E94" s="115">
        <f t="shared" ref="E94:I94" si="97">SLOPE(E89:E93,$B89:$B93)</f>
        <v>5.3854382277375242E-8</v>
      </c>
      <c r="F94" s="115">
        <f t="shared" si="97"/>
        <v>6.7064703775071496E-8</v>
      </c>
      <c r="G94" s="115">
        <f t="shared" si="97"/>
        <v>5.9735792961992351E-8</v>
      </c>
      <c r="H94" s="115">
        <f t="shared" si="97"/>
        <v>4.4159265548190367E-8</v>
      </c>
      <c r="I94" s="115">
        <f t="shared" si="97"/>
        <v>4.2747063366048328E-8</v>
      </c>
      <c r="J94" s="46" t="s">
        <v>331</v>
      </c>
      <c r="K94" s="116" t="s">
        <v>330</v>
      </c>
      <c r="L94" s="108">
        <f>AVERAGE(L89:L93)</f>
        <v>15.878424983400611</v>
      </c>
      <c r="M94" s="46"/>
      <c r="N94" s="115">
        <f>SLOPE(N89:N93,$B89:$B93)</f>
        <v>3.782080743538357E-8</v>
      </c>
      <c r="O94" s="115">
        <f t="shared" ref="O94:S94" si="98">SLOPE(O89:O93,$B89:$B93)</f>
        <v>3.2158638653375104E-8</v>
      </c>
      <c r="P94" s="115">
        <f t="shared" si="98"/>
        <v>2.6538047042803554E-8</v>
      </c>
      <c r="Q94" s="115">
        <f t="shared" si="98"/>
        <v>1.7416744608875867E-8</v>
      </c>
      <c r="R94" s="115">
        <f t="shared" si="98"/>
        <v>2.1875083508898138E-8</v>
      </c>
      <c r="S94" s="115">
        <f t="shared" si="98"/>
        <v>1.7845383082404111E-8</v>
      </c>
      <c r="T94" s="46" t="s">
        <v>331</v>
      </c>
      <c r="U94" s="116" t="s">
        <v>330</v>
      </c>
      <c r="V94" s="108">
        <f>AVERAGE(V89:V93)</f>
        <v>30.207808506058569</v>
      </c>
      <c r="W94" s="46"/>
      <c r="X94" s="115">
        <f>SLOPE(X89:X93,$B89:$B93)</f>
        <v>2.3092862656937809E-8</v>
      </c>
      <c r="Y94" s="115">
        <f t="shared" ref="Y94:AC94" si="99">SLOPE(Y89:Y93,$B89:$B93)</f>
        <v>2.1707921835123233E-8</v>
      </c>
      <c r="Z94" s="115">
        <f t="shared" si="99"/>
        <v>2.4489481535721005E-8</v>
      </c>
      <c r="AA94" s="115">
        <f t="shared" si="99"/>
        <v>1.9283404424233075E-8</v>
      </c>
      <c r="AB94" s="115">
        <f t="shared" si="99"/>
        <v>1.7130390704485895E-8</v>
      </c>
      <c r="AC94" s="115">
        <f t="shared" si="99"/>
        <v>1.9812370047787883E-8</v>
      </c>
      <c r="AD94" s="46" t="s">
        <v>331</v>
      </c>
      <c r="AE94" s="116" t="s">
        <v>330</v>
      </c>
      <c r="AF94" s="108">
        <f>AVERAGE(AF89:AF93)</f>
        <v>13.651097997294565</v>
      </c>
      <c r="AG94" s="46"/>
      <c r="AH94" s="115">
        <f>SLOPE(AH89:AH93,$B89:$B93)</f>
        <v>1.7650387963962104E-8</v>
      </c>
      <c r="AI94" s="115">
        <f t="shared" ref="AI94:AM94" si="100">SLOPE(AI89:AI93,$B89:$B93)</f>
        <v>1.772398473014404E-8</v>
      </c>
      <c r="AJ94" s="115">
        <f t="shared" si="100"/>
        <v>2.5219930467773145E-8</v>
      </c>
      <c r="AK94" s="115">
        <f t="shared" si="100"/>
        <v>1.7422064650668849E-8</v>
      </c>
      <c r="AL94" s="115">
        <f t="shared" si="100"/>
        <v>8.607656346881791E-9</v>
      </c>
      <c r="AM94" s="115">
        <f t="shared" si="100"/>
        <v>2.6430169749755928E-8</v>
      </c>
      <c r="AN94" s="46" t="s">
        <v>331</v>
      </c>
      <c r="AO94" s="116" t="s">
        <v>330</v>
      </c>
      <c r="AP94" s="108">
        <f>AVERAGE(AP89:AP93)</f>
        <v>28.757936148073021</v>
      </c>
      <c r="AQ94" s="46"/>
    </row>
    <row r="95" spans="1:43" s="2" customFormat="1">
      <c r="A95" s="13" t="s">
        <v>245</v>
      </c>
      <c r="B95" s="2" t="s">
        <v>332</v>
      </c>
      <c r="C95" s="2" t="s">
        <v>245</v>
      </c>
      <c r="D95" s="77">
        <f>D94/$B$94</f>
        <v>0.15474305573252445</v>
      </c>
      <c r="E95" s="77">
        <f t="shared" ref="E95:I95" si="101">E94/$B$94</f>
        <v>0.18243354430005163</v>
      </c>
      <c r="F95" s="77">
        <f t="shared" si="101"/>
        <v>0.22718395587761347</v>
      </c>
      <c r="G95" s="77">
        <f t="shared" si="101"/>
        <v>0.20235702222897139</v>
      </c>
      <c r="H95" s="77">
        <f t="shared" si="101"/>
        <v>0.14959100795457442</v>
      </c>
      <c r="I95" s="77">
        <f t="shared" si="101"/>
        <v>0.14480712522374095</v>
      </c>
      <c r="J95" s="99">
        <f t="shared" ref="J95" si="102">AVERAGE(D95:I95)</f>
        <v>0.17685261855291276</v>
      </c>
      <c r="K95" s="99">
        <f t="shared" ref="K95" si="103">_xlfn.STDEV.S(D95:I95)</f>
        <v>3.3087177816166963E-2</v>
      </c>
      <c r="L95" s="123">
        <f t="shared" si="80"/>
        <v>18.708899018233971</v>
      </c>
      <c r="M95" s="46"/>
      <c r="N95" s="77">
        <f>N94/$B$94</f>
        <v>0.12811926638002566</v>
      </c>
      <c r="O95" s="77">
        <f t="shared" ref="O95" si="104">O94/$B$94</f>
        <v>0.1089384778230864</v>
      </c>
      <c r="P95" s="77">
        <f t="shared" ref="P95" si="105">P94/$B$94</f>
        <v>8.9898533342830461E-2</v>
      </c>
      <c r="Q95" s="77">
        <f t="shared" ref="Q95" si="106">Q94/$B$94</f>
        <v>5.8999812360690608E-2</v>
      </c>
      <c r="R95" s="77">
        <f t="shared" ref="R95" si="107">R94/$B$94</f>
        <v>7.410258641225656E-2</v>
      </c>
      <c r="S95" s="77">
        <f t="shared" ref="S95" si="108">S94/$B$94</f>
        <v>6.0451839710041026E-2</v>
      </c>
      <c r="T95" s="99">
        <f t="shared" ref="T95" si="109">AVERAGE(N95:S95)</f>
        <v>8.6751752671488436E-2</v>
      </c>
      <c r="U95" s="99">
        <f t="shared" ref="U95" si="110">_xlfn.STDEV.S(N95:S95)</f>
        <v>2.7695780226668465E-2</v>
      </c>
      <c r="V95" s="123">
        <f t="shared" ref="V95" si="111">U95/T95%</f>
        <v>31.925326432938888</v>
      </c>
      <c r="W95" s="46"/>
      <c r="X95" s="77">
        <f>X94/$B$94</f>
        <v>7.8227854528922114E-2</v>
      </c>
      <c r="Y95" s="77">
        <f t="shared" ref="Y95" si="112">Y94/$B$94</f>
        <v>7.3536320579685746E-2</v>
      </c>
      <c r="Z95" s="77">
        <f t="shared" ref="Z95" si="113">Z94/$B$94</f>
        <v>8.2958948291737819E-2</v>
      </c>
      <c r="AA95" s="77">
        <f t="shared" ref="AA95" si="114">AA94/$B$94</f>
        <v>6.5323185718946727E-2</v>
      </c>
      <c r="AB95" s="77">
        <f t="shared" ref="AB95" si="115">AB94/$B$94</f>
        <v>5.8029778809234066E-2</v>
      </c>
      <c r="AC95" s="77">
        <f t="shared" ref="AC95" si="116">AC94/$B$94</f>
        <v>6.7115074687628326E-2</v>
      </c>
      <c r="AD95" s="99">
        <f t="shared" ref="AD95" si="117">AVERAGE(X95:AC95)</f>
        <v>7.0865193769359139E-2</v>
      </c>
      <c r="AE95" s="99">
        <f t="shared" ref="AE95" si="118">_xlfn.STDEV.S(X95:AC95)</f>
        <v>9.133758414819242E-3</v>
      </c>
      <c r="AF95" s="123">
        <f t="shared" ref="AF95" si="119">AE95/AD95%</f>
        <v>12.8889203979973</v>
      </c>
      <c r="AG95" s="46"/>
      <c r="AH95" s="77">
        <f>AH94/$B$94</f>
        <v>5.9791287140793035E-2</v>
      </c>
      <c r="AI95" s="77">
        <f t="shared" ref="AI95" si="120">AI94/$B$94</f>
        <v>6.004059867934973E-2</v>
      </c>
      <c r="AJ95" s="77">
        <f t="shared" ref="AJ95" si="121">AJ94/$B$94</f>
        <v>8.543336879326946E-2</v>
      </c>
      <c r="AK95" s="77">
        <f t="shared" ref="AK95" si="122">AK94/$B$94</f>
        <v>5.9017834182482548E-2</v>
      </c>
      <c r="AL95" s="77">
        <f t="shared" ref="AL95" si="123">AL94/$B$94</f>
        <v>2.9158727462336692E-2</v>
      </c>
      <c r="AM95" s="77">
        <f t="shared" ref="AM95" si="124">AM94/$B$94</f>
        <v>8.9533095358251796E-2</v>
      </c>
      <c r="AN95" s="99">
        <f t="shared" ref="AN95" si="125">AVERAGE(AH95:AM95)</f>
        <v>6.3829151936080561E-2</v>
      </c>
      <c r="AO95" s="99">
        <f t="shared" ref="AO95" si="126">_xlfn.STDEV.S(AH95:AM95)</f>
        <v>2.1832450586511759E-2</v>
      </c>
      <c r="AP95" s="123">
        <f t="shared" ref="AP95" si="127">AO95/AN95%</f>
        <v>34.204513023101249</v>
      </c>
      <c r="AQ95" s="46"/>
    </row>
    <row r="100" spans="1:3">
      <c r="A100" s="118" t="s">
        <v>336</v>
      </c>
      <c r="B100" s="119">
        <v>1025</v>
      </c>
      <c r="C100" t="s">
        <v>333</v>
      </c>
    </row>
    <row r="101" spans="1:3">
      <c r="A101" s="118" t="s">
        <v>337</v>
      </c>
      <c r="B101" s="119">
        <v>1.0580000000000001E-6</v>
      </c>
      <c r="C101" t="s">
        <v>334</v>
      </c>
    </row>
    <row r="102" spans="1:3">
      <c r="A102" s="26" t="s">
        <v>335</v>
      </c>
      <c r="B102" s="117">
        <v>0.02</v>
      </c>
      <c r="C102" t="s">
        <v>230</v>
      </c>
    </row>
    <row r="103" spans="1:3">
      <c r="A103"/>
      <c r="B103"/>
      <c r="C103"/>
    </row>
    <row r="104" spans="1:3">
      <c r="A104" t="s">
        <v>338</v>
      </c>
      <c r="B104" s="120">
        <v>0.6</v>
      </c>
      <c r="C104"/>
    </row>
    <row r="105" spans="1:3">
      <c r="A105" s="100" t="s">
        <v>328</v>
      </c>
      <c r="B105" s="121">
        <f>($B$100*$B$102^5*$B$104^2)/4</f>
        <v>2.952E-7</v>
      </c>
      <c r="C105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Q105"/>
  <sheetViews>
    <sheetView zoomScale="80" zoomScaleNormal="80" workbookViewId="0">
      <selection activeCell="AP70" sqref="AP70"/>
    </sheetView>
  </sheetViews>
  <sheetFormatPr defaultColWidth="9.140625" defaultRowHeight="15"/>
  <cols>
    <col min="1" max="1" width="9.140625" style="13"/>
    <col min="2" max="7" width="9.140625" style="2"/>
    <col min="8" max="8" width="9.140625" style="1"/>
    <col min="9" max="10" width="9.140625" style="46"/>
    <col min="11" max="16" width="9.140625" style="2"/>
    <col min="17" max="17" width="9.140625" style="1"/>
    <col min="18" max="19" width="9.140625" style="46"/>
    <col min="20" max="25" width="9.140625" style="2"/>
    <col min="26" max="26" width="9.140625" style="1"/>
    <col min="27" max="28" width="9.140625" style="46"/>
    <col min="29" max="34" width="9.140625" style="2"/>
    <col min="35" max="35" width="9.140625" style="1"/>
    <col min="36" max="16384" width="9.140625" style="2"/>
  </cols>
  <sheetData>
    <row r="1" spans="1:37">
      <c r="A1" s="48" t="s">
        <v>305</v>
      </c>
      <c r="B1" s="2" t="s">
        <v>65</v>
      </c>
      <c r="C1" s="2" t="s">
        <v>66</v>
      </c>
      <c r="D1" s="2" t="s">
        <v>67</v>
      </c>
      <c r="E1" s="2" t="s">
        <v>68</v>
      </c>
      <c r="F1" s="2" t="s">
        <v>69</v>
      </c>
      <c r="G1" s="2" t="s">
        <v>70</v>
      </c>
      <c r="H1" s="1" t="s">
        <v>71</v>
      </c>
      <c r="I1" s="46" t="s">
        <v>71</v>
      </c>
      <c r="J1" s="46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1" t="s">
        <v>78</v>
      </c>
      <c r="R1" s="46" t="s">
        <v>78</v>
      </c>
      <c r="S1" s="46" t="s">
        <v>78</v>
      </c>
      <c r="T1" s="2" t="s">
        <v>79</v>
      </c>
      <c r="U1" s="2" t="s">
        <v>80</v>
      </c>
      <c r="V1" s="2" t="s">
        <v>81</v>
      </c>
      <c r="W1" s="2" t="s">
        <v>82</v>
      </c>
      <c r="X1" s="2" t="s">
        <v>83</v>
      </c>
      <c r="Y1" s="2" t="s">
        <v>84</v>
      </c>
      <c r="Z1" s="1" t="s">
        <v>85</v>
      </c>
      <c r="AA1" s="46" t="s">
        <v>85</v>
      </c>
      <c r="AB1" s="46" t="s">
        <v>85</v>
      </c>
      <c r="AC1" s="2" t="s">
        <v>86</v>
      </c>
      <c r="AD1" s="2" t="s">
        <v>87</v>
      </c>
      <c r="AE1" s="2" t="s">
        <v>88</v>
      </c>
      <c r="AF1" s="2" t="s">
        <v>89</v>
      </c>
      <c r="AG1" s="2" t="s">
        <v>90</v>
      </c>
      <c r="AH1" s="2" t="s">
        <v>91</v>
      </c>
      <c r="AI1" s="1" t="s">
        <v>120</v>
      </c>
      <c r="AJ1" s="46" t="s">
        <v>120</v>
      </c>
      <c r="AK1" s="46" t="s">
        <v>120</v>
      </c>
    </row>
    <row r="2" spans="1:37">
      <c r="A2" s="6" t="s">
        <v>2</v>
      </c>
      <c r="B2" s="2" t="s">
        <v>3</v>
      </c>
      <c r="C2" s="2" t="s">
        <v>3</v>
      </c>
      <c r="D2" s="2" t="s">
        <v>3</v>
      </c>
      <c r="E2" s="2" t="s">
        <v>3</v>
      </c>
      <c r="F2" s="2" t="s">
        <v>3</v>
      </c>
      <c r="G2" s="2" t="s">
        <v>3</v>
      </c>
      <c r="H2" s="1" t="s">
        <v>50</v>
      </c>
      <c r="I2" s="46" t="s">
        <v>312</v>
      </c>
      <c r="J2" s="46" t="s">
        <v>311</v>
      </c>
      <c r="K2" s="2" t="s">
        <v>3</v>
      </c>
      <c r="L2" s="2" t="s">
        <v>3</v>
      </c>
      <c r="M2" s="2" t="s">
        <v>3</v>
      </c>
      <c r="N2" s="2" t="s">
        <v>3</v>
      </c>
      <c r="O2" s="2" t="s">
        <v>3</v>
      </c>
      <c r="P2" s="2" t="s">
        <v>3</v>
      </c>
      <c r="Q2" s="1" t="s">
        <v>50</v>
      </c>
      <c r="R2" s="46" t="s">
        <v>312</v>
      </c>
      <c r="S2" s="46" t="s">
        <v>311</v>
      </c>
      <c r="T2" s="2" t="s">
        <v>3</v>
      </c>
      <c r="U2" s="2" t="s">
        <v>3</v>
      </c>
      <c r="V2" s="2" t="s">
        <v>3</v>
      </c>
      <c r="W2" s="2" t="s">
        <v>3</v>
      </c>
      <c r="X2" s="2" t="s">
        <v>3</v>
      </c>
      <c r="Y2" s="2" t="s">
        <v>3</v>
      </c>
      <c r="Z2" s="1" t="s">
        <v>50</v>
      </c>
      <c r="AA2" s="46" t="s">
        <v>312</v>
      </c>
      <c r="AB2" s="46" t="s">
        <v>311</v>
      </c>
      <c r="AC2" s="2" t="s">
        <v>3</v>
      </c>
      <c r="AD2" s="2" t="s">
        <v>3</v>
      </c>
      <c r="AE2" s="2" t="s">
        <v>3</v>
      </c>
      <c r="AF2" s="2" t="s">
        <v>3</v>
      </c>
      <c r="AG2" s="2" t="s">
        <v>3</v>
      </c>
      <c r="AH2" s="2" t="s">
        <v>3</v>
      </c>
      <c r="AI2" s="1" t="s">
        <v>50</v>
      </c>
      <c r="AJ2" s="46" t="s">
        <v>312</v>
      </c>
      <c r="AK2" s="46" t="s">
        <v>311</v>
      </c>
    </row>
    <row r="3" spans="1:37">
      <c r="A3" s="6" t="s">
        <v>4</v>
      </c>
      <c r="B3" s="3" t="s">
        <v>5</v>
      </c>
      <c r="C3" s="3" t="s">
        <v>5</v>
      </c>
      <c r="D3" s="3" t="s">
        <v>5</v>
      </c>
      <c r="E3" s="3" t="s">
        <v>5</v>
      </c>
      <c r="F3" s="3" t="s">
        <v>5</v>
      </c>
      <c r="G3" s="3" t="s">
        <v>5</v>
      </c>
      <c r="H3" s="4" t="s">
        <v>5</v>
      </c>
      <c r="I3" s="100" t="s">
        <v>5</v>
      </c>
      <c r="J3" s="100" t="s">
        <v>5</v>
      </c>
      <c r="K3" s="3" t="s">
        <v>5</v>
      </c>
      <c r="L3" s="3" t="s">
        <v>5</v>
      </c>
      <c r="M3" s="3" t="s">
        <v>5</v>
      </c>
      <c r="N3" s="3" t="s">
        <v>5</v>
      </c>
      <c r="O3" s="3" t="s">
        <v>5</v>
      </c>
      <c r="P3" s="3" t="s">
        <v>5</v>
      </c>
      <c r="Q3" s="4" t="s">
        <v>5</v>
      </c>
      <c r="R3" s="100" t="s">
        <v>5</v>
      </c>
      <c r="S3" s="100" t="s">
        <v>5</v>
      </c>
      <c r="T3" s="3" t="s">
        <v>5</v>
      </c>
      <c r="U3" s="3" t="s">
        <v>5</v>
      </c>
      <c r="V3" s="3" t="s">
        <v>5</v>
      </c>
      <c r="W3" s="3" t="s">
        <v>5</v>
      </c>
      <c r="X3" s="3" t="s">
        <v>5</v>
      </c>
      <c r="Y3" s="3" t="s">
        <v>5</v>
      </c>
      <c r="Z3" s="4" t="s">
        <v>5</v>
      </c>
      <c r="AA3" s="100" t="s">
        <v>5</v>
      </c>
      <c r="AB3" s="100" t="s">
        <v>5</v>
      </c>
      <c r="AC3" s="3" t="s">
        <v>5</v>
      </c>
      <c r="AD3" s="3" t="s">
        <v>5</v>
      </c>
      <c r="AE3" s="3" t="s">
        <v>5</v>
      </c>
      <c r="AF3" s="3" t="s">
        <v>5</v>
      </c>
      <c r="AG3" s="3" t="s">
        <v>5</v>
      </c>
      <c r="AH3" s="3" t="s">
        <v>5</v>
      </c>
      <c r="AI3" s="4" t="s">
        <v>5</v>
      </c>
      <c r="AJ3" s="100" t="s">
        <v>5</v>
      </c>
      <c r="AK3" s="100" t="s">
        <v>5</v>
      </c>
    </row>
    <row r="4" spans="1:37">
      <c r="A4" s="1" t="s">
        <v>0</v>
      </c>
      <c r="B4" s="2" t="s">
        <v>65</v>
      </c>
      <c r="C4" s="2" t="s">
        <v>66</v>
      </c>
      <c r="D4" s="2" t="s">
        <v>67</v>
      </c>
      <c r="E4" s="2" t="s">
        <v>68</v>
      </c>
      <c r="F4" s="2" t="s">
        <v>69</v>
      </c>
      <c r="G4" s="2" t="s">
        <v>70</v>
      </c>
      <c r="H4" s="1" t="s">
        <v>71</v>
      </c>
      <c r="K4" s="2" t="s">
        <v>72</v>
      </c>
      <c r="L4" s="2" t="s">
        <v>73</v>
      </c>
      <c r="M4" s="2" t="s">
        <v>74</v>
      </c>
      <c r="N4" s="2" t="s">
        <v>75</v>
      </c>
      <c r="O4" s="2" t="s">
        <v>76</v>
      </c>
      <c r="P4" s="2" t="s">
        <v>77</v>
      </c>
      <c r="Q4" s="1" t="s">
        <v>78</v>
      </c>
      <c r="T4" s="2" t="s">
        <v>79</v>
      </c>
      <c r="U4" s="2" t="s">
        <v>80</v>
      </c>
      <c r="V4" s="2" t="s">
        <v>81</v>
      </c>
      <c r="W4" s="2" t="s">
        <v>82</v>
      </c>
      <c r="X4" s="2" t="s">
        <v>83</v>
      </c>
      <c r="Y4" s="2" t="s">
        <v>84</v>
      </c>
      <c r="Z4" s="1" t="s">
        <v>85</v>
      </c>
      <c r="AC4" s="2" t="s">
        <v>86</v>
      </c>
      <c r="AD4" s="2" t="s">
        <v>87</v>
      </c>
      <c r="AE4" s="2" t="s">
        <v>88</v>
      </c>
      <c r="AF4" s="2" t="s">
        <v>89</v>
      </c>
      <c r="AG4" s="2" t="s">
        <v>90</v>
      </c>
      <c r="AH4" s="2" t="s">
        <v>91</v>
      </c>
      <c r="AI4" s="1" t="s">
        <v>120</v>
      </c>
    </row>
    <row r="5" spans="1:37">
      <c r="A5" s="11">
        <v>30</v>
      </c>
      <c r="B5" s="2">
        <v>281.71100000000001</v>
      </c>
      <c r="C5" s="2">
        <v>296.86</v>
      </c>
      <c r="D5" s="2">
        <v>234.63499999999999</v>
      </c>
      <c r="E5" s="2">
        <v>377.11599999999999</v>
      </c>
      <c r="F5" s="2">
        <v>214.63800000000001</v>
      </c>
      <c r="G5" s="2">
        <v>135.16900000000001</v>
      </c>
      <c r="H5" s="1">
        <f>AVERAGE(B5:G5)</f>
        <v>256.68816666666669</v>
      </c>
      <c r="I5" s="46">
        <f>_xlfn.STDEV.S(B5:G5)</f>
        <v>82.175723868832819</v>
      </c>
      <c r="J5" s="46">
        <f t="shared" ref="J5:J23" si="0">I5/SQRT(6)</f>
        <v>33.548098787081464</v>
      </c>
      <c r="K5" s="2">
        <v>77.031099999999995</v>
      </c>
      <c r="L5" s="2">
        <v>92.503900000000002</v>
      </c>
      <c r="M5" s="2">
        <v>93.004400000000004</v>
      </c>
      <c r="N5" s="2">
        <v>63.160899999999998</v>
      </c>
      <c r="O5" s="2">
        <v>111.233</v>
      </c>
      <c r="P5" s="2">
        <v>139.358</v>
      </c>
      <c r="Q5" s="1">
        <f>AVERAGE(K5:P5)</f>
        <v>96.048549999999992</v>
      </c>
      <c r="R5" s="46">
        <f>_xlfn.STDEV.S(K5:P5)</f>
        <v>26.725898678903238</v>
      </c>
      <c r="S5" s="46">
        <f t="shared" ref="S5:S23" si="1">R5/SQRT(6)</f>
        <v>10.910802446772664</v>
      </c>
      <c r="T5" s="2">
        <v>64.024600000000007</v>
      </c>
      <c r="U5" s="2">
        <v>64.148700000000005</v>
      </c>
      <c r="V5" s="2">
        <v>63.481699999999996</v>
      </c>
      <c r="W5" s="2">
        <v>67.639300000000006</v>
      </c>
      <c r="X5" s="2">
        <v>65.158600000000007</v>
      </c>
      <c r="Y5" s="2">
        <v>64.258499999999998</v>
      </c>
      <c r="Z5" s="1">
        <f>AVERAGE(T5:Y5)</f>
        <v>64.785233333333338</v>
      </c>
      <c r="AA5" s="46">
        <f>_xlfn.STDEV.S(T5:Y5)</f>
        <v>1.4996989106706295</v>
      </c>
      <c r="AB5" s="46">
        <f t="shared" ref="AB5:AB23" si="2">AA5/SQRT(6)</f>
        <v>0.61224951649180215</v>
      </c>
      <c r="AC5" s="2">
        <v>63.2926</v>
      </c>
      <c r="AD5" s="2">
        <v>62.279400000000003</v>
      </c>
      <c r="AE5" s="2">
        <v>62.973599999999998</v>
      </c>
      <c r="AF5" s="2">
        <v>62.932499999999997</v>
      </c>
      <c r="AG5" s="2">
        <v>61.990600000000001</v>
      </c>
      <c r="AH5" s="2">
        <v>63.16</v>
      </c>
      <c r="AI5" s="1">
        <f>AVERAGE(AC5:AH5)</f>
        <v>62.771449999999994</v>
      </c>
      <c r="AJ5" s="46">
        <f>_xlfn.STDEV.S(AC5:AH5)</f>
        <v>0.51792085785378295</v>
      </c>
      <c r="AK5" s="46">
        <f t="shared" ref="AK5:AK23" si="3">AJ5/SQRT(6)</f>
        <v>0.21144030481438431</v>
      </c>
    </row>
    <row r="6" spans="1:37">
      <c r="A6" s="11">
        <v>45</v>
      </c>
      <c r="B6" s="2">
        <v>563.48099999999999</v>
      </c>
      <c r="C6" s="2">
        <v>567.22299999999996</v>
      </c>
      <c r="D6" s="2">
        <v>547.45600000000002</v>
      </c>
      <c r="E6" s="2">
        <v>581.31100000000004</v>
      </c>
      <c r="F6" s="2">
        <v>379.38099999999997</v>
      </c>
      <c r="G6" s="2">
        <v>226.2</v>
      </c>
      <c r="H6" s="1">
        <f t="shared" ref="H6:H43" si="4">AVERAGE(B6:G6)</f>
        <v>477.50866666666661</v>
      </c>
      <c r="I6" s="46">
        <f t="shared" ref="I6:I23" si="5">_xlfn.STDEV.S(B6:G6)</f>
        <v>144.14752336223717</v>
      </c>
      <c r="J6" s="46">
        <f t="shared" si="0"/>
        <v>58.847979987233082</v>
      </c>
      <c r="K6" s="2">
        <v>153.15199999999999</v>
      </c>
      <c r="L6" s="2">
        <v>172.86199999999999</v>
      </c>
      <c r="M6" s="2">
        <v>177.643</v>
      </c>
      <c r="N6" s="2">
        <v>116.809</v>
      </c>
      <c r="O6" s="2">
        <v>241.785</v>
      </c>
      <c r="P6" s="2">
        <v>291.44400000000002</v>
      </c>
      <c r="Q6" s="1">
        <f t="shared" ref="Q6:Q43" si="6">AVERAGE(K6:P6)</f>
        <v>192.2825</v>
      </c>
      <c r="R6" s="46">
        <f t="shared" ref="R6:R23" si="7">_xlfn.STDEV.S(K6:P6)</f>
        <v>63.407281287719641</v>
      </c>
      <c r="S6" s="46">
        <f t="shared" si="1"/>
        <v>25.885914188672835</v>
      </c>
      <c r="T6" s="2">
        <v>119.53</v>
      </c>
      <c r="U6" s="2">
        <v>119.77</v>
      </c>
      <c r="V6" s="2">
        <v>118.949</v>
      </c>
      <c r="W6" s="2">
        <v>123.93899999999999</v>
      </c>
      <c r="X6" s="2">
        <v>122.64100000000001</v>
      </c>
      <c r="Y6" s="2">
        <v>121.253</v>
      </c>
      <c r="Z6" s="1">
        <f t="shared" ref="Z6:Z43" si="8">AVERAGE(T6:Y6)</f>
        <v>121.01366666666667</v>
      </c>
      <c r="AA6" s="46">
        <f t="shared" ref="AA6:AA23" si="9">_xlfn.STDEV.S(T6:Y6)</f>
        <v>1.9633589245643968</v>
      </c>
      <c r="AB6" s="46">
        <f t="shared" si="2"/>
        <v>0.80153792452038364</v>
      </c>
      <c r="AC6" s="2">
        <v>116.85</v>
      </c>
      <c r="AD6" s="2">
        <v>115.571</v>
      </c>
      <c r="AE6" s="2">
        <v>116.35599999999999</v>
      </c>
      <c r="AF6" s="2">
        <v>116.279</v>
      </c>
      <c r="AG6" s="2">
        <v>115.81</v>
      </c>
      <c r="AH6" s="2">
        <v>117.35299999999999</v>
      </c>
      <c r="AI6" s="1">
        <f t="shared" ref="AI6:AI43" si="10">AVERAGE(AC6:AH6)</f>
        <v>116.36983333333332</v>
      </c>
      <c r="AJ6" s="46">
        <f t="shared" ref="AJ6:AJ23" si="11">_xlfn.STDEV.S(AC6:AH6)</f>
        <v>0.65683587498450757</v>
      </c>
      <c r="AK6" s="46">
        <f t="shared" si="3"/>
        <v>0.26815212307776087</v>
      </c>
    </row>
    <row r="7" spans="1:37">
      <c r="A7" s="11">
        <v>60</v>
      </c>
      <c r="B7" s="2">
        <v>948.48299999999995</v>
      </c>
      <c r="C7" s="2">
        <v>882.18100000000004</v>
      </c>
      <c r="D7" s="2">
        <v>728.80700000000002</v>
      </c>
      <c r="E7" s="2">
        <v>895.21600000000001</v>
      </c>
      <c r="F7" s="2">
        <v>673.71699999999998</v>
      </c>
      <c r="G7" s="2">
        <v>363.40699999999998</v>
      </c>
      <c r="H7" s="1">
        <f t="shared" si="4"/>
        <v>748.63516666666658</v>
      </c>
      <c r="I7" s="46">
        <f t="shared" si="5"/>
        <v>216.17872932961441</v>
      </c>
      <c r="J7" s="46">
        <f t="shared" si="0"/>
        <v>88.254596683465252</v>
      </c>
      <c r="K7" s="2">
        <v>252.46100000000001</v>
      </c>
      <c r="L7" s="2">
        <v>272.29300000000001</v>
      </c>
      <c r="M7" s="2">
        <v>282.87700000000001</v>
      </c>
      <c r="N7" s="2">
        <v>183.68</v>
      </c>
      <c r="O7" s="2">
        <v>424.19799999999998</v>
      </c>
      <c r="P7" s="2">
        <v>492.42</v>
      </c>
      <c r="Q7" s="1">
        <f t="shared" si="6"/>
        <v>317.9881666666667</v>
      </c>
      <c r="R7" s="46">
        <f t="shared" si="7"/>
        <v>116.06922818976037</v>
      </c>
      <c r="S7" s="46">
        <f t="shared" si="1"/>
        <v>47.38506398392969</v>
      </c>
      <c r="T7" s="2">
        <v>186.05099999999999</v>
      </c>
      <c r="U7" s="2">
        <v>185.959</v>
      </c>
      <c r="V7" s="2">
        <v>183.93199999999999</v>
      </c>
      <c r="W7" s="2">
        <v>191.74799999999999</v>
      </c>
      <c r="X7" s="2">
        <v>189.964</v>
      </c>
      <c r="Y7" s="2">
        <v>186.702</v>
      </c>
      <c r="Z7" s="1">
        <f t="shared" si="8"/>
        <v>187.39266666666666</v>
      </c>
      <c r="AA7" s="46">
        <f t="shared" si="9"/>
        <v>2.8944563335221818</v>
      </c>
      <c r="AB7" s="46">
        <f t="shared" si="2"/>
        <v>1.1816568499827318</v>
      </c>
      <c r="AC7" s="2">
        <v>181.12200000000001</v>
      </c>
      <c r="AD7" s="2">
        <v>181.17599999999999</v>
      </c>
      <c r="AE7" s="2">
        <v>180.98500000000001</v>
      </c>
      <c r="AF7" s="2">
        <v>179.315</v>
      </c>
      <c r="AG7" s="2">
        <v>180.357</v>
      </c>
      <c r="AH7" s="2">
        <v>182.197</v>
      </c>
      <c r="AI7" s="1">
        <f t="shared" si="10"/>
        <v>180.85866666666666</v>
      </c>
      <c r="AJ7" s="46">
        <f t="shared" si="11"/>
        <v>0.96038714415941151</v>
      </c>
      <c r="AK7" s="46">
        <f t="shared" si="3"/>
        <v>0.39207640978655134</v>
      </c>
    </row>
    <row r="8" spans="1:37">
      <c r="A8" s="11">
        <v>75</v>
      </c>
      <c r="B8" s="2">
        <v>1264.27</v>
      </c>
      <c r="C8" s="2">
        <v>1326.71</v>
      </c>
      <c r="D8" s="2">
        <v>1023.91</v>
      </c>
      <c r="E8" s="2">
        <v>1264.0899999999999</v>
      </c>
      <c r="F8" s="2">
        <v>978.08</v>
      </c>
      <c r="G8" s="2">
        <v>528.46799999999996</v>
      </c>
      <c r="H8" s="1">
        <f t="shared" si="4"/>
        <v>1064.2546666666665</v>
      </c>
      <c r="I8" s="46">
        <f t="shared" si="5"/>
        <v>298.3099775379074</v>
      </c>
      <c r="J8" s="46">
        <f t="shared" si="0"/>
        <v>121.78453835816408</v>
      </c>
      <c r="K8" s="2">
        <v>366.99400000000003</v>
      </c>
      <c r="L8" s="2">
        <v>385.53699999999998</v>
      </c>
      <c r="M8" s="2">
        <v>413.76400000000001</v>
      </c>
      <c r="N8" s="2">
        <v>260.779</v>
      </c>
      <c r="O8" s="2">
        <v>639.82100000000003</v>
      </c>
      <c r="P8" s="2">
        <v>696.24699999999996</v>
      </c>
      <c r="Q8" s="1">
        <f t="shared" si="6"/>
        <v>460.52366666666666</v>
      </c>
      <c r="R8" s="46">
        <f t="shared" si="7"/>
        <v>169.80472350987975</v>
      </c>
      <c r="S8" s="46">
        <f t="shared" si="1"/>
        <v>69.322488085597342</v>
      </c>
      <c r="T8" s="2">
        <v>259.92599999999999</v>
      </c>
      <c r="U8" s="2">
        <v>260.88099999999997</v>
      </c>
      <c r="V8" s="2">
        <v>261.68299999999999</v>
      </c>
      <c r="W8" s="2">
        <v>268.94200000000001</v>
      </c>
      <c r="X8" s="2">
        <v>268.77100000000002</v>
      </c>
      <c r="Y8" s="2">
        <v>261.44200000000001</v>
      </c>
      <c r="Z8" s="1">
        <f t="shared" si="8"/>
        <v>263.60750000000002</v>
      </c>
      <c r="AA8" s="46">
        <f t="shared" si="9"/>
        <v>4.1109355991063756</v>
      </c>
      <c r="AB8" s="46">
        <f t="shared" si="2"/>
        <v>1.6782824305422146</v>
      </c>
      <c r="AC8" s="2">
        <v>255.53</v>
      </c>
      <c r="AD8" s="2">
        <v>256.12299999999999</v>
      </c>
      <c r="AE8" s="2">
        <v>255.12</v>
      </c>
      <c r="AF8" s="2">
        <v>253.12899999999999</v>
      </c>
      <c r="AG8" s="2">
        <v>252.76300000000001</v>
      </c>
      <c r="AH8" s="2">
        <v>255.166</v>
      </c>
      <c r="AI8" s="1">
        <f t="shared" si="10"/>
        <v>254.63849999999999</v>
      </c>
      <c r="AJ8" s="46">
        <f t="shared" si="11"/>
        <v>1.3641628568466437</v>
      </c>
      <c r="AK8" s="46">
        <f t="shared" si="3"/>
        <v>0.55691715422194188</v>
      </c>
    </row>
    <row r="9" spans="1:37">
      <c r="A9" s="11">
        <v>90</v>
      </c>
      <c r="B9" s="2">
        <v>1651.49</v>
      </c>
      <c r="C9" s="2">
        <v>1683.32</v>
      </c>
      <c r="D9" s="2">
        <v>1405.64</v>
      </c>
      <c r="E9" s="2">
        <v>1731.36</v>
      </c>
      <c r="F9" s="2">
        <v>1301.76</v>
      </c>
      <c r="G9" s="2">
        <v>740.03599999999994</v>
      </c>
      <c r="H9" s="1">
        <f t="shared" si="4"/>
        <v>1418.9343333333334</v>
      </c>
      <c r="I9" s="46">
        <f t="shared" si="5"/>
        <v>373.20268667932544</v>
      </c>
      <c r="J9" s="46">
        <f t="shared" si="0"/>
        <v>152.35935883335532</v>
      </c>
      <c r="K9" s="2">
        <v>541.71400000000006</v>
      </c>
      <c r="L9" s="2">
        <v>508</v>
      </c>
      <c r="M9" s="2">
        <v>524.87900000000002</v>
      </c>
      <c r="N9" s="2">
        <v>339.93900000000002</v>
      </c>
      <c r="O9" s="2">
        <v>881.798</v>
      </c>
      <c r="P9" s="2">
        <v>941.86599999999999</v>
      </c>
      <c r="Q9" s="1">
        <f t="shared" si="6"/>
        <v>623.03266666666661</v>
      </c>
      <c r="R9" s="46">
        <f t="shared" si="7"/>
        <v>235.89641731714946</v>
      </c>
      <c r="S9" s="46">
        <f t="shared" si="1"/>
        <v>96.304309096276285</v>
      </c>
      <c r="T9" s="2">
        <v>341.20100000000002</v>
      </c>
      <c r="U9" s="2">
        <v>344.62</v>
      </c>
      <c r="V9" s="2">
        <v>346.01</v>
      </c>
      <c r="W9" s="2">
        <v>356.59800000000001</v>
      </c>
      <c r="X9" s="2">
        <v>352.96899999999999</v>
      </c>
      <c r="Y9" s="2">
        <v>347.47199999999998</v>
      </c>
      <c r="Z9" s="1">
        <f t="shared" si="8"/>
        <v>348.14499999999998</v>
      </c>
      <c r="AA9" s="46">
        <f t="shared" si="9"/>
        <v>5.6635695457900024</v>
      </c>
      <c r="AB9" s="46">
        <f t="shared" si="2"/>
        <v>2.3121425849919657</v>
      </c>
      <c r="AC9" s="2">
        <v>338.97500000000002</v>
      </c>
      <c r="AD9" s="2">
        <v>337.13200000000001</v>
      </c>
      <c r="AE9" s="2">
        <v>337.12400000000002</v>
      </c>
      <c r="AF9" s="2">
        <v>332.577</v>
      </c>
      <c r="AG9" s="2">
        <v>336.14</v>
      </c>
      <c r="AH9" s="2">
        <v>338.58600000000001</v>
      </c>
      <c r="AI9" s="1">
        <f t="shared" si="10"/>
        <v>336.75566666666663</v>
      </c>
      <c r="AJ9" s="46">
        <f t="shared" si="11"/>
        <v>2.297527250473149</v>
      </c>
      <c r="AK9" s="46">
        <f t="shared" si="3"/>
        <v>0.93796157229980281</v>
      </c>
    </row>
    <row r="10" spans="1:37">
      <c r="A10" s="11">
        <v>105</v>
      </c>
      <c r="B10" s="2">
        <v>2141.59</v>
      </c>
      <c r="C10" s="2">
        <v>2132.7800000000002</v>
      </c>
      <c r="D10" s="2">
        <v>1839.79</v>
      </c>
      <c r="E10" s="2">
        <v>2219.64</v>
      </c>
      <c r="F10" s="2">
        <v>1800.85</v>
      </c>
      <c r="G10" s="2">
        <v>967.43299999999999</v>
      </c>
      <c r="H10" s="1">
        <f t="shared" si="4"/>
        <v>1850.3471666666671</v>
      </c>
      <c r="I10" s="46">
        <f t="shared" si="5"/>
        <v>465.41739096016289</v>
      </c>
      <c r="J10" s="46">
        <f t="shared" si="0"/>
        <v>190.00585421163788</v>
      </c>
      <c r="K10" s="2">
        <v>766.87400000000002</v>
      </c>
      <c r="L10" s="2">
        <v>650.27599999999995</v>
      </c>
      <c r="M10" s="2">
        <v>654.05700000000002</v>
      </c>
      <c r="N10" s="2">
        <v>434.30799999999999</v>
      </c>
      <c r="O10" s="2">
        <v>1206.52</v>
      </c>
      <c r="P10" s="2">
        <v>1245.93</v>
      </c>
      <c r="Q10" s="1">
        <f t="shared" si="6"/>
        <v>826.32749999999999</v>
      </c>
      <c r="R10" s="46">
        <f t="shared" si="7"/>
        <v>328.17612890870043</v>
      </c>
      <c r="S10" s="46">
        <f t="shared" si="1"/>
        <v>133.9773435980253</v>
      </c>
      <c r="T10" s="2">
        <v>430.71</v>
      </c>
      <c r="U10" s="2">
        <v>434.76799999999997</v>
      </c>
      <c r="V10" s="2">
        <v>438.64600000000002</v>
      </c>
      <c r="W10" s="2">
        <v>441.988</v>
      </c>
      <c r="X10" s="2">
        <v>443.42599999999999</v>
      </c>
      <c r="Y10" s="2">
        <v>439.80599999999998</v>
      </c>
      <c r="Z10" s="1">
        <f t="shared" si="8"/>
        <v>438.22399999999999</v>
      </c>
      <c r="AA10" s="46">
        <f t="shared" si="9"/>
        <v>4.7394818282170963</v>
      </c>
      <c r="AB10" s="46">
        <f t="shared" si="2"/>
        <v>1.9348853540541737</v>
      </c>
      <c r="AC10" s="2">
        <v>422.54500000000002</v>
      </c>
      <c r="AD10" s="2">
        <v>428.279</v>
      </c>
      <c r="AE10" s="2">
        <v>424.04700000000003</v>
      </c>
      <c r="AF10" s="2">
        <v>418.31</v>
      </c>
      <c r="AG10" s="2">
        <v>417.36</v>
      </c>
      <c r="AH10" s="2">
        <v>424.66800000000001</v>
      </c>
      <c r="AI10" s="1">
        <f t="shared" si="10"/>
        <v>422.53483333333338</v>
      </c>
      <c r="AJ10" s="46">
        <f t="shared" si="11"/>
        <v>4.1100053244085517</v>
      </c>
      <c r="AK10" s="46">
        <f t="shared" si="3"/>
        <v>1.6779026474871661</v>
      </c>
    </row>
    <row r="11" spans="1:37">
      <c r="A11" s="11">
        <v>120</v>
      </c>
      <c r="B11" s="2">
        <v>2581.4299999999998</v>
      </c>
      <c r="C11" s="2">
        <v>2679.13</v>
      </c>
      <c r="D11" s="2">
        <v>2491.48</v>
      </c>
      <c r="E11" s="2">
        <v>2611.5100000000002</v>
      </c>
      <c r="F11" s="2">
        <v>2225.87</v>
      </c>
      <c r="G11" s="2">
        <v>1155.95</v>
      </c>
      <c r="H11" s="1">
        <f t="shared" si="4"/>
        <v>2290.895</v>
      </c>
      <c r="I11" s="46">
        <f t="shared" si="5"/>
        <v>578.01275514472923</v>
      </c>
      <c r="J11" s="46">
        <f t="shared" si="0"/>
        <v>235.97271915414316</v>
      </c>
      <c r="K11" s="2">
        <v>955.08299999999997</v>
      </c>
      <c r="L11" s="2">
        <v>786.12900000000002</v>
      </c>
      <c r="M11" s="2">
        <v>770.19899999999996</v>
      </c>
      <c r="N11" s="2">
        <v>531.28399999999999</v>
      </c>
      <c r="O11" s="2">
        <v>1602.97</v>
      </c>
      <c r="P11" s="2">
        <v>1522.24</v>
      </c>
      <c r="Q11" s="1">
        <f t="shared" si="6"/>
        <v>1027.9841666666666</v>
      </c>
      <c r="R11" s="46">
        <f t="shared" si="7"/>
        <v>436.31875659495404</v>
      </c>
      <c r="S11" s="46">
        <f t="shared" si="1"/>
        <v>178.12638647720837</v>
      </c>
      <c r="T11" s="2">
        <v>531.32299999999998</v>
      </c>
      <c r="U11" s="2">
        <v>533.14700000000005</v>
      </c>
      <c r="V11" s="2">
        <v>534.38199999999995</v>
      </c>
      <c r="W11" s="2">
        <v>542.54499999999996</v>
      </c>
      <c r="X11" s="2">
        <v>542.20000000000005</v>
      </c>
      <c r="Y11" s="2">
        <v>534.21699999999998</v>
      </c>
      <c r="Z11" s="1">
        <f t="shared" si="8"/>
        <v>536.30233333333331</v>
      </c>
      <c r="AA11" s="46">
        <f t="shared" si="9"/>
        <v>4.8278264950872778</v>
      </c>
      <c r="AB11" s="46">
        <f t="shared" si="2"/>
        <v>1.9709519132755249</v>
      </c>
      <c r="AC11" s="2">
        <v>516.07399999999996</v>
      </c>
      <c r="AD11" s="2">
        <v>518.98199999999997</v>
      </c>
      <c r="AE11" s="2">
        <v>522.88900000000001</v>
      </c>
      <c r="AF11" s="2">
        <v>513.34400000000005</v>
      </c>
      <c r="AG11" s="2">
        <v>518.22400000000005</v>
      </c>
      <c r="AH11" s="2">
        <v>518.47699999999998</v>
      </c>
      <c r="AI11" s="1">
        <f t="shared" si="10"/>
        <v>517.99833333333333</v>
      </c>
      <c r="AJ11" s="46">
        <f t="shared" si="11"/>
        <v>3.1790610353792541</v>
      </c>
      <c r="AK11" s="46">
        <f t="shared" si="3"/>
        <v>1.2978462329738589</v>
      </c>
    </row>
    <row r="12" spans="1:37">
      <c r="A12" s="11">
        <v>135</v>
      </c>
      <c r="B12" s="2">
        <v>3093.6</v>
      </c>
      <c r="C12" s="2">
        <v>3368.17</v>
      </c>
      <c r="D12" s="2">
        <v>3051.06</v>
      </c>
      <c r="E12" s="2">
        <v>3289.04</v>
      </c>
      <c r="F12" s="2">
        <v>2526.86</v>
      </c>
      <c r="G12" s="2">
        <v>1385.49</v>
      </c>
      <c r="H12" s="1">
        <f t="shared" si="4"/>
        <v>2785.7033333333334</v>
      </c>
      <c r="I12" s="46">
        <f t="shared" si="5"/>
        <v>746.38153590952902</v>
      </c>
      <c r="J12" s="46">
        <f t="shared" si="0"/>
        <v>304.70898606885766</v>
      </c>
      <c r="K12" s="2">
        <v>1142.83</v>
      </c>
      <c r="L12" s="2">
        <v>954.67200000000003</v>
      </c>
      <c r="M12" s="2">
        <v>901.27800000000002</v>
      </c>
      <c r="N12" s="2">
        <v>639.30999999999995</v>
      </c>
      <c r="O12" s="2">
        <v>1533.35</v>
      </c>
      <c r="P12" s="2">
        <v>1808.78</v>
      </c>
      <c r="Q12" s="1">
        <f t="shared" si="6"/>
        <v>1163.3699999999999</v>
      </c>
      <c r="R12" s="46">
        <f t="shared" si="7"/>
        <v>433.76194285990562</v>
      </c>
      <c r="S12" s="46">
        <f t="shared" si="1"/>
        <v>177.08257164084031</v>
      </c>
      <c r="T12" s="2">
        <v>639.476</v>
      </c>
      <c r="U12" s="2">
        <v>641.66700000000003</v>
      </c>
      <c r="V12" s="2">
        <v>643.20699999999999</v>
      </c>
      <c r="W12" s="2">
        <v>649.798</v>
      </c>
      <c r="X12" s="2">
        <v>649.94600000000003</v>
      </c>
      <c r="Y12" s="2">
        <v>642.16</v>
      </c>
      <c r="Z12" s="1">
        <f t="shared" si="8"/>
        <v>644.37566666666669</v>
      </c>
      <c r="AA12" s="46">
        <f t="shared" si="9"/>
        <v>4.4282927033639874</v>
      </c>
      <c r="AB12" s="46">
        <f t="shared" si="2"/>
        <v>1.8078429258219464</v>
      </c>
      <c r="AC12" s="2">
        <v>619.91999999999996</v>
      </c>
      <c r="AD12" s="2">
        <v>625.952</v>
      </c>
      <c r="AE12" s="2">
        <v>620.61900000000003</v>
      </c>
      <c r="AF12" s="2">
        <v>615.38499999999999</v>
      </c>
      <c r="AG12" s="2">
        <v>619.35500000000002</v>
      </c>
      <c r="AH12" s="2">
        <v>625.28899999999999</v>
      </c>
      <c r="AI12" s="1">
        <f t="shared" si="10"/>
        <v>621.0866666666667</v>
      </c>
      <c r="AJ12" s="46">
        <f t="shared" si="11"/>
        <v>3.9602668933629537</v>
      </c>
      <c r="AK12" s="46">
        <f t="shared" si="3"/>
        <v>1.6167721889960596</v>
      </c>
    </row>
    <row r="13" spans="1:37">
      <c r="A13" s="11">
        <v>150</v>
      </c>
      <c r="B13" s="2">
        <v>3618.26</v>
      </c>
      <c r="C13" s="2">
        <v>4010.42</v>
      </c>
      <c r="D13" s="2">
        <v>3091.04</v>
      </c>
      <c r="E13" s="2">
        <v>3829.96</v>
      </c>
      <c r="F13" s="2">
        <v>3031.44</v>
      </c>
      <c r="G13" s="2">
        <v>1653.7</v>
      </c>
      <c r="H13" s="1">
        <f t="shared" si="4"/>
        <v>3205.8033333333333</v>
      </c>
      <c r="I13" s="46">
        <f t="shared" si="5"/>
        <v>855.53468412839129</v>
      </c>
      <c r="J13" s="46">
        <f t="shared" si="0"/>
        <v>349.27057222795679</v>
      </c>
      <c r="K13" s="2">
        <v>846.78200000000004</v>
      </c>
      <c r="L13" s="2">
        <v>1118.92</v>
      </c>
      <c r="M13" s="2">
        <v>1079.23</v>
      </c>
      <c r="N13" s="2">
        <v>743.66700000000003</v>
      </c>
      <c r="O13" s="2">
        <v>1707.22</v>
      </c>
      <c r="P13" s="2">
        <v>2137.02</v>
      </c>
      <c r="Q13" s="1">
        <f t="shared" si="6"/>
        <v>1272.1398333333334</v>
      </c>
      <c r="R13" s="46">
        <f t="shared" si="7"/>
        <v>540.03996096452613</v>
      </c>
      <c r="S13" s="46">
        <f t="shared" si="1"/>
        <v>220.47039084593914</v>
      </c>
      <c r="T13" s="2">
        <v>748.41499999999996</v>
      </c>
      <c r="U13" s="2">
        <v>753.42200000000003</v>
      </c>
      <c r="V13" s="2">
        <v>755.06299999999999</v>
      </c>
      <c r="W13" s="2">
        <v>768.10699999999997</v>
      </c>
      <c r="X13" s="2">
        <v>767.03700000000003</v>
      </c>
      <c r="Y13" s="2">
        <v>754.45699999999999</v>
      </c>
      <c r="Z13" s="1">
        <f t="shared" si="8"/>
        <v>757.7501666666667</v>
      </c>
      <c r="AA13" s="46">
        <f t="shared" si="9"/>
        <v>7.9681044776450305</v>
      </c>
      <c r="AB13" s="46">
        <f t="shared" si="2"/>
        <v>3.2529650312360361</v>
      </c>
      <c r="AC13" s="2">
        <v>732.49599999999998</v>
      </c>
      <c r="AD13" s="2">
        <v>733.55399999999997</v>
      </c>
      <c r="AE13" s="2">
        <v>729.24400000000003</v>
      </c>
      <c r="AF13" s="2">
        <v>718.38900000000001</v>
      </c>
      <c r="AG13" s="2">
        <v>721.57500000000005</v>
      </c>
      <c r="AH13" s="2">
        <v>733.46900000000005</v>
      </c>
      <c r="AI13" s="1">
        <f t="shared" si="10"/>
        <v>728.12116666666668</v>
      </c>
      <c r="AJ13" s="46">
        <f t="shared" si="11"/>
        <v>6.5739225251493902</v>
      </c>
      <c r="AK13" s="46">
        <f t="shared" si="3"/>
        <v>2.6837926325341201</v>
      </c>
    </row>
    <row r="14" spans="1:37">
      <c r="A14" s="11">
        <v>165</v>
      </c>
      <c r="B14" s="2">
        <v>4281.6400000000003</v>
      </c>
      <c r="C14" s="2">
        <v>4619.1000000000004</v>
      </c>
      <c r="D14" s="2">
        <v>3608.29</v>
      </c>
      <c r="E14" s="2">
        <v>4537.9799999999996</v>
      </c>
      <c r="F14" s="2">
        <v>3629.47</v>
      </c>
      <c r="G14" s="2">
        <v>1913.65</v>
      </c>
      <c r="H14" s="1">
        <f t="shared" si="4"/>
        <v>3765.0216666666674</v>
      </c>
      <c r="I14" s="46">
        <f t="shared" si="5"/>
        <v>1006.4119439556862</v>
      </c>
      <c r="J14" s="46">
        <f t="shared" si="0"/>
        <v>410.86595562232202</v>
      </c>
      <c r="K14" s="2">
        <v>1009.49</v>
      </c>
      <c r="L14" s="2">
        <v>1293.96</v>
      </c>
      <c r="M14" s="2">
        <v>1174.8900000000001</v>
      </c>
      <c r="N14" s="2">
        <v>862.36599999999999</v>
      </c>
      <c r="O14" s="2">
        <v>2141.92</v>
      </c>
      <c r="P14" s="2">
        <v>2497.1999999999998</v>
      </c>
      <c r="Q14" s="1">
        <f t="shared" si="6"/>
        <v>1496.6376666666667</v>
      </c>
      <c r="R14" s="46">
        <f t="shared" si="7"/>
        <v>663.58533233388005</v>
      </c>
      <c r="S14" s="46">
        <f t="shared" si="1"/>
        <v>270.90757750220098</v>
      </c>
      <c r="T14" s="2">
        <v>864.88</v>
      </c>
      <c r="U14" s="2">
        <v>870.62099999999998</v>
      </c>
      <c r="V14" s="2">
        <v>868.505</v>
      </c>
      <c r="W14" s="2">
        <v>891.78200000000004</v>
      </c>
      <c r="X14" s="2">
        <v>890.43600000000004</v>
      </c>
      <c r="Y14" s="2">
        <v>870.904</v>
      </c>
      <c r="Z14" s="1">
        <f t="shared" si="8"/>
        <v>876.1880000000001</v>
      </c>
      <c r="AA14" s="46">
        <f t="shared" si="9"/>
        <v>11.764266555973666</v>
      </c>
      <c r="AB14" s="46">
        <f t="shared" si="2"/>
        <v>4.8027417100374468</v>
      </c>
      <c r="AC14" s="2">
        <v>840.221</v>
      </c>
      <c r="AD14" s="2">
        <v>852.57399999999996</v>
      </c>
      <c r="AE14" s="2">
        <v>853.25300000000004</v>
      </c>
      <c r="AF14" s="2">
        <v>838.91899999999998</v>
      </c>
      <c r="AG14" s="2">
        <v>837.11900000000003</v>
      </c>
      <c r="AH14" s="2">
        <v>852.053</v>
      </c>
      <c r="AI14" s="1">
        <f t="shared" si="10"/>
        <v>845.68983333333335</v>
      </c>
      <c r="AJ14" s="46">
        <f t="shared" si="11"/>
        <v>7.6719572057374386</v>
      </c>
      <c r="AK14" s="46">
        <f t="shared" si="3"/>
        <v>3.1320634137542251</v>
      </c>
    </row>
    <row r="15" spans="1:37">
      <c r="A15" s="11">
        <v>180</v>
      </c>
      <c r="B15" s="2">
        <v>4873.32</v>
      </c>
      <c r="C15" s="2">
        <v>4737.25</v>
      </c>
      <c r="D15" s="2">
        <v>4254.29</v>
      </c>
      <c r="E15" s="2">
        <v>5283.48</v>
      </c>
      <c r="F15" s="2">
        <v>4057.77</v>
      </c>
      <c r="G15" s="2">
        <v>2207.0500000000002</v>
      </c>
      <c r="H15" s="1">
        <f t="shared" si="4"/>
        <v>4235.5266666666666</v>
      </c>
      <c r="I15" s="46">
        <f t="shared" si="5"/>
        <v>1086.5891505563002</v>
      </c>
      <c r="J15" s="46">
        <f t="shared" si="0"/>
        <v>443.59816315119065</v>
      </c>
      <c r="K15" s="2">
        <v>1170.28</v>
      </c>
      <c r="L15" s="2">
        <v>1489.93</v>
      </c>
      <c r="M15" s="2">
        <v>1362.6</v>
      </c>
      <c r="N15" s="2">
        <v>997.25300000000004</v>
      </c>
      <c r="O15" s="2">
        <v>2335.5100000000002</v>
      </c>
      <c r="P15" s="2">
        <v>2797.42</v>
      </c>
      <c r="Q15" s="1">
        <f t="shared" si="6"/>
        <v>1692.1655000000001</v>
      </c>
      <c r="R15" s="46">
        <f t="shared" si="7"/>
        <v>712.77768335821258</v>
      </c>
      <c r="S15" s="46">
        <f t="shared" si="1"/>
        <v>290.99027071178296</v>
      </c>
      <c r="T15" s="2">
        <v>985.423</v>
      </c>
      <c r="U15" s="2">
        <v>999.45799999999997</v>
      </c>
      <c r="V15" s="2">
        <v>1005.55</v>
      </c>
      <c r="W15" s="2">
        <v>1013.33</v>
      </c>
      <c r="X15" s="2">
        <v>1015.44</v>
      </c>
      <c r="Y15" s="2">
        <v>1002.01</v>
      </c>
      <c r="Z15" s="1">
        <f t="shared" si="8"/>
        <v>1003.5351666666666</v>
      </c>
      <c r="AA15" s="46">
        <f t="shared" si="9"/>
        <v>10.851021821315589</v>
      </c>
      <c r="AB15" s="46">
        <f t="shared" si="2"/>
        <v>4.429911108338163</v>
      </c>
      <c r="AC15" s="2">
        <v>967.95600000000002</v>
      </c>
      <c r="AD15" s="2">
        <v>977.89300000000003</v>
      </c>
      <c r="AE15" s="2">
        <v>969.42100000000005</v>
      </c>
      <c r="AF15" s="2">
        <v>954.41600000000005</v>
      </c>
      <c r="AG15" s="2">
        <v>956.11500000000001</v>
      </c>
      <c r="AH15" s="2">
        <v>978.66200000000003</v>
      </c>
      <c r="AI15" s="1">
        <f t="shared" si="10"/>
        <v>967.41050000000007</v>
      </c>
      <c r="AJ15" s="46">
        <f t="shared" si="11"/>
        <v>10.365945104041407</v>
      </c>
      <c r="AK15" s="46">
        <f t="shared" si="3"/>
        <v>4.2318793677671556</v>
      </c>
    </row>
    <row r="16" spans="1:37">
      <c r="A16" s="11">
        <v>195</v>
      </c>
      <c r="B16" s="2">
        <v>5407.04</v>
      </c>
      <c r="C16" s="2">
        <v>5438.04</v>
      </c>
      <c r="D16" s="2">
        <v>4894.43</v>
      </c>
      <c r="E16" s="2">
        <v>6029.64</v>
      </c>
      <c r="F16" s="2">
        <v>4725.08</v>
      </c>
      <c r="G16" s="2">
        <v>2495.7399999999998</v>
      </c>
      <c r="H16" s="1">
        <f t="shared" si="4"/>
        <v>4831.6616666666669</v>
      </c>
      <c r="I16" s="46">
        <f t="shared" si="5"/>
        <v>1233.3480080563888</v>
      </c>
      <c r="J16" s="46">
        <f t="shared" si="0"/>
        <v>503.51221583603154</v>
      </c>
      <c r="K16" s="2">
        <v>1329.25</v>
      </c>
      <c r="L16" s="2">
        <v>1705.11</v>
      </c>
      <c r="M16" s="2">
        <v>1533.3</v>
      </c>
      <c r="N16" s="2">
        <v>1127.83</v>
      </c>
      <c r="O16" s="2">
        <v>2622.56</v>
      </c>
      <c r="P16" s="2">
        <v>3187.92</v>
      </c>
      <c r="Q16" s="1">
        <f t="shared" si="6"/>
        <v>1917.6616666666666</v>
      </c>
      <c r="R16" s="46">
        <f t="shared" si="7"/>
        <v>809.12450793228777</v>
      </c>
      <c r="S16" s="46">
        <f t="shared" si="1"/>
        <v>330.32369713577089</v>
      </c>
      <c r="T16" s="2">
        <v>1122.3800000000001</v>
      </c>
      <c r="U16" s="2">
        <v>1124.79</v>
      </c>
      <c r="V16" s="2">
        <v>1133.97</v>
      </c>
      <c r="W16" s="2">
        <v>1149.56</v>
      </c>
      <c r="X16" s="2">
        <v>1146.98</v>
      </c>
      <c r="Y16" s="2">
        <v>1131.8800000000001</v>
      </c>
      <c r="Z16" s="1">
        <f t="shared" si="8"/>
        <v>1134.9266666666667</v>
      </c>
      <c r="AA16" s="46">
        <f t="shared" si="9"/>
        <v>11.223061376766408</v>
      </c>
      <c r="AB16" s="46">
        <f t="shared" si="2"/>
        <v>4.5817956208358952</v>
      </c>
      <c r="AC16" s="2">
        <v>1098.8699999999999</v>
      </c>
      <c r="AD16" s="2">
        <v>1099.22</v>
      </c>
      <c r="AE16" s="2">
        <v>1083.4100000000001</v>
      </c>
      <c r="AF16" s="2">
        <v>1078.6300000000001</v>
      </c>
      <c r="AG16" s="2">
        <v>1081.51</v>
      </c>
      <c r="AH16" s="2">
        <v>1101.0999999999999</v>
      </c>
      <c r="AI16" s="1">
        <f t="shared" si="10"/>
        <v>1090.4566666666667</v>
      </c>
      <c r="AJ16" s="46">
        <f t="shared" si="11"/>
        <v>10.299797409010786</v>
      </c>
      <c r="AK16" s="46">
        <f t="shared" si="3"/>
        <v>4.2048746843527791</v>
      </c>
    </row>
    <row r="17" spans="1:37">
      <c r="A17" s="11">
        <v>210</v>
      </c>
      <c r="B17" s="2">
        <v>5987.62</v>
      </c>
      <c r="C17" s="2">
        <v>6039.45</v>
      </c>
      <c r="D17" s="2">
        <v>5201.95</v>
      </c>
      <c r="E17" s="2">
        <v>6830.96</v>
      </c>
      <c r="F17" s="2">
        <v>5309.08</v>
      </c>
      <c r="G17" s="2">
        <v>2862.73</v>
      </c>
      <c r="H17" s="1">
        <f t="shared" si="4"/>
        <v>5371.9649999999992</v>
      </c>
      <c r="I17" s="46">
        <f t="shared" si="5"/>
        <v>1362.5236601945639</v>
      </c>
      <c r="J17" s="46">
        <f t="shared" si="0"/>
        <v>556.24795499099616</v>
      </c>
      <c r="K17" s="2">
        <v>1516.92</v>
      </c>
      <c r="L17" s="2">
        <v>1909.31</v>
      </c>
      <c r="M17" s="2">
        <v>1745.63</v>
      </c>
      <c r="N17" s="2">
        <v>1262.77</v>
      </c>
      <c r="O17" s="2">
        <v>2149.33</v>
      </c>
      <c r="P17" s="2">
        <v>3559.83</v>
      </c>
      <c r="Q17" s="1">
        <f t="shared" si="6"/>
        <v>2023.9650000000001</v>
      </c>
      <c r="R17" s="46">
        <f t="shared" si="7"/>
        <v>812.61630339908834</v>
      </c>
      <c r="S17" s="46">
        <f t="shared" si="1"/>
        <v>331.7492166657417</v>
      </c>
      <c r="T17" s="2">
        <v>1260.6300000000001</v>
      </c>
      <c r="U17" s="2">
        <v>1266.73</v>
      </c>
      <c r="V17" s="2">
        <v>1276.04</v>
      </c>
      <c r="W17" s="2">
        <v>1297.56</v>
      </c>
      <c r="X17" s="2">
        <v>1284.8699999999999</v>
      </c>
      <c r="Y17" s="2">
        <v>1282.33</v>
      </c>
      <c r="Z17" s="1">
        <f t="shared" si="8"/>
        <v>1278.0266666666666</v>
      </c>
      <c r="AA17" s="46">
        <f t="shared" si="9"/>
        <v>13.274837349913746</v>
      </c>
      <c r="AB17" s="46">
        <f t="shared" si="2"/>
        <v>5.4194296542881251</v>
      </c>
      <c r="AC17" s="2">
        <v>1224.58</v>
      </c>
      <c r="AD17" s="2">
        <v>1245.07</v>
      </c>
      <c r="AE17" s="2">
        <v>1217.0999999999999</v>
      </c>
      <c r="AF17" s="2">
        <v>1209.3399999999999</v>
      </c>
      <c r="AG17" s="2">
        <v>1215.72</v>
      </c>
      <c r="AH17" s="2">
        <v>1229.08</v>
      </c>
      <c r="AI17" s="1">
        <f t="shared" si="10"/>
        <v>1223.4816666666666</v>
      </c>
      <c r="AJ17" s="46">
        <f t="shared" si="11"/>
        <v>12.645629152662453</v>
      </c>
      <c r="AK17" s="46">
        <f t="shared" si="3"/>
        <v>5.1625564834144351</v>
      </c>
    </row>
    <row r="18" spans="1:37">
      <c r="A18" s="11">
        <v>225</v>
      </c>
      <c r="B18" s="2">
        <v>6631.89</v>
      </c>
      <c r="C18" s="2">
        <v>6842.54</v>
      </c>
      <c r="D18" s="2">
        <v>5850.87</v>
      </c>
      <c r="E18" s="2">
        <v>7437.55</v>
      </c>
      <c r="F18" s="2">
        <v>5878.76</v>
      </c>
      <c r="G18" s="2">
        <v>3204.98</v>
      </c>
      <c r="H18" s="1">
        <f t="shared" si="4"/>
        <v>5974.4316666666673</v>
      </c>
      <c r="I18" s="46">
        <f t="shared" si="5"/>
        <v>1484.6455390485173</v>
      </c>
      <c r="J18" s="46">
        <f t="shared" si="0"/>
        <v>606.10400326135766</v>
      </c>
      <c r="K18" s="2">
        <v>1695.59</v>
      </c>
      <c r="L18" s="2">
        <v>2128.27</v>
      </c>
      <c r="M18" s="2">
        <v>1915.19</v>
      </c>
      <c r="N18" s="2">
        <v>1403.03</v>
      </c>
      <c r="O18" s="2">
        <v>2398.0700000000002</v>
      </c>
      <c r="P18" s="2">
        <v>3868.73</v>
      </c>
      <c r="Q18" s="1">
        <f t="shared" si="6"/>
        <v>2234.813333333333</v>
      </c>
      <c r="R18" s="46">
        <f t="shared" si="7"/>
        <v>870.91587271484877</v>
      </c>
      <c r="S18" s="46">
        <f t="shared" si="1"/>
        <v>355.54991617368034</v>
      </c>
      <c r="T18" s="2">
        <v>1407.25</v>
      </c>
      <c r="U18" s="2">
        <v>1415.72</v>
      </c>
      <c r="V18" s="2">
        <v>1407.8</v>
      </c>
      <c r="W18" s="2">
        <v>1445.81</v>
      </c>
      <c r="X18" s="2">
        <v>1429.45</v>
      </c>
      <c r="Y18" s="2">
        <v>1450.52</v>
      </c>
      <c r="Z18" s="1">
        <f t="shared" si="8"/>
        <v>1426.0916666666665</v>
      </c>
      <c r="AA18" s="46">
        <f t="shared" si="9"/>
        <v>18.942014060460053</v>
      </c>
      <c r="AB18" s="46">
        <f t="shared" si="2"/>
        <v>7.7330448581252735</v>
      </c>
      <c r="AC18" s="2">
        <v>1367.32</v>
      </c>
      <c r="AD18" s="2">
        <v>1381.83</v>
      </c>
      <c r="AE18" s="2">
        <v>1357.89</v>
      </c>
      <c r="AF18" s="2">
        <v>1344.93</v>
      </c>
      <c r="AG18" s="2">
        <v>1349.03</v>
      </c>
      <c r="AH18" s="2">
        <v>1376.67</v>
      </c>
      <c r="AI18" s="1">
        <f t="shared" si="10"/>
        <v>1362.9449999999999</v>
      </c>
      <c r="AJ18" s="46">
        <f t="shared" si="11"/>
        <v>14.885428781194017</v>
      </c>
      <c r="AK18" s="46">
        <f t="shared" si="3"/>
        <v>6.0769508527440417</v>
      </c>
    </row>
    <row r="19" spans="1:37">
      <c r="A19" s="11">
        <v>240</v>
      </c>
      <c r="B19" s="2">
        <v>7403.11</v>
      </c>
      <c r="C19" s="2">
        <v>7519.82</v>
      </c>
      <c r="D19" s="2">
        <v>6715.5</v>
      </c>
      <c r="E19" s="2">
        <v>8385.5300000000007</v>
      </c>
      <c r="F19" s="2">
        <v>6615.97</v>
      </c>
      <c r="G19" s="2">
        <v>3659.8</v>
      </c>
      <c r="H19" s="1">
        <f t="shared" si="4"/>
        <v>6716.6216666666669</v>
      </c>
      <c r="I19" s="46">
        <f t="shared" si="5"/>
        <v>1628.2468816173593</v>
      </c>
      <c r="J19" s="46">
        <f t="shared" si="0"/>
        <v>664.72900587340291</v>
      </c>
      <c r="K19" s="2">
        <v>1869.17</v>
      </c>
      <c r="L19" s="2">
        <v>2380.75</v>
      </c>
      <c r="M19" s="2">
        <v>2146.29</v>
      </c>
      <c r="N19" s="2">
        <v>1555.72</v>
      </c>
      <c r="O19" s="2">
        <v>2667.52</v>
      </c>
      <c r="P19" s="2">
        <v>4379.88</v>
      </c>
      <c r="Q19" s="1">
        <f t="shared" si="6"/>
        <v>2499.8883333333338</v>
      </c>
      <c r="R19" s="46">
        <f t="shared" si="7"/>
        <v>999.09501288749618</v>
      </c>
      <c r="S19" s="46">
        <f t="shared" si="1"/>
        <v>407.87883102229154</v>
      </c>
      <c r="T19" s="2">
        <v>1547.33</v>
      </c>
      <c r="U19" s="2">
        <v>1561.04</v>
      </c>
      <c r="V19" s="2">
        <v>1575.99</v>
      </c>
      <c r="W19" s="2">
        <v>1604.5</v>
      </c>
      <c r="X19" s="2">
        <v>1579.61</v>
      </c>
      <c r="Y19" s="2">
        <v>1613.55</v>
      </c>
      <c r="Z19" s="1">
        <f t="shared" si="8"/>
        <v>1580.3366666666664</v>
      </c>
      <c r="AA19" s="46">
        <f t="shared" si="9"/>
        <v>25.172267014845271</v>
      </c>
      <c r="AB19" s="46">
        <f t="shared" si="2"/>
        <v>10.27653497591047</v>
      </c>
      <c r="AC19" s="2">
        <v>1499.57</v>
      </c>
      <c r="AD19" s="2">
        <v>1526.84</v>
      </c>
      <c r="AE19" s="2">
        <v>1480.78</v>
      </c>
      <c r="AF19" s="2">
        <v>1476.33</v>
      </c>
      <c r="AG19" s="2">
        <v>1489.74</v>
      </c>
      <c r="AH19" s="2">
        <v>1506.54</v>
      </c>
      <c r="AI19" s="1">
        <f t="shared" si="10"/>
        <v>1496.6333333333332</v>
      </c>
      <c r="AJ19" s="46">
        <f t="shared" si="11"/>
        <v>18.602582258027141</v>
      </c>
      <c r="AK19" s="46">
        <f t="shared" si="3"/>
        <v>7.5944724050529695</v>
      </c>
    </row>
    <row r="20" spans="1:37">
      <c r="A20" s="11">
        <v>255</v>
      </c>
      <c r="B20" s="2">
        <v>7996.51</v>
      </c>
      <c r="C20" s="2">
        <v>8191.69</v>
      </c>
      <c r="D20" s="2">
        <v>7495.92</v>
      </c>
      <c r="E20" s="2">
        <v>9056.89</v>
      </c>
      <c r="F20" s="2">
        <v>7264.62</v>
      </c>
      <c r="G20" s="2">
        <v>4069.7</v>
      </c>
      <c r="H20" s="1">
        <f t="shared" si="4"/>
        <v>7345.8883333333333</v>
      </c>
      <c r="I20" s="46">
        <f t="shared" si="5"/>
        <v>1722.1347075233871</v>
      </c>
      <c r="J20" s="46">
        <f t="shared" si="0"/>
        <v>703.0585502949076</v>
      </c>
      <c r="K20" s="2">
        <v>2084.08</v>
      </c>
      <c r="L20" s="2">
        <v>2639.4</v>
      </c>
      <c r="M20" s="2">
        <v>2360.42</v>
      </c>
      <c r="N20" s="2">
        <v>1728.55</v>
      </c>
      <c r="O20" s="2">
        <v>2954.08</v>
      </c>
      <c r="P20" s="2">
        <v>4770.12</v>
      </c>
      <c r="Q20" s="1">
        <f t="shared" si="6"/>
        <v>2756.1083333333331</v>
      </c>
      <c r="R20" s="46">
        <f t="shared" si="7"/>
        <v>1074.5346970371268</v>
      </c>
      <c r="S20" s="46">
        <f t="shared" si="1"/>
        <v>438.676953109512</v>
      </c>
      <c r="T20" s="2">
        <v>1695.69</v>
      </c>
      <c r="U20" s="2">
        <v>1727.55</v>
      </c>
      <c r="V20" s="2">
        <v>1717.96</v>
      </c>
      <c r="W20" s="2">
        <v>1762.37</v>
      </c>
      <c r="X20" s="2">
        <v>1736.07</v>
      </c>
      <c r="Y20" s="2">
        <v>1782.31</v>
      </c>
      <c r="Z20" s="1">
        <f t="shared" si="8"/>
        <v>1736.9916666666666</v>
      </c>
      <c r="AA20" s="46">
        <f t="shared" si="9"/>
        <v>31.16356103956452</v>
      </c>
      <c r="AB20" s="46">
        <f t="shared" si="2"/>
        <v>12.722470519168462</v>
      </c>
      <c r="AC20" s="2">
        <v>1651.22</v>
      </c>
      <c r="AD20" s="2">
        <v>1677.49</v>
      </c>
      <c r="AE20" s="2">
        <v>1637.58</v>
      </c>
      <c r="AF20" s="2">
        <v>1626.17</v>
      </c>
      <c r="AG20" s="2">
        <v>1642.49</v>
      </c>
      <c r="AH20" s="2">
        <v>1660.93</v>
      </c>
      <c r="AI20" s="1">
        <f t="shared" si="10"/>
        <v>1649.3133333333335</v>
      </c>
      <c r="AJ20" s="46">
        <f t="shared" si="11"/>
        <v>18.178832379079431</v>
      </c>
      <c r="AK20" s="46">
        <f t="shared" si="3"/>
        <v>7.4214772413882981</v>
      </c>
    </row>
    <row r="21" spans="1:37">
      <c r="A21" s="11">
        <v>270</v>
      </c>
      <c r="B21" s="2">
        <v>8960.26</v>
      </c>
      <c r="C21" s="2">
        <v>8929.9599999999991</v>
      </c>
      <c r="D21" s="2">
        <v>8045.64</v>
      </c>
      <c r="E21" s="2">
        <v>9939.9599999999991</v>
      </c>
      <c r="F21" s="2">
        <v>7702.6</v>
      </c>
      <c r="G21" s="2">
        <v>4336.55</v>
      </c>
      <c r="H21" s="1">
        <f t="shared" si="4"/>
        <v>7985.8283333333338</v>
      </c>
      <c r="I21" s="46">
        <f t="shared" si="5"/>
        <v>1952.4630765309394</v>
      </c>
      <c r="J21" s="46">
        <f t="shared" si="0"/>
        <v>797.08971318757062</v>
      </c>
      <c r="K21" s="2">
        <v>2286.5</v>
      </c>
      <c r="L21" s="2">
        <v>2831.29</v>
      </c>
      <c r="M21" s="2">
        <v>2632.81</v>
      </c>
      <c r="N21" s="2">
        <v>1866.94</v>
      </c>
      <c r="O21" s="2">
        <v>3150.78</v>
      </c>
      <c r="P21" s="2">
        <v>5245.67</v>
      </c>
      <c r="Q21" s="1">
        <f t="shared" si="6"/>
        <v>3002.3316666666669</v>
      </c>
      <c r="R21" s="46">
        <f t="shared" si="7"/>
        <v>1185.068311202635</v>
      </c>
      <c r="S21" s="46">
        <f t="shared" si="1"/>
        <v>483.80211213137295</v>
      </c>
      <c r="T21" s="2">
        <v>1851.51</v>
      </c>
      <c r="U21" s="2">
        <v>1866.43</v>
      </c>
      <c r="V21" s="2">
        <v>1866.54</v>
      </c>
      <c r="W21" s="2">
        <v>1917.83</v>
      </c>
      <c r="X21" s="2">
        <v>1891.99</v>
      </c>
      <c r="Y21" s="2">
        <v>1986.36</v>
      </c>
      <c r="Z21" s="1">
        <f t="shared" si="8"/>
        <v>1896.7766666666666</v>
      </c>
      <c r="AA21" s="46">
        <f t="shared" si="9"/>
        <v>49.750529511419899</v>
      </c>
      <c r="AB21" s="46">
        <f t="shared" si="2"/>
        <v>20.310568622709141</v>
      </c>
      <c r="AC21" s="2">
        <v>1795.51</v>
      </c>
      <c r="AD21" s="2">
        <v>1839.35</v>
      </c>
      <c r="AE21" s="2">
        <v>1781.09</v>
      </c>
      <c r="AF21" s="2">
        <v>1783.84</v>
      </c>
      <c r="AG21" s="2">
        <v>1785.43</v>
      </c>
      <c r="AH21" s="2">
        <v>1815.48</v>
      </c>
      <c r="AI21" s="1">
        <f t="shared" si="10"/>
        <v>1800.1166666666666</v>
      </c>
      <c r="AJ21" s="46">
        <f t="shared" si="11"/>
        <v>22.974550847985391</v>
      </c>
      <c r="AK21" s="46">
        <f t="shared" si="3"/>
        <v>9.3793211078651311</v>
      </c>
    </row>
    <row r="22" spans="1:37">
      <c r="A22" s="11">
        <v>285</v>
      </c>
      <c r="B22" s="2">
        <v>9323.98</v>
      </c>
      <c r="C22" s="2">
        <v>9725.31</v>
      </c>
      <c r="D22" s="2">
        <v>8650.68</v>
      </c>
      <c r="E22" s="2">
        <v>10953.8</v>
      </c>
      <c r="F22" s="2">
        <v>8248.23</v>
      </c>
      <c r="G22" s="2">
        <v>4810.09</v>
      </c>
      <c r="H22" s="1">
        <f t="shared" si="4"/>
        <v>8618.6816666666655</v>
      </c>
      <c r="I22" s="46">
        <f t="shared" si="5"/>
        <v>2088.9460716774588</v>
      </c>
      <c r="J22" s="46">
        <f t="shared" si="0"/>
        <v>852.80866263352493</v>
      </c>
      <c r="K22" s="2">
        <v>2542.42</v>
      </c>
      <c r="L22" s="2">
        <v>3123.67</v>
      </c>
      <c r="M22" s="2">
        <v>2851.76</v>
      </c>
      <c r="N22" s="2">
        <v>2052.98</v>
      </c>
      <c r="O22" s="2">
        <v>3413.13</v>
      </c>
      <c r="P22" s="2">
        <v>5479.55</v>
      </c>
      <c r="Q22" s="1">
        <f t="shared" si="6"/>
        <v>3243.9183333333331</v>
      </c>
      <c r="R22" s="46">
        <f t="shared" si="7"/>
        <v>1192.087528890672</v>
      </c>
      <c r="S22" s="46">
        <f t="shared" si="1"/>
        <v>486.66769575290783</v>
      </c>
      <c r="T22" s="2">
        <v>2020.97</v>
      </c>
      <c r="U22" s="2">
        <v>2031.84</v>
      </c>
      <c r="V22" s="2">
        <v>2064.7199999999998</v>
      </c>
      <c r="W22" s="2">
        <v>2106.3000000000002</v>
      </c>
      <c r="X22" s="2">
        <v>2061.5300000000002</v>
      </c>
      <c r="Y22" s="2">
        <v>2173.85</v>
      </c>
      <c r="Z22" s="1">
        <f t="shared" si="8"/>
        <v>2076.5350000000003</v>
      </c>
      <c r="AA22" s="46">
        <f t="shared" si="9"/>
        <v>56.224587059399546</v>
      </c>
      <c r="AB22" s="46">
        <f t="shared" si="2"/>
        <v>22.953591549036503</v>
      </c>
      <c r="AC22" s="2">
        <v>1976.03</v>
      </c>
      <c r="AD22" s="2">
        <v>2001.3</v>
      </c>
      <c r="AE22" s="2">
        <v>1937.51</v>
      </c>
      <c r="AF22" s="2">
        <v>1928.93</v>
      </c>
      <c r="AG22" s="2">
        <v>1942.06</v>
      </c>
      <c r="AH22" s="2">
        <v>1975.77</v>
      </c>
      <c r="AI22" s="1">
        <f t="shared" si="10"/>
        <v>1960.2666666666667</v>
      </c>
      <c r="AJ22" s="46">
        <f t="shared" si="11"/>
        <v>28.298076730878112</v>
      </c>
      <c r="AK22" s="46">
        <f t="shared" si="3"/>
        <v>11.552641448796212</v>
      </c>
    </row>
    <row r="23" spans="1:37">
      <c r="A23" s="11">
        <v>300</v>
      </c>
      <c r="B23" s="2">
        <v>9932.69</v>
      </c>
      <c r="C23" s="2">
        <v>10539.5</v>
      </c>
      <c r="D23" s="2">
        <v>9307.7800000000007</v>
      </c>
      <c r="E23" s="2">
        <v>11923.7</v>
      </c>
      <c r="F23" s="2">
        <v>9004.68</v>
      </c>
      <c r="G23" s="2">
        <v>5194.05</v>
      </c>
      <c r="H23" s="1">
        <f t="shared" si="4"/>
        <v>9317.0666666666675</v>
      </c>
      <c r="I23" s="46">
        <f t="shared" si="5"/>
        <v>2270.013690828026</v>
      </c>
      <c r="J23" s="46">
        <f t="shared" si="0"/>
        <v>926.72920861010584</v>
      </c>
      <c r="K23" s="2">
        <v>2753.11</v>
      </c>
      <c r="L23" s="2">
        <v>3380.83</v>
      </c>
      <c r="M23" s="2">
        <v>3113.74</v>
      </c>
      <c r="N23" s="2">
        <v>2225.48</v>
      </c>
      <c r="O23" s="2">
        <v>3622.04</v>
      </c>
      <c r="P23" s="2">
        <v>6002.96</v>
      </c>
      <c r="Q23" s="1">
        <f t="shared" si="6"/>
        <v>3516.36</v>
      </c>
      <c r="R23" s="46">
        <f t="shared" si="7"/>
        <v>1313.2966766576403</v>
      </c>
      <c r="S23" s="46">
        <f t="shared" si="1"/>
        <v>536.15112311735436</v>
      </c>
      <c r="T23" s="2">
        <v>2190.0100000000002</v>
      </c>
      <c r="U23" s="2">
        <v>2202.3200000000002</v>
      </c>
      <c r="V23" s="2">
        <v>2218.5700000000002</v>
      </c>
      <c r="W23" s="2">
        <v>2254.41</v>
      </c>
      <c r="X23" s="2">
        <v>2253.66</v>
      </c>
      <c r="Y23" s="2">
        <v>2417.06</v>
      </c>
      <c r="Z23" s="1">
        <f t="shared" si="8"/>
        <v>2256.0049999999997</v>
      </c>
      <c r="AA23" s="46">
        <f t="shared" si="9"/>
        <v>83.169170429913422</v>
      </c>
      <c r="AB23" s="46">
        <f t="shared" si="2"/>
        <v>33.953671647309825</v>
      </c>
      <c r="AC23" s="2">
        <v>2097.9299999999998</v>
      </c>
      <c r="AD23" s="2">
        <v>2164.3200000000002</v>
      </c>
      <c r="AE23" s="2">
        <v>2111.42</v>
      </c>
      <c r="AF23" s="2">
        <v>2088.5100000000002</v>
      </c>
      <c r="AG23" s="2">
        <v>2109.1999999999998</v>
      </c>
      <c r="AH23" s="2">
        <v>2152.96</v>
      </c>
      <c r="AI23" s="1">
        <f t="shared" si="10"/>
        <v>2120.7233333333334</v>
      </c>
      <c r="AJ23" s="46">
        <f t="shared" si="11"/>
        <v>30.71301396259685</v>
      </c>
      <c r="AK23" s="46">
        <f t="shared" si="3"/>
        <v>12.538535445222921</v>
      </c>
    </row>
    <row r="24" spans="1:37">
      <c r="A24" s="1" t="s">
        <v>14</v>
      </c>
      <c r="AJ24" s="46"/>
      <c r="AK24" s="46"/>
    </row>
    <row r="25" spans="1:37">
      <c r="A25" s="11">
        <v>30</v>
      </c>
      <c r="B25" s="2">
        <v>234.56899999999999</v>
      </c>
      <c r="C25" s="2">
        <v>236.24799999999999</v>
      </c>
      <c r="D25" s="2">
        <v>208.708</v>
      </c>
      <c r="E25" s="2">
        <v>278.50200000000001</v>
      </c>
      <c r="F25" s="2">
        <v>172.899</v>
      </c>
      <c r="G25" s="2">
        <v>121.423</v>
      </c>
      <c r="H25" s="1">
        <f t="shared" si="4"/>
        <v>208.72483333333332</v>
      </c>
      <c r="I25" s="46">
        <f>_xlfn.STDEV.S(B25:G25)</f>
        <v>55.135105627600616</v>
      </c>
      <c r="J25" s="46">
        <f t="shared" ref="J25:J43" si="12">I25/SQRT(6)</f>
        <v>22.508812617012467</v>
      </c>
      <c r="K25" s="2">
        <v>63.8367</v>
      </c>
      <c r="L25" s="2">
        <v>87.365600000000001</v>
      </c>
      <c r="M25" s="2">
        <v>69.858900000000006</v>
      </c>
      <c r="N25" s="2">
        <v>61.0167</v>
      </c>
      <c r="O25" s="2">
        <v>79.521600000000007</v>
      </c>
      <c r="P25" s="2">
        <v>106.44799999999999</v>
      </c>
      <c r="Q25" s="1">
        <f t="shared" si="6"/>
        <v>78.007916666666674</v>
      </c>
      <c r="R25" s="46">
        <f>_xlfn.STDEV.S(K25:P25)</f>
        <v>17.056536066085219</v>
      </c>
      <c r="S25" s="46">
        <f t="shared" ref="S25:S43" si="13">R25/SQRT(6)</f>
        <v>6.9633016902145144</v>
      </c>
      <c r="T25" s="2">
        <v>61.986499999999999</v>
      </c>
      <c r="U25" s="2">
        <v>62.729799999999997</v>
      </c>
      <c r="V25" s="2">
        <v>61.994900000000001</v>
      </c>
      <c r="W25" s="2">
        <v>64.986999999999995</v>
      </c>
      <c r="X25" s="2">
        <v>62.961199999999998</v>
      </c>
      <c r="Y25" s="2">
        <v>62.348500000000001</v>
      </c>
      <c r="Z25" s="1">
        <f t="shared" si="8"/>
        <v>62.834650000000003</v>
      </c>
      <c r="AA25" s="46">
        <f>_xlfn.STDEV.S(T25:Y25)</f>
        <v>1.1243219516668679</v>
      </c>
      <c r="AB25" s="46">
        <f t="shared" ref="AB25:AB43" si="14">AA25/SQRT(6)</f>
        <v>0.45900251469899289</v>
      </c>
      <c r="AC25" s="2">
        <v>61.4938</v>
      </c>
      <c r="AD25" s="2">
        <v>61.017099999999999</v>
      </c>
      <c r="AE25" s="2">
        <v>61.312399999999997</v>
      </c>
      <c r="AF25" s="2">
        <v>60.691200000000002</v>
      </c>
      <c r="AG25" s="2">
        <v>60.190300000000001</v>
      </c>
      <c r="AH25" s="2">
        <v>60.617699999999999</v>
      </c>
      <c r="AI25" s="1">
        <f t="shared" si="10"/>
        <v>60.887083333333329</v>
      </c>
      <c r="AJ25" s="46">
        <f>_xlfn.STDEV.S(AC25:AH25)</f>
        <v>0.48215109422946023</v>
      </c>
      <c r="AK25" s="46">
        <f t="shared" ref="AK25:AK43" si="15">AJ25/SQRT(6)</f>
        <v>0.19683735996445809</v>
      </c>
    </row>
    <row r="26" spans="1:37">
      <c r="A26" s="11">
        <v>45</v>
      </c>
      <c r="B26" s="2">
        <v>433.31200000000001</v>
      </c>
      <c r="C26" s="2">
        <v>473.93599999999998</v>
      </c>
      <c r="D26" s="2">
        <v>400.71800000000002</v>
      </c>
      <c r="E26" s="2">
        <v>527.10400000000004</v>
      </c>
      <c r="F26" s="2">
        <v>342.70800000000003</v>
      </c>
      <c r="G26" s="2">
        <v>240.59299999999999</v>
      </c>
      <c r="H26" s="1">
        <f t="shared" si="4"/>
        <v>403.06183333333337</v>
      </c>
      <c r="I26" s="46">
        <f t="shared" ref="I26:I43" si="16">_xlfn.STDEV.S(B26:G26)</f>
        <v>101.35963669314653</v>
      </c>
      <c r="J26" s="46">
        <f t="shared" si="12"/>
        <v>41.379898402015314</v>
      </c>
      <c r="K26" s="2">
        <v>122.8</v>
      </c>
      <c r="L26" s="2">
        <v>165.45699999999999</v>
      </c>
      <c r="M26" s="2">
        <v>136.26599999999999</v>
      </c>
      <c r="N26" s="2">
        <v>115.03400000000001</v>
      </c>
      <c r="O26" s="2">
        <v>157.19200000000001</v>
      </c>
      <c r="P26" s="2">
        <v>215.70599999999999</v>
      </c>
      <c r="Q26" s="1">
        <f t="shared" si="6"/>
        <v>152.07583333333335</v>
      </c>
      <c r="R26" s="46">
        <f t="shared" ref="R26:R43" si="17">_xlfn.STDEV.S(K26:P26)</f>
        <v>36.696461837167156</v>
      </c>
      <c r="S26" s="46">
        <f t="shared" si="13"/>
        <v>14.981267811095883</v>
      </c>
      <c r="T26" s="2">
        <v>117.023</v>
      </c>
      <c r="U26" s="2">
        <v>119.202</v>
      </c>
      <c r="V26" s="2">
        <v>116.462</v>
      </c>
      <c r="W26" s="2">
        <v>120.78400000000001</v>
      </c>
      <c r="X26" s="2">
        <v>120.542</v>
      </c>
      <c r="Y26" s="2">
        <v>118.878</v>
      </c>
      <c r="Z26" s="1">
        <f t="shared" si="8"/>
        <v>118.81516666666668</v>
      </c>
      <c r="AA26" s="46">
        <f t="shared" ref="AA26:AA43" si="18">_xlfn.STDEV.S(T26:Y26)</f>
        <v>1.7754492858616582</v>
      </c>
      <c r="AB26" s="46">
        <f t="shared" si="14"/>
        <v>0.72482413575830851</v>
      </c>
      <c r="AC26" s="2">
        <v>116.419</v>
      </c>
      <c r="AD26" s="2">
        <v>115.59399999999999</v>
      </c>
      <c r="AE26" s="2">
        <v>114.822</v>
      </c>
      <c r="AF26" s="2">
        <v>113.608</v>
      </c>
      <c r="AG26" s="2">
        <v>114.48</v>
      </c>
      <c r="AH26" s="2">
        <v>116.663</v>
      </c>
      <c r="AI26" s="1">
        <f t="shared" si="10"/>
        <v>115.26433333333334</v>
      </c>
      <c r="AJ26" s="46">
        <f t="shared" ref="AJ26:AJ43" si="19">_xlfn.STDEV.S(AC26:AH26)</f>
        <v>1.1791930574196314</v>
      </c>
      <c r="AK26" s="46">
        <f t="shared" si="15"/>
        <v>0.48140354981842043</v>
      </c>
    </row>
    <row r="27" spans="1:37">
      <c r="A27" s="11">
        <v>60</v>
      </c>
      <c r="B27" s="2">
        <v>684.77200000000005</v>
      </c>
      <c r="C27" s="2">
        <v>775.904</v>
      </c>
      <c r="D27" s="2">
        <v>644.84900000000005</v>
      </c>
      <c r="E27" s="2">
        <v>819.76400000000001</v>
      </c>
      <c r="F27" s="2">
        <v>551.28800000000001</v>
      </c>
      <c r="G27" s="2">
        <v>402.10700000000003</v>
      </c>
      <c r="H27" s="1">
        <f t="shared" si="4"/>
        <v>646.4473333333334</v>
      </c>
      <c r="I27" s="46">
        <f t="shared" si="16"/>
        <v>152.98792595975249</v>
      </c>
      <c r="J27" s="46">
        <f t="shared" si="12"/>
        <v>62.457059234681012</v>
      </c>
      <c r="K27" s="2">
        <v>194.89500000000001</v>
      </c>
      <c r="L27" s="2">
        <v>259.37599999999998</v>
      </c>
      <c r="M27" s="2">
        <v>216.32400000000001</v>
      </c>
      <c r="N27" s="2">
        <v>180.80500000000001</v>
      </c>
      <c r="O27" s="2">
        <v>255.87299999999999</v>
      </c>
      <c r="P27" s="2">
        <v>359.74</v>
      </c>
      <c r="Q27" s="1">
        <f t="shared" si="6"/>
        <v>244.50216666666668</v>
      </c>
      <c r="R27" s="46">
        <f t="shared" si="17"/>
        <v>64.71861262856801</v>
      </c>
      <c r="S27" s="46">
        <f t="shared" si="13"/>
        <v>26.42126296680587</v>
      </c>
      <c r="T27" s="2">
        <v>184.744</v>
      </c>
      <c r="U27" s="2">
        <v>184.226</v>
      </c>
      <c r="V27" s="2">
        <v>183.03800000000001</v>
      </c>
      <c r="W27" s="2">
        <v>188.697</v>
      </c>
      <c r="X27" s="2">
        <v>188.40600000000001</v>
      </c>
      <c r="Y27" s="2">
        <v>183.77500000000001</v>
      </c>
      <c r="Z27" s="1">
        <f t="shared" si="8"/>
        <v>185.48100000000002</v>
      </c>
      <c r="AA27" s="46">
        <f t="shared" si="18"/>
        <v>2.4452059217988156</v>
      </c>
      <c r="AB27" s="46">
        <f t="shared" si="14"/>
        <v>0.99825113740648086</v>
      </c>
      <c r="AC27" s="2">
        <v>180.01499999999999</v>
      </c>
      <c r="AD27" s="2">
        <v>181.41900000000001</v>
      </c>
      <c r="AE27" s="2">
        <v>181.22</v>
      </c>
      <c r="AF27" s="2">
        <v>178.69</v>
      </c>
      <c r="AG27" s="2">
        <v>179.87299999999999</v>
      </c>
      <c r="AH27" s="2">
        <v>180.77699999999999</v>
      </c>
      <c r="AI27" s="1">
        <f t="shared" si="10"/>
        <v>180.33233333333337</v>
      </c>
      <c r="AJ27" s="46">
        <f t="shared" si="19"/>
        <v>1.0173958259530427</v>
      </c>
      <c r="AK27" s="46">
        <f t="shared" si="15"/>
        <v>0.41535010667039962</v>
      </c>
    </row>
    <row r="28" spans="1:37">
      <c r="A28" s="11">
        <v>75</v>
      </c>
      <c r="B28" s="2">
        <v>984.93</v>
      </c>
      <c r="C28" s="2">
        <v>1121.06</v>
      </c>
      <c r="D28" s="2">
        <v>939.548</v>
      </c>
      <c r="E28" s="2">
        <v>1199.83</v>
      </c>
      <c r="F28" s="2">
        <v>821.83</v>
      </c>
      <c r="G28" s="2">
        <v>550.17399999999998</v>
      </c>
      <c r="H28" s="1">
        <f t="shared" si="4"/>
        <v>936.22866666666653</v>
      </c>
      <c r="I28" s="46">
        <f t="shared" si="16"/>
        <v>231.58427543740279</v>
      </c>
      <c r="J28" s="46">
        <f t="shared" si="12"/>
        <v>94.543884545632082</v>
      </c>
      <c r="K28" s="2">
        <v>279.18299999999999</v>
      </c>
      <c r="L28" s="2">
        <v>366.27499999999998</v>
      </c>
      <c r="M28" s="2">
        <v>310.351</v>
      </c>
      <c r="N28" s="2">
        <v>258.79700000000003</v>
      </c>
      <c r="O28" s="2">
        <v>365.31799999999998</v>
      </c>
      <c r="P28" s="2">
        <v>534.84799999999996</v>
      </c>
      <c r="Q28" s="1">
        <f t="shared" si="6"/>
        <v>352.46199999999999</v>
      </c>
      <c r="R28" s="46">
        <f t="shared" si="17"/>
        <v>99.535932293820338</v>
      </c>
      <c r="S28" s="46">
        <f t="shared" si="13"/>
        <v>40.635374198678974</v>
      </c>
      <c r="T28" s="2">
        <v>260.86</v>
      </c>
      <c r="U28" s="2">
        <v>260.51799999999997</v>
      </c>
      <c r="V28" s="2">
        <v>260.03399999999999</v>
      </c>
      <c r="W28" s="2">
        <v>268.16699999999997</v>
      </c>
      <c r="X28" s="2">
        <v>265.52199999999999</v>
      </c>
      <c r="Y28" s="2">
        <v>258.64499999999998</v>
      </c>
      <c r="Z28" s="1">
        <f t="shared" si="8"/>
        <v>262.291</v>
      </c>
      <c r="AA28" s="46">
        <f t="shared" si="18"/>
        <v>3.7025772645550519</v>
      </c>
      <c r="AB28" s="46">
        <f t="shared" si="14"/>
        <v>1.5115708385649664</v>
      </c>
      <c r="AC28" s="2">
        <v>254.14</v>
      </c>
      <c r="AD28" s="2">
        <v>254.56899999999999</v>
      </c>
      <c r="AE28" s="2">
        <v>252.74199999999999</v>
      </c>
      <c r="AF28" s="2">
        <v>250.017</v>
      </c>
      <c r="AG28" s="2">
        <v>252.65700000000001</v>
      </c>
      <c r="AH28" s="2">
        <v>254.48500000000001</v>
      </c>
      <c r="AI28" s="1">
        <f t="shared" si="10"/>
        <v>253.1016666666666</v>
      </c>
      <c r="AJ28" s="46">
        <f t="shared" si="19"/>
        <v>1.7313042097409301</v>
      </c>
      <c r="AK28" s="46">
        <f t="shared" si="15"/>
        <v>0.70680198389962412</v>
      </c>
    </row>
    <row r="29" spans="1:37">
      <c r="A29" s="11">
        <v>90</v>
      </c>
      <c r="B29" s="2">
        <v>1342.86</v>
      </c>
      <c r="C29" s="2">
        <v>1499.17</v>
      </c>
      <c r="D29" s="2">
        <v>1265.1099999999999</v>
      </c>
      <c r="E29" s="2">
        <v>1620.56</v>
      </c>
      <c r="F29" s="2">
        <v>1114.31</v>
      </c>
      <c r="G29" s="2">
        <v>739.55100000000004</v>
      </c>
      <c r="H29" s="1">
        <f t="shared" si="4"/>
        <v>1263.5934999999997</v>
      </c>
      <c r="I29" s="46">
        <f t="shared" si="16"/>
        <v>311.80537277202325</v>
      </c>
      <c r="J29" s="46">
        <f t="shared" si="12"/>
        <v>127.29401039162605</v>
      </c>
      <c r="K29" s="2">
        <v>368.923</v>
      </c>
      <c r="L29" s="2">
        <v>486.84699999999998</v>
      </c>
      <c r="M29" s="2">
        <v>412.37799999999999</v>
      </c>
      <c r="N29" s="2">
        <v>344.18299999999999</v>
      </c>
      <c r="O29" s="2">
        <v>495.56200000000001</v>
      </c>
      <c r="P29" s="2">
        <v>713.58</v>
      </c>
      <c r="Q29" s="1">
        <f t="shared" si="6"/>
        <v>470.24549999999999</v>
      </c>
      <c r="R29" s="46">
        <f t="shared" si="17"/>
        <v>133.89164599294472</v>
      </c>
      <c r="S29" s="46">
        <f t="shared" si="13"/>
        <v>54.661035584012417</v>
      </c>
      <c r="T29" s="2">
        <v>340.197</v>
      </c>
      <c r="U29" s="2">
        <v>344.40100000000001</v>
      </c>
      <c r="V29" s="2">
        <v>342.62299999999999</v>
      </c>
      <c r="W29" s="2">
        <v>354.904</v>
      </c>
      <c r="X29" s="2">
        <v>348.85</v>
      </c>
      <c r="Y29" s="2">
        <v>342.76299999999998</v>
      </c>
      <c r="Z29" s="1">
        <f t="shared" si="8"/>
        <v>345.62299999999999</v>
      </c>
      <c r="AA29" s="46">
        <f t="shared" si="18"/>
        <v>5.3789376274502425</v>
      </c>
      <c r="AB29" s="46">
        <f t="shared" si="14"/>
        <v>2.1959420909183089</v>
      </c>
      <c r="AC29" s="2">
        <v>337.36799999999999</v>
      </c>
      <c r="AD29" s="2">
        <v>336.87900000000002</v>
      </c>
      <c r="AE29" s="2">
        <v>335.15600000000001</v>
      </c>
      <c r="AF29" s="2">
        <v>330.97899999999998</v>
      </c>
      <c r="AG29" s="2">
        <v>329.14499999999998</v>
      </c>
      <c r="AH29" s="2">
        <v>336.12900000000002</v>
      </c>
      <c r="AI29" s="1">
        <f t="shared" si="10"/>
        <v>334.27600000000001</v>
      </c>
      <c r="AJ29" s="46">
        <f t="shared" si="19"/>
        <v>3.3982775637078393</v>
      </c>
      <c r="AK29" s="46">
        <f t="shared" si="15"/>
        <v>1.3873410059054267</v>
      </c>
    </row>
    <row r="30" spans="1:37">
      <c r="A30" s="11">
        <v>105</v>
      </c>
      <c r="B30" s="2">
        <v>1728.88</v>
      </c>
      <c r="C30" s="2">
        <v>1934.67</v>
      </c>
      <c r="D30" s="2">
        <v>1579.89</v>
      </c>
      <c r="E30" s="2">
        <v>1967.29</v>
      </c>
      <c r="F30" s="2">
        <v>1484.56</v>
      </c>
      <c r="G30" s="2">
        <v>933.28300000000002</v>
      </c>
      <c r="H30" s="1">
        <f t="shared" si="4"/>
        <v>1604.7621666666666</v>
      </c>
      <c r="I30" s="46">
        <f t="shared" si="16"/>
        <v>379.90059273468734</v>
      </c>
      <c r="J30" s="46">
        <f t="shared" si="12"/>
        <v>155.09376753014439</v>
      </c>
      <c r="K30" s="2">
        <v>475.36399999999998</v>
      </c>
      <c r="L30" s="2">
        <v>618.28099999999995</v>
      </c>
      <c r="M30" s="2">
        <v>529.93600000000004</v>
      </c>
      <c r="N30" s="2">
        <v>423.81400000000002</v>
      </c>
      <c r="O30" s="2">
        <v>631.19799999999998</v>
      </c>
      <c r="P30" s="2">
        <v>932.69899999999996</v>
      </c>
      <c r="Q30" s="1">
        <f t="shared" si="6"/>
        <v>601.88200000000006</v>
      </c>
      <c r="R30" s="46">
        <f t="shared" si="17"/>
        <v>180.80900774574226</v>
      </c>
      <c r="S30" s="46">
        <f t="shared" si="13"/>
        <v>73.81496831266665</v>
      </c>
      <c r="T30" s="2">
        <v>429.32400000000001</v>
      </c>
      <c r="U30" s="2">
        <v>432.43900000000002</v>
      </c>
      <c r="V30" s="2">
        <v>432.34199999999998</v>
      </c>
      <c r="W30" s="2">
        <v>440.37099999999998</v>
      </c>
      <c r="X30" s="2">
        <v>441.88200000000001</v>
      </c>
      <c r="Y30" s="2">
        <v>435.56799999999998</v>
      </c>
      <c r="Z30" s="1">
        <f t="shared" si="8"/>
        <v>435.32100000000008</v>
      </c>
      <c r="AA30" s="46">
        <f t="shared" si="18"/>
        <v>4.9346652166079048</v>
      </c>
      <c r="AB30" s="46">
        <f t="shared" si="14"/>
        <v>2.0145686386916655</v>
      </c>
      <c r="AC30" s="2">
        <v>425.33600000000001</v>
      </c>
      <c r="AD30" s="2">
        <v>422.125</v>
      </c>
      <c r="AE30" s="2">
        <v>423.60300000000001</v>
      </c>
      <c r="AF30" s="2">
        <v>416.83600000000001</v>
      </c>
      <c r="AG30" s="2">
        <v>417.18200000000002</v>
      </c>
      <c r="AH30" s="2">
        <v>422.971</v>
      </c>
      <c r="AI30" s="1">
        <f t="shared" si="10"/>
        <v>421.34216666666674</v>
      </c>
      <c r="AJ30" s="46">
        <f t="shared" si="19"/>
        <v>3.5196739290261885</v>
      </c>
      <c r="AK30" s="46">
        <f t="shared" si="15"/>
        <v>1.4369008645151695</v>
      </c>
    </row>
    <row r="31" spans="1:37">
      <c r="A31" s="11">
        <v>120</v>
      </c>
      <c r="B31" s="2">
        <v>2154.1799999999998</v>
      </c>
      <c r="C31" s="2">
        <v>2131.3200000000002</v>
      </c>
      <c r="D31" s="2">
        <v>2011.29</v>
      </c>
      <c r="E31" s="2">
        <v>2501.16</v>
      </c>
      <c r="F31" s="2">
        <v>1789.17</v>
      </c>
      <c r="G31" s="2">
        <v>1166.74</v>
      </c>
      <c r="H31" s="1">
        <f t="shared" si="4"/>
        <v>1958.9766666666667</v>
      </c>
      <c r="I31" s="46">
        <f t="shared" si="16"/>
        <v>451.88035091898689</v>
      </c>
      <c r="J31" s="46">
        <f t="shared" si="12"/>
        <v>184.47938075688694</v>
      </c>
      <c r="K31" s="2">
        <v>587.06100000000004</v>
      </c>
      <c r="L31" s="2">
        <v>766.43299999999999</v>
      </c>
      <c r="M31" s="2">
        <v>660.58399999999995</v>
      </c>
      <c r="N31" s="2">
        <v>524.56600000000003</v>
      </c>
      <c r="O31" s="2">
        <v>823.66300000000001</v>
      </c>
      <c r="P31" s="2">
        <v>1171.25</v>
      </c>
      <c r="Q31" s="1">
        <f t="shared" si="6"/>
        <v>755.59283333333349</v>
      </c>
      <c r="R31" s="46">
        <f t="shared" si="17"/>
        <v>231.6570706811394</v>
      </c>
      <c r="S31" s="46">
        <f t="shared" si="13"/>
        <v>94.573603079441455</v>
      </c>
      <c r="T31" s="2">
        <v>534.18700000000001</v>
      </c>
      <c r="U31" s="2">
        <v>531.82299999999998</v>
      </c>
      <c r="V31" s="2">
        <v>536.03599999999994</v>
      </c>
      <c r="W31" s="2">
        <v>542.24699999999996</v>
      </c>
      <c r="X31" s="2">
        <v>547.07500000000005</v>
      </c>
      <c r="Y31" s="2">
        <v>527.48</v>
      </c>
      <c r="Z31" s="1">
        <f t="shared" si="8"/>
        <v>536.47466666666662</v>
      </c>
      <c r="AA31" s="46">
        <f t="shared" si="18"/>
        <v>7.1225666347649383</v>
      </c>
      <c r="AB31" s="46">
        <f t="shared" si="14"/>
        <v>2.9077756523577363</v>
      </c>
      <c r="AC31" s="2">
        <v>518.55899999999997</v>
      </c>
      <c r="AD31" s="2">
        <v>518.51800000000003</v>
      </c>
      <c r="AE31" s="2">
        <v>517.26499999999999</v>
      </c>
      <c r="AF31" s="2">
        <v>514.303</v>
      </c>
      <c r="AG31" s="2">
        <v>512.327</v>
      </c>
      <c r="AH31" s="2">
        <v>518.65700000000004</v>
      </c>
      <c r="AI31" s="1">
        <f t="shared" si="10"/>
        <v>516.60483333333332</v>
      </c>
      <c r="AJ31" s="46">
        <f t="shared" si="19"/>
        <v>2.6729937086844591</v>
      </c>
      <c r="AK31" s="46">
        <f t="shared" si="15"/>
        <v>1.0912451119910915</v>
      </c>
    </row>
    <row r="32" spans="1:37">
      <c r="A32" s="11">
        <v>135</v>
      </c>
      <c r="B32" s="2">
        <v>2624.15</v>
      </c>
      <c r="C32" s="2">
        <v>2657.93</v>
      </c>
      <c r="D32" s="2">
        <v>2462.42</v>
      </c>
      <c r="E32" s="2">
        <v>3133.14</v>
      </c>
      <c r="F32" s="2">
        <v>2232.46</v>
      </c>
      <c r="G32" s="2">
        <v>1411.52</v>
      </c>
      <c r="H32" s="1">
        <f t="shared" si="4"/>
        <v>2420.27</v>
      </c>
      <c r="I32" s="46">
        <f t="shared" si="16"/>
        <v>576.34343025664884</v>
      </c>
      <c r="J32" s="46">
        <f t="shared" si="12"/>
        <v>235.29122012235558</v>
      </c>
      <c r="K32" s="2">
        <v>718.70899999999995</v>
      </c>
      <c r="L32" s="2">
        <v>913.76199999999994</v>
      </c>
      <c r="M32" s="2">
        <v>808.9</v>
      </c>
      <c r="N32" s="2">
        <v>626.37</v>
      </c>
      <c r="O32" s="2">
        <v>1002.09</v>
      </c>
      <c r="P32" s="2">
        <v>1425.11</v>
      </c>
      <c r="Q32" s="1">
        <f t="shared" si="6"/>
        <v>915.82349999999997</v>
      </c>
      <c r="R32" s="46">
        <f t="shared" si="17"/>
        <v>283.15684258428251</v>
      </c>
      <c r="S32" s="46">
        <f t="shared" si="13"/>
        <v>115.59829691817852</v>
      </c>
      <c r="T32" s="2">
        <v>630.18399999999997</v>
      </c>
      <c r="U32" s="2">
        <v>638.44600000000003</v>
      </c>
      <c r="V32" s="2">
        <v>640.79999999999995</v>
      </c>
      <c r="W32" s="2">
        <v>654.87199999999996</v>
      </c>
      <c r="X32" s="2">
        <v>651.89</v>
      </c>
      <c r="Y32" s="2">
        <v>638.97500000000002</v>
      </c>
      <c r="Z32" s="1">
        <f t="shared" si="8"/>
        <v>642.52783333333332</v>
      </c>
      <c r="AA32" s="46">
        <f t="shared" si="18"/>
        <v>9.2159452345739616</v>
      </c>
      <c r="AB32" s="46">
        <f t="shared" si="14"/>
        <v>3.7623938870234053</v>
      </c>
      <c r="AC32" s="2">
        <v>614.16600000000005</v>
      </c>
      <c r="AD32" s="2">
        <v>623.428</v>
      </c>
      <c r="AE32" s="2">
        <v>619.33100000000002</v>
      </c>
      <c r="AF32" s="2">
        <v>613.78099999999995</v>
      </c>
      <c r="AG32" s="2">
        <v>619.89800000000002</v>
      </c>
      <c r="AH32" s="2">
        <v>624.41700000000003</v>
      </c>
      <c r="AI32" s="1">
        <f t="shared" si="10"/>
        <v>619.17016666666666</v>
      </c>
      <c r="AJ32" s="46">
        <f t="shared" si="19"/>
        <v>4.4788126737637439</v>
      </c>
      <c r="AK32" s="46">
        <f t="shared" si="15"/>
        <v>1.8284676173719321</v>
      </c>
    </row>
    <row r="33" spans="1:43">
      <c r="A33" s="11">
        <v>150</v>
      </c>
      <c r="B33" s="2">
        <v>3141.38</v>
      </c>
      <c r="C33" s="2">
        <v>3159.75</v>
      </c>
      <c r="D33" s="2">
        <v>2896.03</v>
      </c>
      <c r="E33" s="2">
        <v>3616.7</v>
      </c>
      <c r="F33" s="2">
        <v>2692.93</v>
      </c>
      <c r="G33" s="2">
        <v>1691.99</v>
      </c>
      <c r="H33" s="1">
        <f t="shared" si="4"/>
        <v>2866.4633333333336</v>
      </c>
      <c r="I33" s="46">
        <f t="shared" si="16"/>
        <v>653.42588175451283</v>
      </c>
      <c r="J33" s="46">
        <f t="shared" si="12"/>
        <v>266.75999917112216</v>
      </c>
      <c r="K33" s="2">
        <v>851.45899999999995</v>
      </c>
      <c r="L33" s="2">
        <v>1081.04</v>
      </c>
      <c r="M33" s="2">
        <v>966.53300000000002</v>
      </c>
      <c r="N33" s="2">
        <v>738.49199999999996</v>
      </c>
      <c r="O33" s="2">
        <v>1226.69</v>
      </c>
      <c r="P33" s="2">
        <v>1728.81</v>
      </c>
      <c r="Q33" s="1">
        <f t="shared" si="6"/>
        <v>1098.8373333333332</v>
      </c>
      <c r="R33" s="46">
        <f t="shared" si="17"/>
        <v>352.72591225237051</v>
      </c>
      <c r="S33" s="46">
        <f t="shared" si="13"/>
        <v>143.99975067933681</v>
      </c>
      <c r="T33" s="2">
        <v>742.70699999999999</v>
      </c>
      <c r="U33" s="2">
        <v>748.89400000000001</v>
      </c>
      <c r="V33" s="2">
        <v>747.43100000000004</v>
      </c>
      <c r="W33" s="2">
        <v>764.399</v>
      </c>
      <c r="X33" s="2">
        <v>761.31899999999996</v>
      </c>
      <c r="Y33" s="2">
        <v>752.92499999999995</v>
      </c>
      <c r="Z33" s="1">
        <f t="shared" si="8"/>
        <v>752.94583333333333</v>
      </c>
      <c r="AA33" s="46">
        <f t="shared" si="18"/>
        <v>8.4017834872523629</v>
      </c>
      <c r="AB33" s="46">
        <f t="shared" si="14"/>
        <v>3.4300137455182909</v>
      </c>
      <c r="AC33" s="2">
        <v>727.33</v>
      </c>
      <c r="AD33" s="2">
        <v>738.15800000000002</v>
      </c>
      <c r="AE33" s="2">
        <v>728.05499999999995</v>
      </c>
      <c r="AF33" s="2">
        <v>722.69600000000003</v>
      </c>
      <c r="AG33" s="2">
        <v>721.32100000000003</v>
      </c>
      <c r="AH33" s="2">
        <v>730.303</v>
      </c>
      <c r="AI33" s="1">
        <f t="shared" si="10"/>
        <v>727.97716666666668</v>
      </c>
      <c r="AJ33" s="46">
        <f t="shared" si="19"/>
        <v>6.0279188254874985</v>
      </c>
      <c r="AK33" s="46">
        <f t="shared" si="15"/>
        <v>2.4608875555602086</v>
      </c>
    </row>
    <row r="34" spans="1:43">
      <c r="A34" s="11">
        <v>165</v>
      </c>
      <c r="B34" s="2">
        <v>3616.85</v>
      </c>
      <c r="C34" s="2">
        <v>3766.22</v>
      </c>
      <c r="D34" s="2">
        <v>3512.98</v>
      </c>
      <c r="E34" s="2">
        <v>4444.6499999999996</v>
      </c>
      <c r="F34" s="2">
        <v>3178.21</v>
      </c>
      <c r="G34" s="2">
        <v>1794.42</v>
      </c>
      <c r="H34" s="1">
        <f t="shared" si="4"/>
        <v>3385.5550000000003</v>
      </c>
      <c r="I34" s="46">
        <f t="shared" si="16"/>
        <v>884.42355307284606</v>
      </c>
      <c r="J34" s="46">
        <f t="shared" si="12"/>
        <v>361.06440358796505</v>
      </c>
      <c r="K34" s="2">
        <v>998.83199999999999</v>
      </c>
      <c r="L34" s="2">
        <v>1245.4000000000001</v>
      </c>
      <c r="M34" s="2">
        <v>1134.6600000000001</v>
      </c>
      <c r="N34" s="2">
        <v>865.26900000000001</v>
      </c>
      <c r="O34" s="2">
        <v>1434.74</v>
      </c>
      <c r="P34" s="2">
        <v>2045.17</v>
      </c>
      <c r="Q34" s="1">
        <f t="shared" si="6"/>
        <v>1287.3451666666667</v>
      </c>
      <c r="R34" s="46">
        <f t="shared" si="17"/>
        <v>420.11522463363167</v>
      </c>
      <c r="S34" s="46">
        <f t="shared" si="13"/>
        <v>171.51132225452193</v>
      </c>
      <c r="T34" s="2">
        <v>863.44299999999998</v>
      </c>
      <c r="U34" s="2">
        <v>871</v>
      </c>
      <c r="V34" s="2">
        <v>866.45799999999997</v>
      </c>
      <c r="W34" s="2">
        <v>885.63400000000001</v>
      </c>
      <c r="X34" s="2">
        <v>890.06899999999996</v>
      </c>
      <c r="Y34" s="2">
        <v>869.14200000000005</v>
      </c>
      <c r="Z34" s="1">
        <f t="shared" si="8"/>
        <v>874.29099999999983</v>
      </c>
      <c r="AA34" s="46">
        <f t="shared" si="18"/>
        <v>10.89942024146238</v>
      </c>
      <c r="AB34" s="46">
        <f t="shared" si="14"/>
        <v>4.4496696806242424</v>
      </c>
      <c r="AC34" s="2">
        <v>841.03</v>
      </c>
      <c r="AD34" s="2">
        <v>858.31700000000001</v>
      </c>
      <c r="AE34" s="2">
        <v>841.27599999999995</v>
      </c>
      <c r="AF34" s="2">
        <v>840.28599999999994</v>
      </c>
      <c r="AG34" s="2">
        <v>838.779</v>
      </c>
      <c r="AH34" s="2">
        <v>847.13400000000001</v>
      </c>
      <c r="AI34" s="1">
        <f t="shared" si="10"/>
        <v>844.47033333333331</v>
      </c>
      <c r="AJ34" s="46">
        <f t="shared" si="19"/>
        <v>7.3588705292773646</v>
      </c>
      <c r="AK34" s="46">
        <f t="shared" si="15"/>
        <v>3.0042463133223873</v>
      </c>
    </row>
    <row r="35" spans="1:43">
      <c r="A35" s="11">
        <v>180</v>
      </c>
      <c r="B35" s="2">
        <v>4123.83</v>
      </c>
      <c r="C35" s="2">
        <v>4292.3599999999997</v>
      </c>
      <c r="D35" s="2">
        <v>4025.12</v>
      </c>
      <c r="E35" s="2">
        <v>4964.17</v>
      </c>
      <c r="F35" s="2">
        <v>3679.32</v>
      </c>
      <c r="G35" s="2">
        <v>2145.4899999999998</v>
      </c>
      <c r="H35" s="1">
        <f t="shared" si="4"/>
        <v>3871.7149999999988</v>
      </c>
      <c r="I35" s="46">
        <f t="shared" si="16"/>
        <v>945.97714527889536</v>
      </c>
      <c r="J35" s="46">
        <f t="shared" si="12"/>
        <v>386.19355237799448</v>
      </c>
      <c r="K35" s="2">
        <v>1160.22</v>
      </c>
      <c r="L35" s="2">
        <v>1450.03</v>
      </c>
      <c r="M35" s="2">
        <v>1311.68</v>
      </c>
      <c r="N35" s="2">
        <v>984.81100000000004</v>
      </c>
      <c r="O35" s="2">
        <v>1667.1</v>
      </c>
      <c r="P35" s="2">
        <v>2394.6999999999998</v>
      </c>
      <c r="Q35" s="1">
        <f t="shared" si="6"/>
        <v>1494.7568333333336</v>
      </c>
      <c r="R35" s="46">
        <f t="shared" si="17"/>
        <v>499.41508440190859</v>
      </c>
      <c r="S35" s="46">
        <f t="shared" si="13"/>
        <v>203.88535443894506</v>
      </c>
      <c r="T35" s="2">
        <v>987.45899999999995</v>
      </c>
      <c r="U35" s="2">
        <v>993.78499999999997</v>
      </c>
      <c r="V35" s="2">
        <v>988.30499999999995</v>
      </c>
      <c r="W35" s="2">
        <v>1013.81</v>
      </c>
      <c r="X35" s="2">
        <v>1010.12</v>
      </c>
      <c r="Y35" s="2">
        <v>988.74800000000005</v>
      </c>
      <c r="Z35" s="1">
        <f t="shared" si="8"/>
        <v>997.03783333333342</v>
      </c>
      <c r="AA35" s="46">
        <f t="shared" si="18"/>
        <v>11.830193124656359</v>
      </c>
      <c r="AB35" s="46">
        <f t="shared" si="14"/>
        <v>4.8296561189983054</v>
      </c>
      <c r="AC35" s="2">
        <v>963.00300000000004</v>
      </c>
      <c r="AD35" s="2">
        <v>977.62</v>
      </c>
      <c r="AE35" s="2">
        <v>954.76400000000001</v>
      </c>
      <c r="AF35" s="2">
        <v>953.51400000000001</v>
      </c>
      <c r="AG35" s="2">
        <v>961.02700000000004</v>
      </c>
      <c r="AH35" s="2">
        <v>977.85799999999995</v>
      </c>
      <c r="AI35" s="1">
        <f t="shared" si="10"/>
        <v>964.63099999999997</v>
      </c>
      <c r="AJ35" s="46">
        <f t="shared" si="19"/>
        <v>10.772671237905646</v>
      </c>
      <c r="AK35" s="46">
        <f t="shared" si="15"/>
        <v>4.3979246166042074</v>
      </c>
    </row>
    <row r="36" spans="1:43">
      <c r="A36" s="11">
        <v>195</v>
      </c>
      <c r="B36" s="2">
        <v>4748.37</v>
      </c>
      <c r="C36" s="2">
        <v>4961.38</v>
      </c>
      <c r="D36" s="2">
        <v>4643.04</v>
      </c>
      <c r="E36" s="2">
        <v>5728.86</v>
      </c>
      <c r="F36" s="2">
        <v>4252.59</v>
      </c>
      <c r="G36" s="2">
        <v>2446.4499999999998</v>
      </c>
      <c r="H36" s="1">
        <f t="shared" si="4"/>
        <v>4463.4483333333337</v>
      </c>
      <c r="I36" s="46">
        <f t="shared" si="16"/>
        <v>1102.3048278115548</v>
      </c>
      <c r="J36" s="46">
        <f t="shared" si="12"/>
        <v>450.01406152413017</v>
      </c>
      <c r="K36" s="2">
        <v>1345.35</v>
      </c>
      <c r="L36" s="2">
        <v>1656.17</v>
      </c>
      <c r="M36" s="2">
        <v>1498.36</v>
      </c>
      <c r="N36" s="2">
        <v>1120.67</v>
      </c>
      <c r="O36" s="2">
        <v>1878.54</v>
      </c>
      <c r="P36" s="2">
        <v>2791.37</v>
      </c>
      <c r="Q36" s="1">
        <f t="shared" si="6"/>
        <v>1715.0766666666666</v>
      </c>
      <c r="R36" s="46">
        <f t="shared" si="17"/>
        <v>587.4658803936336</v>
      </c>
      <c r="S36" s="46">
        <f t="shared" si="13"/>
        <v>239.83194137654917</v>
      </c>
      <c r="T36" s="2">
        <v>1116.9000000000001</v>
      </c>
      <c r="U36" s="2">
        <v>1133.03</v>
      </c>
      <c r="V36" s="2">
        <v>1132.5999999999999</v>
      </c>
      <c r="W36" s="2">
        <v>1145.52</v>
      </c>
      <c r="X36" s="2">
        <v>1145.26</v>
      </c>
      <c r="Y36" s="2">
        <v>1123.1400000000001</v>
      </c>
      <c r="Z36" s="1">
        <f t="shared" si="8"/>
        <v>1132.7416666666668</v>
      </c>
      <c r="AA36" s="46">
        <f t="shared" si="18"/>
        <v>11.517361532341752</v>
      </c>
      <c r="AB36" s="46">
        <f t="shared" si="14"/>
        <v>4.7019431562327787</v>
      </c>
      <c r="AC36" s="2">
        <v>1084.02</v>
      </c>
      <c r="AD36" s="2">
        <v>1111.81</v>
      </c>
      <c r="AE36" s="2">
        <v>1082.6199999999999</v>
      </c>
      <c r="AF36" s="2">
        <v>1075.6199999999999</v>
      </c>
      <c r="AG36" s="2">
        <v>1087.96</v>
      </c>
      <c r="AH36" s="2">
        <v>1102.83</v>
      </c>
      <c r="AI36" s="1">
        <f t="shared" si="10"/>
        <v>1090.81</v>
      </c>
      <c r="AJ36" s="46">
        <f t="shared" si="19"/>
        <v>13.693204153885979</v>
      </c>
      <c r="AK36" s="46">
        <f t="shared" si="15"/>
        <v>5.5902271867966196</v>
      </c>
    </row>
    <row r="37" spans="1:43">
      <c r="A37" s="11">
        <v>210</v>
      </c>
      <c r="B37" s="2">
        <v>5361.84</v>
      </c>
      <c r="C37" s="2">
        <v>5827.02</v>
      </c>
      <c r="D37" s="2">
        <v>5243.87</v>
      </c>
      <c r="E37" s="2">
        <v>6444.97</v>
      </c>
      <c r="F37" s="2">
        <v>4918</v>
      </c>
      <c r="G37" s="2">
        <v>2809.21</v>
      </c>
      <c r="H37" s="1">
        <f t="shared" si="4"/>
        <v>5100.8183333333336</v>
      </c>
      <c r="I37" s="46">
        <f t="shared" si="16"/>
        <v>1241.5796349717839</v>
      </c>
      <c r="J37" s="46">
        <f t="shared" si="12"/>
        <v>506.8727634519779</v>
      </c>
      <c r="K37" s="2">
        <v>1507.01</v>
      </c>
      <c r="L37" s="2">
        <v>1853.63</v>
      </c>
      <c r="M37" s="2">
        <v>1718.62</v>
      </c>
      <c r="N37" s="2">
        <v>1257.1099999999999</v>
      </c>
      <c r="O37" s="2">
        <v>2177.64</v>
      </c>
      <c r="P37" s="2">
        <v>3146.5</v>
      </c>
      <c r="Q37" s="1">
        <f t="shared" si="6"/>
        <v>1943.4183333333333</v>
      </c>
      <c r="R37" s="46">
        <f t="shared" si="17"/>
        <v>666.68326558919</v>
      </c>
      <c r="S37" s="46">
        <f t="shared" si="13"/>
        <v>272.17230345765239</v>
      </c>
      <c r="T37" s="2">
        <v>1256.1400000000001</v>
      </c>
      <c r="U37" s="2">
        <v>1264.6199999999999</v>
      </c>
      <c r="V37" s="2">
        <v>1262.5</v>
      </c>
      <c r="W37" s="2">
        <v>1290.9100000000001</v>
      </c>
      <c r="X37" s="2">
        <v>1282.8599999999999</v>
      </c>
      <c r="Y37" s="2">
        <v>1264.1500000000001</v>
      </c>
      <c r="Z37" s="1">
        <f t="shared" si="8"/>
        <v>1270.1966666666667</v>
      </c>
      <c r="AA37" s="46">
        <f t="shared" si="18"/>
        <v>13.519557191959592</v>
      </c>
      <c r="AB37" s="46">
        <f t="shared" si="14"/>
        <v>5.5193361114459281</v>
      </c>
      <c r="AC37" s="2">
        <v>1219.42</v>
      </c>
      <c r="AD37" s="2">
        <v>1243.99</v>
      </c>
      <c r="AE37" s="2">
        <v>1211.46</v>
      </c>
      <c r="AF37" s="2">
        <v>1204.7</v>
      </c>
      <c r="AG37" s="2">
        <v>1208.71</v>
      </c>
      <c r="AH37" s="2">
        <v>1234.57</v>
      </c>
      <c r="AI37" s="1">
        <f t="shared" si="10"/>
        <v>1220.4749999999999</v>
      </c>
      <c r="AJ37" s="46">
        <f t="shared" si="19"/>
        <v>15.628649013910291</v>
      </c>
      <c r="AK37" s="46">
        <f t="shared" si="15"/>
        <v>6.3803692421886149</v>
      </c>
    </row>
    <row r="38" spans="1:43">
      <c r="A38" s="11">
        <v>225</v>
      </c>
      <c r="B38" s="2">
        <v>6001.28</v>
      </c>
      <c r="C38" s="2">
        <v>6461.72</v>
      </c>
      <c r="D38" s="2">
        <v>5781.24</v>
      </c>
      <c r="E38" s="2">
        <v>7341.73</v>
      </c>
      <c r="F38" s="2">
        <v>5576.16</v>
      </c>
      <c r="G38" s="2">
        <v>3194.98</v>
      </c>
      <c r="H38" s="1">
        <f t="shared" si="4"/>
        <v>5726.1850000000004</v>
      </c>
      <c r="I38" s="46">
        <f t="shared" si="16"/>
        <v>1389.9073312958699</v>
      </c>
      <c r="J38" s="46">
        <f t="shared" si="12"/>
        <v>567.42729190472903</v>
      </c>
      <c r="K38" s="2">
        <v>1681.63</v>
      </c>
      <c r="L38" s="2">
        <v>2065.54</v>
      </c>
      <c r="M38" s="2">
        <v>1908.35</v>
      </c>
      <c r="N38" s="2">
        <v>1399.46</v>
      </c>
      <c r="O38" s="2">
        <v>2448.6999999999998</v>
      </c>
      <c r="P38" s="2">
        <v>3568.45</v>
      </c>
      <c r="Q38" s="1">
        <f t="shared" si="6"/>
        <v>2178.6883333333335</v>
      </c>
      <c r="R38" s="46">
        <f t="shared" si="17"/>
        <v>767.39728072013952</v>
      </c>
      <c r="S38" s="46">
        <f t="shared" si="13"/>
        <v>313.28862796061418</v>
      </c>
      <c r="T38" s="2">
        <v>1396.4</v>
      </c>
      <c r="U38" s="2">
        <v>1406.27</v>
      </c>
      <c r="V38" s="2">
        <v>1400.9</v>
      </c>
      <c r="W38" s="2">
        <v>1442.51</v>
      </c>
      <c r="X38" s="2">
        <v>1431.37</v>
      </c>
      <c r="Y38" s="2">
        <v>1416.24</v>
      </c>
      <c r="Z38" s="1">
        <f t="shared" si="8"/>
        <v>1415.615</v>
      </c>
      <c r="AA38" s="46">
        <f t="shared" si="18"/>
        <v>18.138512342526827</v>
      </c>
      <c r="AB38" s="46">
        <f t="shared" si="14"/>
        <v>7.4050166553942569</v>
      </c>
      <c r="AC38" s="2">
        <v>1353.97</v>
      </c>
      <c r="AD38" s="2">
        <v>1389.45</v>
      </c>
      <c r="AE38" s="2">
        <v>1347.84</v>
      </c>
      <c r="AF38" s="2">
        <v>1345.53</v>
      </c>
      <c r="AG38" s="2">
        <v>1345.08</v>
      </c>
      <c r="AH38" s="2">
        <v>1376.82</v>
      </c>
      <c r="AI38" s="1">
        <f t="shared" si="10"/>
        <v>1359.7816666666665</v>
      </c>
      <c r="AJ38" s="46">
        <f t="shared" si="19"/>
        <v>18.794375133711355</v>
      </c>
      <c r="AK38" s="46">
        <f t="shared" si="15"/>
        <v>7.6727715186741987</v>
      </c>
    </row>
    <row r="39" spans="1:43">
      <c r="A39" s="11">
        <v>240</v>
      </c>
      <c r="B39" s="2">
        <v>6801.89</v>
      </c>
      <c r="C39" s="2">
        <v>7240.03</v>
      </c>
      <c r="D39" s="2">
        <v>6434.9</v>
      </c>
      <c r="E39" s="2">
        <v>8117.57</v>
      </c>
      <c r="F39" s="2">
        <v>6151.2</v>
      </c>
      <c r="G39" s="2">
        <v>3510.15</v>
      </c>
      <c r="H39" s="1">
        <f t="shared" si="4"/>
        <v>6375.956666666666</v>
      </c>
      <c r="I39" s="46">
        <f t="shared" si="16"/>
        <v>1563.8476050519355</v>
      </c>
      <c r="J39" s="46">
        <f t="shared" si="12"/>
        <v>638.43811130845916</v>
      </c>
      <c r="K39" s="2">
        <v>1881.45</v>
      </c>
      <c r="L39" s="2">
        <v>2277.38</v>
      </c>
      <c r="M39" s="2">
        <v>2162.5700000000002</v>
      </c>
      <c r="N39" s="2">
        <v>1551.95</v>
      </c>
      <c r="O39" s="2">
        <v>2607.84</v>
      </c>
      <c r="P39" s="2">
        <v>3982.09</v>
      </c>
      <c r="Q39" s="1">
        <f t="shared" si="6"/>
        <v>2410.5466666666666</v>
      </c>
      <c r="R39" s="46">
        <f t="shared" si="17"/>
        <v>849.12077055426437</v>
      </c>
      <c r="S39" s="46">
        <f t="shared" si="13"/>
        <v>346.65210297613652</v>
      </c>
      <c r="T39" s="2">
        <v>1543.27</v>
      </c>
      <c r="U39" s="2">
        <v>1553.68</v>
      </c>
      <c r="V39" s="2">
        <v>1553.24</v>
      </c>
      <c r="W39" s="2">
        <v>1602.53</v>
      </c>
      <c r="X39" s="2">
        <v>1572.04</v>
      </c>
      <c r="Y39" s="2">
        <v>1567.94</v>
      </c>
      <c r="Z39" s="1">
        <f t="shared" si="8"/>
        <v>1565.4499999999998</v>
      </c>
      <c r="AA39" s="46">
        <f t="shared" si="18"/>
        <v>20.995828157041089</v>
      </c>
      <c r="AB39" s="46">
        <f t="shared" si="14"/>
        <v>8.571510951985065</v>
      </c>
      <c r="AC39" s="2">
        <v>1502.33</v>
      </c>
      <c r="AD39" s="2">
        <v>1524.31</v>
      </c>
      <c r="AE39" s="2">
        <v>1484.16</v>
      </c>
      <c r="AF39" s="2">
        <v>1484.06</v>
      </c>
      <c r="AG39" s="2">
        <v>1487.77</v>
      </c>
      <c r="AH39" s="2">
        <v>1525.95</v>
      </c>
      <c r="AI39" s="1">
        <f t="shared" si="10"/>
        <v>1501.4300000000003</v>
      </c>
      <c r="AJ39" s="46">
        <f t="shared" si="19"/>
        <v>19.555562891412762</v>
      </c>
      <c r="AK39" s="46">
        <f t="shared" si="15"/>
        <v>7.983525119477819</v>
      </c>
    </row>
    <row r="40" spans="1:43">
      <c r="A40" s="11">
        <v>255</v>
      </c>
      <c r="B40" s="2">
        <v>7510.73</v>
      </c>
      <c r="C40" s="2">
        <v>7984.96</v>
      </c>
      <c r="D40" s="2">
        <v>7364.66</v>
      </c>
      <c r="E40" s="2">
        <v>8992.91</v>
      </c>
      <c r="F40" s="2">
        <v>6868.56</v>
      </c>
      <c r="G40" s="2">
        <v>3931.61</v>
      </c>
      <c r="H40" s="1">
        <f t="shared" si="4"/>
        <v>7108.9049999999997</v>
      </c>
      <c r="I40" s="46">
        <f t="shared" si="16"/>
        <v>1714.4556214583101</v>
      </c>
      <c r="J40" s="46">
        <f t="shared" si="12"/>
        <v>699.92357653651504</v>
      </c>
      <c r="K40" s="2">
        <v>2097.33</v>
      </c>
      <c r="L40" s="2">
        <v>2533.85</v>
      </c>
      <c r="M40" s="2">
        <v>2412.66</v>
      </c>
      <c r="N40" s="2">
        <v>1713.8</v>
      </c>
      <c r="O40" s="2">
        <v>2798.28</v>
      </c>
      <c r="P40" s="2">
        <v>4455.26</v>
      </c>
      <c r="Q40" s="1">
        <f t="shared" si="6"/>
        <v>2668.53</v>
      </c>
      <c r="R40" s="46">
        <f t="shared" si="17"/>
        <v>951.90610120956694</v>
      </c>
      <c r="S40" s="46">
        <f t="shared" si="13"/>
        <v>388.61403850092671</v>
      </c>
      <c r="T40" s="2">
        <v>1692.92</v>
      </c>
      <c r="U40" s="2">
        <v>1720.82</v>
      </c>
      <c r="V40" s="2">
        <v>1712.57</v>
      </c>
      <c r="W40" s="2">
        <v>1746.26</v>
      </c>
      <c r="X40" s="2">
        <v>1728.16</v>
      </c>
      <c r="Y40" s="2">
        <v>1739.48</v>
      </c>
      <c r="Z40" s="1">
        <f t="shared" si="8"/>
        <v>1723.3683333333331</v>
      </c>
      <c r="AA40" s="46">
        <f t="shared" si="18"/>
        <v>19.270564513440345</v>
      </c>
      <c r="AB40" s="46">
        <f t="shared" si="14"/>
        <v>7.8671750188856056</v>
      </c>
      <c r="AC40" s="2">
        <v>1648.11</v>
      </c>
      <c r="AD40" s="2">
        <v>1687.75</v>
      </c>
      <c r="AE40" s="2">
        <v>1626.66</v>
      </c>
      <c r="AF40" s="2">
        <v>1628.18</v>
      </c>
      <c r="AG40" s="2">
        <v>1636.17</v>
      </c>
      <c r="AH40" s="2">
        <v>1667.03</v>
      </c>
      <c r="AI40" s="1">
        <f t="shared" si="10"/>
        <v>1648.9833333333333</v>
      </c>
      <c r="AJ40" s="46">
        <f t="shared" si="19"/>
        <v>24.185081076288846</v>
      </c>
      <c r="AK40" s="46">
        <f t="shared" si="15"/>
        <v>9.8735180041248469</v>
      </c>
    </row>
    <row r="41" spans="1:43">
      <c r="A41" s="11">
        <v>270</v>
      </c>
      <c r="B41" s="2">
        <v>8286.4</v>
      </c>
      <c r="C41" s="2">
        <v>8724.32</v>
      </c>
      <c r="D41" s="2">
        <v>7893.16</v>
      </c>
      <c r="E41" s="2">
        <v>9861.1299999999992</v>
      </c>
      <c r="F41" s="2">
        <v>7618.8</v>
      </c>
      <c r="G41" s="2">
        <v>4314.3900000000003</v>
      </c>
      <c r="H41" s="1">
        <f t="shared" si="4"/>
        <v>7783.0333333333338</v>
      </c>
      <c r="I41" s="46">
        <f t="shared" si="16"/>
        <v>1872.3499347255199</v>
      </c>
      <c r="J41" s="46">
        <f t="shared" si="12"/>
        <v>764.38366000181907</v>
      </c>
      <c r="K41" s="2">
        <v>2292.39</v>
      </c>
      <c r="L41" s="2">
        <v>2774.5</v>
      </c>
      <c r="M41" s="2">
        <v>2636.47</v>
      </c>
      <c r="N41" s="2">
        <v>1883.07</v>
      </c>
      <c r="O41" s="2">
        <v>3024.83</v>
      </c>
      <c r="P41" s="2">
        <v>4887.1499999999996</v>
      </c>
      <c r="Q41" s="1">
        <f t="shared" si="6"/>
        <v>2916.4016666666662</v>
      </c>
      <c r="R41" s="46">
        <f t="shared" si="17"/>
        <v>1044.1521355897653</v>
      </c>
      <c r="S41" s="46">
        <f t="shared" si="13"/>
        <v>426.27332433871339</v>
      </c>
      <c r="T41" s="2">
        <v>1859.67</v>
      </c>
      <c r="U41" s="2">
        <v>1869.03</v>
      </c>
      <c r="V41" s="2">
        <v>1871.19</v>
      </c>
      <c r="W41" s="2">
        <v>1911.76</v>
      </c>
      <c r="X41" s="2">
        <v>1900.94</v>
      </c>
      <c r="Y41" s="2">
        <v>1954.43</v>
      </c>
      <c r="Z41" s="1">
        <f t="shared" si="8"/>
        <v>1894.5033333333333</v>
      </c>
      <c r="AA41" s="46">
        <f t="shared" si="18"/>
        <v>35.598291906588258</v>
      </c>
      <c r="AB41" s="46">
        <f t="shared" si="14"/>
        <v>14.532941814298228</v>
      </c>
      <c r="AC41" s="2">
        <v>1789.2</v>
      </c>
      <c r="AD41" s="2">
        <v>1843.29</v>
      </c>
      <c r="AE41" s="2">
        <v>1784.78</v>
      </c>
      <c r="AF41" s="2">
        <v>1781.51</v>
      </c>
      <c r="AG41" s="2">
        <v>1805.33</v>
      </c>
      <c r="AH41" s="2">
        <v>1813.87</v>
      </c>
      <c r="AI41" s="1">
        <f t="shared" si="10"/>
        <v>1802.9966666666667</v>
      </c>
      <c r="AJ41" s="46">
        <f t="shared" si="19"/>
        <v>23.371342851164236</v>
      </c>
      <c r="AK41" s="46">
        <f t="shared" si="15"/>
        <v>9.5413107648326267</v>
      </c>
    </row>
    <row r="42" spans="1:43">
      <c r="A42" s="11">
        <v>285</v>
      </c>
      <c r="B42" s="2">
        <v>9139.2199999999993</v>
      </c>
      <c r="C42" s="2">
        <v>9456.7900000000009</v>
      </c>
      <c r="D42" s="2">
        <v>8573.59</v>
      </c>
      <c r="E42" s="2">
        <v>10846.6</v>
      </c>
      <c r="F42" s="2">
        <v>8233.15</v>
      </c>
      <c r="G42" s="2">
        <v>4815.41</v>
      </c>
      <c r="H42" s="1">
        <f t="shared" si="4"/>
        <v>8510.7933333333349</v>
      </c>
      <c r="I42" s="46">
        <f t="shared" si="16"/>
        <v>2023.9915896531368</v>
      </c>
      <c r="J42" s="46">
        <f t="shared" si="12"/>
        <v>826.29110638912971</v>
      </c>
      <c r="K42" s="2">
        <v>2514.9299999999998</v>
      </c>
      <c r="L42" s="2">
        <v>3044.68</v>
      </c>
      <c r="M42" s="2">
        <v>2927.22</v>
      </c>
      <c r="N42" s="2">
        <v>2059.0100000000002</v>
      </c>
      <c r="O42" s="2">
        <v>3242.79</v>
      </c>
      <c r="P42" s="2">
        <v>5320.14</v>
      </c>
      <c r="Q42" s="1">
        <f t="shared" si="6"/>
        <v>3184.7950000000001</v>
      </c>
      <c r="R42" s="46">
        <f t="shared" si="17"/>
        <v>1128.286290561929</v>
      </c>
      <c r="S42" s="46">
        <f t="shared" si="13"/>
        <v>460.62094927572099</v>
      </c>
      <c r="T42" s="2">
        <v>2017.62</v>
      </c>
      <c r="U42" s="2">
        <v>2033.35</v>
      </c>
      <c r="V42" s="2">
        <v>2035.87</v>
      </c>
      <c r="W42" s="2">
        <v>2071.4699999999998</v>
      </c>
      <c r="X42" s="2">
        <v>2062.08</v>
      </c>
      <c r="Y42" s="2">
        <v>2124.6</v>
      </c>
      <c r="Z42" s="1">
        <f t="shared" si="8"/>
        <v>2057.4983333333334</v>
      </c>
      <c r="AA42" s="46">
        <f t="shared" si="18"/>
        <v>38.366759267192045</v>
      </c>
      <c r="AB42" s="46">
        <f t="shared" si="14"/>
        <v>15.663163881469726</v>
      </c>
      <c r="AC42" s="2">
        <v>1954.78</v>
      </c>
      <c r="AD42" s="2">
        <v>2000.31</v>
      </c>
      <c r="AE42" s="2">
        <v>1950.97</v>
      </c>
      <c r="AF42" s="2">
        <v>1931.61</v>
      </c>
      <c r="AG42" s="2">
        <v>1944.75</v>
      </c>
      <c r="AH42" s="2">
        <v>1993.68</v>
      </c>
      <c r="AI42" s="1">
        <f t="shared" si="10"/>
        <v>1962.6833333333334</v>
      </c>
      <c r="AJ42" s="46">
        <f t="shared" si="19"/>
        <v>27.797052841383522</v>
      </c>
      <c r="AK42" s="46">
        <f t="shared" si="15"/>
        <v>11.348099302428491</v>
      </c>
    </row>
    <row r="43" spans="1:43">
      <c r="A43" s="11">
        <v>300</v>
      </c>
      <c r="B43" s="2">
        <v>9822.27</v>
      </c>
      <c r="C43" s="2">
        <v>10300.5</v>
      </c>
      <c r="D43" s="2">
        <v>8530.35</v>
      </c>
      <c r="E43" s="2">
        <v>11893.1</v>
      </c>
      <c r="F43" s="2">
        <v>9133.9699999999993</v>
      </c>
      <c r="G43" s="2">
        <v>5083.41</v>
      </c>
      <c r="H43" s="1">
        <f t="shared" si="4"/>
        <v>9127.2666666666682</v>
      </c>
      <c r="I43" s="46">
        <f t="shared" si="16"/>
        <v>2289.911408667735</v>
      </c>
      <c r="J43" s="46">
        <f t="shared" si="12"/>
        <v>934.85241790229929</v>
      </c>
      <c r="K43" s="2">
        <v>2738.11</v>
      </c>
      <c r="L43" s="2">
        <v>3300.69</v>
      </c>
      <c r="M43" s="2">
        <v>3188.33</v>
      </c>
      <c r="N43" s="2">
        <v>2230.64</v>
      </c>
      <c r="O43" s="2">
        <v>3440.91</v>
      </c>
      <c r="P43" s="2">
        <v>5859.84</v>
      </c>
      <c r="Q43" s="1">
        <f t="shared" si="6"/>
        <v>3459.7533333333336</v>
      </c>
      <c r="R43" s="46">
        <f t="shared" si="17"/>
        <v>1256.2827337294198</v>
      </c>
      <c r="S43" s="46">
        <f t="shared" si="13"/>
        <v>512.87527838430412</v>
      </c>
      <c r="T43" s="2">
        <v>2196.86</v>
      </c>
      <c r="U43" s="2">
        <v>2217.6799999999998</v>
      </c>
      <c r="V43" s="2">
        <v>2220.1999999999998</v>
      </c>
      <c r="W43" s="2">
        <v>2262.12</v>
      </c>
      <c r="X43" s="2">
        <v>2220.75</v>
      </c>
      <c r="Y43" s="2">
        <v>2413.7199999999998</v>
      </c>
      <c r="Z43" s="1">
        <f t="shared" si="8"/>
        <v>2255.2216666666668</v>
      </c>
      <c r="AA43" s="46">
        <f t="shared" si="18"/>
        <v>80.497928524072321</v>
      </c>
      <c r="AB43" s="46">
        <f t="shared" si="14"/>
        <v>32.863141705834764</v>
      </c>
      <c r="AC43" s="2">
        <v>2112.67</v>
      </c>
      <c r="AD43" s="2">
        <v>2154.9</v>
      </c>
      <c r="AE43" s="2">
        <v>2107.29</v>
      </c>
      <c r="AF43" s="2">
        <v>2094.17</v>
      </c>
      <c r="AG43" s="2">
        <v>2107.6799999999998</v>
      </c>
      <c r="AH43" s="2">
        <v>2148.71</v>
      </c>
      <c r="AI43" s="1">
        <f t="shared" si="10"/>
        <v>2120.9033333333332</v>
      </c>
      <c r="AJ43" s="46">
        <f t="shared" si="19"/>
        <v>24.785569726489413</v>
      </c>
      <c r="AK43" s="46">
        <f t="shared" si="15"/>
        <v>10.118666469012181</v>
      </c>
    </row>
    <row r="48" spans="1:43">
      <c r="A48" s="110" t="s">
        <v>326</v>
      </c>
      <c r="D48" s="2" t="s">
        <v>65</v>
      </c>
      <c r="E48" s="2" t="s">
        <v>66</v>
      </c>
      <c r="F48" s="2" t="s">
        <v>67</v>
      </c>
      <c r="G48" s="2" t="s">
        <v>68</v>
      </c>
      <c r="H48" s="2" t="s">
        <v>69</v>
      </c>
      <c r="I48" s="2" t="s">
        <v>70</v>
      </c>
      <c r="J48" s="46" t="s">
        <v>71</v>
      </c>
      <c r="K48" s="46" t="s">
        <v>71</v>
      </c>
      <c r="L48" s="46" t="s">
        <v>71</v>
      </c>
      <c r="M48" s="46" t="s">
        <v>71</v>
      </c>
      <c r="N48" s="2" t="s">
        <v>72</v>
      </c>
      <c r="O48" s="2" t="s">
        <v>73</v>
      </c>
      <c r="P48" s="2" t="s">
        <v>74</v>
      </c>
      <c r="Q48" s="2" t="s">
        <v>75</v>
      </c>
      <c r="R48" s="2" t="s">
        <v>76</v>
      </c>
      <c r="S48" s="2" t="s">
        <v>77</v>
      </c>
      <c r="T48" s="46" t="s">
        <v>78</v>
      </c>
      <c r="U48" s="46" t="s">
        <v>78</v>
      </c>
      <c r="V48" s="46" t="s">
        <v>78</v>
      </c>
      <c r="W48" s="46" t="s">
        <v>78</v>
      </c>
      <c r="X48" s="2" t="s">
        <v>79</v>
      </c>
      <c r="Y48" s="2" t="s">
        <v>80</v>
      </c>
      <c r="Z48" s="2" t="s">
        <v>81</v>
      </c>
      <c r="AA48" s="2" t="s">
        <v>82</v>
      </c>
      <c r="AB48" s="2" t="s">
        <v>83</v>
      </c>
      <c r="AC48" s="2" t="s">
        <v>84</v>
      </c>
      <c r="AD48" s="46" t="s">
        <v>85</v>
      </c>
      <c r="AE48" s="46" t="s">
        <v>85</v>
      </c>
      <c r="AF48" s="46" t="s">
        <v>85</v>
      </c>
      <c r="AG48" s="46" t="s">
        <v>85</v>
      </c>
      <c r="AH48" s="2" t="s">
        <v>86</v>
      </c>
      <c r="AI48" s="2" t="s">
        <v>87</v>
      </c>
      <c r="AJ48" s="2" t="s">
        <v>88</v>
      </c>
      <c r="AK48" s="2" t="s">
        <v>89</v>
      </c>
      <c r="AL48" s="2" t="s">
        <v>90</v>
      </c>
      <c r="AM48" s="2" t="s">
        <v>91</v>
      </c>
      <c r="AN48" s="46" t="s">
        <v>120</v>
      </c>
      <c r="AO48" s="46" t="s">
        <v>120</v>
      </c>
      <c r="AP48" s="46" t="s">
        <v>120</v>
      </c>
      <c r="AQ48" s="46" t="s">
        <v>120</v>
      </c>
    </row>
    <row r="49" spans="1:43" ht="23.25">
      <c r="A49" s="6" t="s">
        <v>2</v>
      </c>
      <c r="B49" s="2" t="s">
        <v>2</v>
      </c>
      <c r="C49" s="2" t="s">
        <v>228</v>
      </c>
      <c r="D49" s="2" t="s">
        <v>3</v>
      </c>
      <c r="E49" s="2" t="s">
        <v>3</v>
      </c>
      <c r="F49" s="2" t="s">
        <v>3</v>
      </c>
      <c r="G49" s="2" t="s">
        <v>3</v>
      </c>
      <c r="H49" s="2" t="s">
        <v>3</v>
      </c>
      <c r="I49" s="2" t="s">
        <v>3</v>
      </c>
      <c r="J49" s="46" t="s">
        <v>50</v>
      </c>
      <c r="K49" s="116" t="s">
        <v>329</v>
      </c>
      <c r="L49" s="116" t="s">
        <v>329</v>
      </c>
      <c r="M49" s="46" t="s">
        <v>311</v>
      </c>
      <c r="N49" s="2" t="s">
        <v>3</v>
      </c>
      <c r="O49" s="2" t="s">
        <v>3</v>
      </c>
      <c r="P49" s="2" t="s">
        <v>3</v>
      </c>
      <c r="Q49" s="2" t="s">
        <v>3</v>
      </c>
      <c r="R49" s="2" t="s">
        <v>3</v>
      </c>
      <c r="S49" s="2" t="s">
        <v>3</v>
      </c>
      <c r="T49" s="46" t="s">
        <v>50</v>
      </c>
      <c r="U49" s="116" t="s">
        <v>329</v>
      </c>
      <c r="V49" s="116" t="s">
        <v>329</v>
      </c>
      <c r="W49" s="46" t="s">
        <v>311</v>
      </c>
      <c r="X49" s="2" t="s">
        <v>3</v>
      </c>
      <c r="Y49" s="2" t="s">
        <v>3</v>
      </c>
      <c r="Z49" s="2" t="s">
        <v>3</v>
      </c>
      <c r="AA49" s="2" t="s">
        <v>3</v>
      </c>
      <c r="AB49" s="2" t="s">
        <v>3</v>
      </c>
      <c r="AC49" s="2" t="s">
        <v>3</v>
      </c>
      <c r="AD49" s="46" t="s">
        <v>50</v>
      </c>
      <c r="AE49" s="116" t="s">
        <v>329</v>
      </c>
      <c r="AF49" s="116" t="s">
        <v>329</v>
      </c>
      <c r="AG49" s="46" t="s">
        <v>311</v>
      </c>
      <c r="AH49" s="2" t="s">
        <v>3</v>
      </c>
      <c r="AI49" s="2" t="s">
        <v>3</v>
      </c>
      <c r="AJ49" s="2" t="s">
        <v>3</v>
      </c>
      <c r="AK49" s="2" t="s">
        <v>3</v>
      </c>
      <c r="AL49" s="2" t="s">
        <v>3</v>
      </c>
      <c r="AM49" s="2" t="s">
        <v>3</v>
      </c>
      <c r="AN49" s="46" t="s">
        <v>50</v>
      </c>
      <c r="AO49" s="116" t="s">
        <v>329</v>
      </c>
      <c r="AP49" s="116" t="s">
        <v>329</v>
      </c>
      <c r="AQ49" s="46" t="s">
        <v>311</v>
      </c>
    </row>
    <row r="50" spans="1:43">
      <c r="A50" s="6" t="s">
        <v>4</v>
      </c>
      <c r="B50" s="2" t="s">
        <v>227</v>
      </c>
      <c r="C50" s="78" t="s">
        <v>5</v>
      </c>
      <c r="D50" s="3" t="s">
        <v>231</v>
      </c>
      <c r="E50" s="3" t="s">
        <v>231</v>
      </c>
      <c r="F50" s="3" t="s">
        <v>231</v>
      </c>
      <c r="G50" s="3" t="s">
        <v>231</v>
      </c>
      <c r="H50" s="3" t="s">
        <v>231</v>
      </c>
      <c r="I50" s="3" t="s">
        <v>231</v>
      </c>
      <c r="J50" s="100" t="s">
        <v>231</v>
      </c>
      <c r="K50" s="100" t="s">
        <v>231</v>
      </c>
      <c r="L50" s="46" t="s">
        <v>321</v>
      </c>
      <c r="M50" s="100" t="s">
        <v>231</v>
      </c>
      <c r="N50" s="3" t="s">
        <v>231</v>
      </c>
      <c r="O50" s="3" t="s">
        <v>231</v>
      </c>
      <c r="P50" s="3" t="s">
        <v>231</v>
      </c>
      <c r="Q50" s="3" t="s">
        <v>231</v>
      </c>
      <c r="R50" s="3" t="s">
        <v>231</v>
      </c>
      <c r="S50" s="3" t="s">
        <v>231</v>
      </c>
      <c r="T50" s="100" t="s">
        <v>231</v>
      </c>
      <c r="U50" s="100" t="s">
        <v>231</v>
      </c>
      <c r="V50" s="46" t="s">
        <v>321</v>
      </c>
      <c r="W50" s="100" t="s">
        <v>231</v>
      </c>
      <c r="X50" s="3" t="s">
        <v>231</v>
      </c>
      <c r="Y50" s="3" t="s">
        <v>231</v>
      </c>
      <c r="Z50" s="3" t="s">
        <v>231</v>
      </c>
      <c r="AA50" s="3" t="s">
        <v>231</v>
      </c>
      <c r="AB50" s="3" t="s">
        <v>231</v>
      </c>
      <c r="AC50" s="3" t="s">
        <v>231</v>
      </c>
      <c r="AD50" s="100" t="s">
        <v>231</v>
      </c>
      <c r="AE50" s="100" t="s">
        <v>231</v>
      </c>
      <c r="AF50" s="46" t="s">
        <v>321</v>
      </c>
      <c r="AG50" s="100" t="s">
        <v>231</v>
      </c>
      <c r="AH50" s="3" t="s">
        <v>231</v>
      </c>
      <c r="AI50" s="3" t="s">
        <v>231</v>
      </c>
      <c r="AJ50" s="3" t="s">
        <v>231</v>
      </c>
      <c r="AK50" s="3" t="s">
        <v>231</v>
      </c>
      <c r="AL50" s="3" t="s">
        <v>231</v>
      </c>
      <c r="AM50" s="3" t="s">
        <v>231</v>
      </c>
      <c r="AN50" s="100" t="s">
        <v>231</v>
      </c>
      <c r="AO50" s="100" t="s">
        <v>231</v>
      </c>
      <c r="AP50" s="46" t="s">
        <v>321</v>
      </c>
      <c r="AQ50" s="100" t="s">
        <v>231</v>
      </c>
    </row>
    <row r="51" spans="1:43">
      <c r="A51" s="46" t="s">
        <v>0</v>
      </c>
      <c r="B51" s="46" t="s">
        <v>0</v>
      </c>
      <c r="C51" s="46" t="s">
        <v>0</v>
      </c>
      <c r="D51" s="2" t="s">
        <v>36</v>
      </c>
      <c r="E51" s="2" t="s">
        <v>37</v>
      </c>
      <c r="F51" s="2" t="s">
        <v>38</v>
      </c>
      <c r="G51" s="2" t="s">
        <v>39</v>
      </c>
      <c r="H51" s="2" t="s">
        <v>40</v>
      </c>
      <c r="I51" s="2" t="s">
        <v>41</v>
      </c>
      <c r="J51" s="46" t="s">
        <v>42</v>
      </c>
      <c r="K51" s="46" t="s">
        <v>42</v>
      </c>
      <c r="L51" s="46" t="s">
        <v>42</v>
      </c>
      <c r="M51" s="46" t="s">
        <v>42</v>
      </c>
      <c r="N51" s="2" t="s">
        <v>43</v>
      </c>
      <c r="O51" s="2" t="s">
        <v>44</v>
      </c>
      <c r="P51" s="2" t="s">
        <v>45</v>
      </c>
      <c r="Q51" s="2" t="s">
        <v>46</v>
      </c>
      <c r="R51" s="2" t="s">
        <v>47</v>
      </c>
      <c r="S51" s="2" t="s">
        <v>48</v>
      </c>
      <c r="T51" s="46" t="s">
        <v>49</v>
      </c>
      <c r="U51" s="46" t="s">
        <v>49</v>
      </c>
      <c r="V51" s="46" t="s">
        <v>42</v>
      </c>
      <c r="W51" s="46" t="s">
        <v>49</v>
      </c>
      <c r="X51" s="2" t="s">
        <v>51</v>
      </c>
      <c r="Y51" s="2" t="s">
        <v>52</v>
      </c>
      <c r="Z51" s="2" t="s">
        <v>53</v>
      </c>
      <c r="AA51" s="2" t="s">
        <v>54</v>
      </c>
      <c r="AB51" s="2" t="s">
        <v>55</v>
      </c>
      <c r="AC51" s="2" t="s">
        <v>56</v>
      </c>
      <c r="AD51" s="46" t="s">
        <v>57</v>
      </c>
      <c r="AE51" s="46" t="s">
        <v>57</v>
      </c>
      <c r="AF51" s="46" t="s">
        <v>42</v>
      </c>
      <c r="AG51" s="46" t="s">
        <v>57</v>
      </c>
      <c r="AH51" s="2" t="s">
        <v>58</v>
      </c>
      <c r="AI51" s="2" t="s">
        <v>59</v>
      </c>
      <c r="AJ51" s="2" t="s">
        <v>60</v>
      </c>
      <c r="AK51" s="2" t="s">
        <v>61</v>
      </c>
      <c r="AL51" s="2" t="s">
        <v>62</v>
      </c>
      <c r="AM51" s="2" t="s">
        <v>63</v>
      </c>
      <c r="AN51" s="46" t="s">
        <v>64</v>
      </c>
      <c r="AO51" s="46" t="s">
        <v>64</v>
      </c>
      <c r="AP51" s="46" t="s">
        <v>42</v>
      </c>
      <c r="AQ51" s="46" t="s">
        <v>64</v>
      </c>
    </row>
    <row r="52" spans="1:43">
      <c r="A52" s="11">
        <v>30</v>
      </c>
      <c r="B52" s="113">
        <f>A52^2</f>
        <v>900</v>
      </c>
      <c r="C52" s="52">
        <v>39.267667000000003</v>
      </c>
      <c r="D52" s="20">
        <f>(B5-$C52)/1000000</f>
        <v>2.4244333300000001E-4</v>
      </c>
      <c r="E52" s="20">
        <f t="shared" ref="E52:I67" si="20">(C5-$C52)/1000000</f>
        <v>2.5759233299999998E-4</v>
      </c>
      <c r="F52" s="20">
        <f t="shared" si="20"/>
        <v>1.9536733299999997E-4</v>
      </c>
      <c r="G52" s="20">
        <f t="shared" si="20"/>
        <v>3.3784833299999999E-4</v>
      </c>
      <c r="H52" s="20">
        <f t="shared" si="20"/>
        <v>1.7537033300000002E-4</v>
      </c>
      <c r="I52" s="20">
        <f t="shared" si="20"/>
        <v>9.5901333000000013E-5</v>
      </c>
      <c r="J52" s="18">
        <f>AVERAGE(D52:I52)</f>
        <v>2.1742049966666665E-4</v>
      </c>
      <c r="K52" s="18">
        <f>_xlfn.STDEV.S(D52:I52)</f>
        <v>8.2175723868832854E-5</v>
      </c>
      <c r="L52" s="2">
        <f>K52/J52%</f>
        <v>37.795757067442452</v>
      </c>
      <c r="M52" s="18">
        <f t="shared" ref="M52:M70" si="21">K52/SQRT(6)</f>
        <v>3.3548098787081479E-5</v>
      </c>
      <c r="N52" s="20">
        <f>(K5-$C52)/1000000</f>
        <v>3.7763432999999995E-5</v>
      </c>
      <c r="O52" s="20">
        <f t="shared" ref="O52:S67" si="22">(L5-$C52)/1000000</f>
        <v>5.3236233000000001E-5</v>
      </c>
      <c r="P52" s="20">
        <f t="shared" si="22"/>
        <v>5.3736733E-5</v>
      </c>
      <c r="Q52" s="20">
        <f t="shared" si="22"/>
        <v>2.3893232999999994E-5</v>
      </c>
      <c r="R52" s="20">
        <f t="shared" si="22"/>
        <v>7.1965333000000004E-5</v>
      </c>
      <c r="S52" s="20">
        <f t="shared" si="22"/>
        <v>1.00090333E-4</v>
      </c>
      <c r="T52" s="18">
        <f>AVERAGE(N52:S52)</f>
        <v>5.6780882999999997E-5</v>
      </c>
      <c r="U52" s="18">
        <f>_xlfn.STDEV.S(N52:S52)</f>
        <v>2.6725898678903205E-5</v>
      </c>
      <c r="V52" s="2">
        <f>U52/T52%</f>
        <v>47.068480211734659</v>
      </c>
      <c r="W52" s="18">
        <f t="shared" ref="W52:W70" si="23">U52/SQRT(6)</f>
        <v>1.0910802446772649E-5</v>
      </c>
      <c r="X52" s="20">
        <f>(T5-$C52)/1000000</f>
        <v>2.4756933000000004E-5</v>
      </c>
      <c r="Y52" s="20">
        <f t="shared" ref="Y52:AC67" si="24">(U5-$C52)/1000000</f>
        <v>2.4881033000000001E-5</v>
      </c>
      <c r="Z52" s="20">
        <f t="shared" si="24"/>
        <v>2.4214032999999992E-5</v>
      </c>
      <c r="AA52" s="20">
        <f t="shared" si="24"/>
        <v>2.8371633000000002E-5</v>
      </c>
      <c r="AB52" s="20">
        <f t="shared" si="24"/>
        <v>2.5890933000000003E-5</v>
      </c>
      <c r="AC52" s="20">
        <f t="shared" si="24"/>
        <v>2.4990832999999995E-5</v>
      </c>
      <c r="AD52" s="18">
        <f>AVERAGE(X52:AC52)</f>
        <v>2.5517566333333331E-5</v>
      </c>
      <c r="AE52" s="18">
        <f>_xlfn.STDEV.S(X52:AC52)</f>
        <v>1.4996989106706293E-6</v>
      </c>
      <c r="AF52" s="2">
        <f>AE52/AD52%</f>
        <v>5.8771235903934462</v>
      </c>
      <c r="AG52" s="18">
        <f t="shared" ref="AG52:AG70" si="25">AE52/SQRT(6)</f>
        <v>6.1224951649180214E-7</v>
      </c>
      <c r="AH52" s="20">
        <f>(AC5-$C52)/1000000</f>
        <v>2.4024932999999998E-5</v>
      </c>
      <c r="AI52" s="20">
        <f t="shared" ref="AI52:AM67" si="26">(AD5-$C52)/1000000</f>
        <v>2.3011732999999999E-5</v>
      </c>
      <c r="AJ52" s="20">
        <f t="shared" si="26"/>
        <v>2.3705932999999993E-5</v>
      </c>
      <c r="AK52" s="20">
        <f t="shared" si="26"/>
        <v>2.3664832999999994E-5</v>
      </c>
      <c r="AL52" s="20">
        <f t="shared" si="26"/>
        <v>2.2722932999999999E-5</v>
      </c>
      <c r="AM52" s="20">
        <f t="shared" si="26"/>
        <v>2.3892332999999995E-5</v>
      </c>
      <c r="AN52" s="18">
        <f>AVERAGE(AH52:AM52)</f>
        <v>2.3503782999999997E-5</v>
      </c>
      <c r="AO52" s="18">
        <f>_xlfn.STDEV.S(AH52:AM52)</f>
        <v>5.1792085785378285E-7</v>
      </c>
      <c r="AP52" s="2">
        <f>AO52/AN52%</f>
        <v>2.2035638171684231</v>
      </c>
      <c r="AQ52" s="18">
        <f t="shared" ref="AQ52:AQ70" si="27">AO52/SQRT(6)</f>
        <v>2.1144030481438426E-7</v>
      </c>
    </row>
    <row r="53" spans="1:43">
      <c r="A53" s="11">
        <v>45</v>
      </c>
      <c r="B53" s="113">
        <f t="shared" ref="B53:B70" si="28">A53^2</f>
        <v>2025</v>
      </c>
      <c r="C53" s="52">
        <v>73.273809</v>
      </c>
      <c r="D53" s="20">
        <f t="shared" ref="D53:I68" si="29">(B6-$C53)/1000000</f>
        <v>4.9020719099999999E-4</v>
      </c>
      <c r="E53" s="20">
        <f t="shared" si="20"/>
        <v>4.9394919099999992E-4</v>
      </c>
      <c r="F53" s="20">
        <f t="shared" si="20"/>
        <v>4.7418219099999996E-4</v>
      </c>
      <c r="G53" s="20">
        <f t="shared" si="20"/>
        <v>5.0803719100000002E-4</v>
      </c>
      <c r="H53" s="20">
        <f t="shared" si="20"/>
        <v>3.0610719099999996E-4</v>
      </c>
      <c r="I53" s="20">
        <f t="shared" si="20"/>
        <v>1.52926191E-4</v>
      </c>
      <c r="J53" s="18">
        <f t="shared" ref="J53:J70" si="30">AVERAGE(D53:I53)</f>
        <v>4.0423485766666664E-4</v>
      </c>
      <c r="K53" s="18">
        <f t="shared" ref="K53:K70" si="31">_xlfn.STDEV.S(D53:I53)</f>
        <v>1.4414752336223703E-4</v>
      </c>
      <c r="L53" s="2">
        <f t="shared" ref="L53:L72" si="32">K53/J53%</f>
        <v>35.659350159530661</v>
      </c>
      <c r="M53" s="18">
        <f t="shared" si="21"/>
        <v>5.8847979987233026E-5</v>
      </c>
      <c r="N53" s="20">
        <f t="shared" ref="N53:S68" si="33">(K6-$C53)/1000000</f>
        <v>7.9878190999999992E-5</v>
      </c>
      <c r="O53" s="20">
        <f t="shared" si="22"/>
        <v>9.9588190999999992E-5</v>
      </c>
      <c r="P53" s="20">
        <f t="shared" si="22"/>
        <v>1.04369191E-4</v>
      </c>
      <c r="Q53" s="20">
        <f t="shared" si="22"/>
        <v>4.3535190999999998E-5</v>
      </c>
      <c r="R53" s="20">
        <f t="shared" si="22"/>
        <v>1.6851119100000001E-4</v>
      </c>
      <c r="S53" s="20">
        <f t="shared" si="22"/>
        <v>2.1817019100000003E-4</v>
      </c>
      <c r="T53" s="18">
        <f t="shared" ref="T53:T70" si="34">AVERAGE(N53:S53)</f>
        <v>1.19008691E-4</v>
      </c>
      <c r="U53" s="18">
        <f t="shared" ref="U53:U70" si="35">_xlfn.STDEV.S(N53:S53)</f>
        <v>6.340728128771965E-5</v>
      </c>
      <c r="V53" s="2">
        <f t="shared" ref="V53:V70" si="36">U53/T53%</f>
        <v>53.279538456329753</v>
      </c>
      <c r="W53" s="18">
        <f t="shared" si="23"/>
        <v>2.5885914188672839E-5</v>
      </c>
      <c r="X53" s="20">
        <f t="shared" ref="X53:AC68" si="37">(T6-$C53)/1000000</f>
        <v>4.6256191000000001E-5</v>
      </c>
      <c r="Y53" s="20">
        <f t="shared" si="24"/>
        <v>4.6496190999999999E-5</v>
      </c>
      <c r="Z53" s="20">
        <f t="shared" si="24"/>
        <v>4.5675191000000001E-5</v>
      </c>
      <c r="AA53" s="20">
        <f t="shared" si="24"/>
        <v>5.0665190999999993E-5</v>
      </c>
      <c r="AB53" s="20">
        <f t="shared" si="24"/>
        <v>4.9367191000000006E-5</v>
      </c>
      <c r="AC53" s="20">
        <f t="shared" si="24"/>
        <v>4.7979190999999998E-5</v>
      </c>
      <c r="AD53" s="18">
        <f t="shared" ref="AD53:AD70" si="38">AVERAGE(X53:AC53)</f>
        <v>4.7739857666666669E-5</v>
      </c>
      <c r="AE53" s="18">
        <f t="shared" ref="AE53:AE70" si="39">_xlfn.STDEV.S(X53:AC53)</f>
        <v>1.9633589245643956E-6</v>
      </c>
      <c r="AF53" s="2">
        <f t="shared" ref="AF53:AF70" si="40">AE53/AD53%</f>
        <v>4.1126199794585245</v>
      </c>
      <c r="AG53" s="18">
        <f t="shared" si="25"/>
        <v>8.0153792452038316E-7</v>
      </c>
      <c r="AH53" s="20">
        <f t="shared" ref="AH53:AM68" si="41">(AC6-$C53)/1000000</f>
        <v>4.3576190999999993E-5</v>
      </c>
      <c r="AI53" s="20">
        <f t="shared" si="26"/>
        <v>4.2297191000000001E-5</v>
      </c>
      <c r="AJ53" s="20">
        <f t="shared" si="26"/>
        <v>4.3082190999999994E-5</v>
      </c>
      <c r="AK53" s="20">
        <f t="shared" si="26"/>
        <v>4.3005190999999995E-5</v>
      </c>
      <c r="AL53" s="20">
        <f t="shared" si="26"/>
        <v>4.2536191000000003E-5</v>
      </c>
      <c r="AM53" s="20">
        <f t="shared" si="26"/>
        <v>4.4079190999999992E-5</v>
      </c>
      <c r="AN53" s="18">
        <f t="shared" ref="AN53:AN70" si="42">AVERAGE(AH53:AM53)</f>
        <v>4.3096024333333338E-5</v>
      </c>
      <c r="AO53" s="18">
        <f t="shared" ref="AO53:AO70" si="43">_xlfn.STDEV.S(AH53:AM53)</f>
        <v>6.5683587498450577E-7</v>
      </c>
      <c r="AP53" s="2">
        <f t="shared" ref="AP53:AP70" si="44">AO53/AN53%</f>
        <v>1.5241217377828171</v>
      </c>
      <c r="AQ53" s="18">
        <f t="shared" si="27"/>
        <v>2.6815212307776017E-7</v>
      </c>
    </row>
    <row r="54" spans="1:43">
      <c r="A54" s="11">
        <v>60</v>
      </c>
      <c r="B54" s="113">
        <f t="shared" si="28"/>
        <v>3600</v>
      </c>
      <c r="C54" s="52">
        <v>114.48632499999999</v>
      </c>
      <c r="D54" s="20">
        <f t="shared" si="29"/>
        <v>8.3399667499999995E-4</v>
      </c>
      <c r="E54" s="20">
        <f t="shared" si="20"/>
        <v>7.6769467500000009E-4</v>
      </c>
      <c r="F54" s="20">
        <f t="shared" si="20"/>
        <v>6.1432067500000003E-4</v>
      </c>
      <c r="G54" s="20">
        <f t="shared" si="20"/>
        <v>7.8072967500000009E-4</v>
      </c>
      <c r="H54" s="20">
        <f t="shared" si="20"/>
        <v>5.5923067499999998E-4</v>
      </c>
      <c r="I54" s="20">
        <f t="shared" si="20"/>
        <v>2.4892067499999998E-4</v>
      </c>
      <c r="J54" s="18">
        <f t="shared" si="30"/>
        <v>6.3414884166666677E-4</v>
      </c>
      <c r="K54" s="18">
        <f t="shared" si="31"/>
        <v>2.1617872932961439E-4</v>
      </c>
      <c r="L54" s="2">
        <f t="shared" si="32"/>
        <v>34.089588299405314</v>
      </c>
      <c r="M54" s="18">
        <f t="shared" si="21"/>
        <v>8.825459668346525E-5</v>
      </c>
      <c r="N54" s="20">
        <f t="shared" si="33"/>
        <v>1.3797467500000003E-4</v>
      </c>
      <c r="O54" s="20">
        <f t="shared" si="22"/>
        <v>1.5780667500000001E-4</v>
      </c>
      <c r="P54" s="20">
        <f t="shared" si="22"/>
        <v>1.6839067500000002E-4</v>
      </c>
      <c r="Q54" s="20">
        <f t="shared" si="22"/>
        <v>6.9193675000000013E-5</v>
      </c>
      <c r="R54" s="20">
        <f t="shared" si="22"/>
        <v>3.0971167500000002E-4</v>
      </c>
      <c r="S54" s="20">
        <f t="shared" si="22"/>
        <v>3.7793367500000001E-4</v>
      </c>
      <c r="T54" s="18">
        <f t="shared" si="34"/>
        <v>2.0350184166666665E-4</v>
      </c>
      <c r="U54" s="18">
        <f t="shared" si="35"/>
        <v>1.1606922818976038E-4</v>
      </c>
      <c r="V54" s="2">
        <f t="shared" si="36"/>
        <v>57.035959595825311</v>
      </c>
      <c r="W54" s="18">
        <f t="shared" si="23"/>
        <v>4.7385063983929701E-5</v>
      </c>
      <c r="X54" s="20">
        <f t="shared" si="37"/>
        <v>7.1564674999999994E-5</v>
      </c>
      <c r="Y54" s="20">
        <f t="shared" si="24"/>
        <v>7.1472675000000009E-5</v>
      </c>
      <c r="Z54" s="20">
        <f t="shared" si="24"/>
        <v>6.9445674999999996E-5</v>
      </c>
      <c r="AA54" s="20">
        <f t="shared" si="24"/>
        <v>7.7261674999999991E-5</v>
      </c>
      <c r="AB54" s="20">
        <f t="shared" si="24"/>
        <v>7.5477675000000009E-5</v>
      </c>
      <c r="AC54" s="20">
        <f t="shared" si="24"/>
        <v>7.2215674999999999E-5</v>
      </c>
      <c r="AD54" s="18">
        <f t="shared" si="38"/>
        <v>7.2906341666666675E-5</v>
      </c>
      <c r="AE54" s="18">
        <f t="shared" si="39"/>
        <v>2.8944563335221804E-6</v>
      </c>
      <c r="AF54" s="2">
        <f t="shared" si="40"/>
        <v>3.9701022810276974</v>
      </c>
      <c r="AG54" s="18">
        <f t="shared" si="25"/>
        <v>1.1816568499827311E-6</v>
      </c>
      <c r="AH54" s="20">
        <f t="shared" si="41"/>
        <v>6.6635675000000015E-5</v>
      </c>
      <c r="AI54" s="20">
        <f t="shared" si="26"/>
        <v>6.6689674999999998E-5</v>
      </c>
      <c r="AJ54" s="20">
        <f t="shared" si="26"/>
        <v>6.6498675000000026E-5</v>
      </c>
      <c r="AK54" s="20">
        <f t="shared" si="26"/>
        <v>6.482867500000001E-5</v>
      </c>
      <c r="AL54" s="20">
        <f t="shared" si="26"/>
        <v>6.5870675000000004E-5</v>
      </c>
      <c r="AM54" s="20">
        <f t="shared" si="26"/>
        <v>6.7710675000000014E-5</v>
      </c>
      <c r="AN54" s="18">
        <f t="shared" si="42"/>
        <v>6.6372341666666687E-5</v>
      </c>
      <c r="AO54" s="18">
        <f t="shared" si="43"/>
        <v>9.6038714415941128E-7</v>
      </c>
      <c r="AP54" s="2">
        <f t="shared" si="44"/>
        <v>1.4469689030750801</v>
      </c>
      <c r="AQ54" s="18">
        <f t="shared" si="27"/>
        <v>3.9207640978655125E-7</v>
      </c>
    </row>
    <row r="55" spans="1:43">
      <c r="A55" s="11">
        <v>75</v>
      </c>
      <c r="B55" s="113">
        <f t="shared" si="28"/>
        <v>5625</v>
      </c>
      <c r="C55" s="52">
        <v>161.23335250000002</v>
      </c>
      <c r="D55" s="20">
        <f t="shared" si="29"/>
        <v>1.1030366475000002E-3</v>
      </c>
      <c r="E55" s="20">
        <f t="shared" si="20"/>
        <v>1.1654766475000002E-3</v>
      </c>
      <c r="F55" s="20">
        <f t="shared" si="20"/>
        <v>8.6267664749999995E-4</v>
      </c>
      <c r="G55" s="20">
        <f t="shared" si="20"/>
        <v>1.1028566474999997E-3</v>
      </c>
      <c r="H55" s="20">
        <f t="shared" si="20"/>
        <v>8.1684664749999999E-4</v>
      </c>
      <c r="I55" s="20">
        <f t="shared" si="20"/>
        <v>3.6723464749999993E-4</v>
      </c>
      <c r="J55" s="18">
        <f t="shared" si="30"/>
        <v>9.0302131416666669E-4</v>
      </c>
      <c r="K55" s="18">
        <f t="shared" si="31"/>
        <v>2.9830997753790719E-4</v>
      </c>
      <c r="L55" s="2">
        <f t="shared" si="32"/>
        <v>33.034655202263529</v>
      </c>
      <c r="M55" s="18">
        <f t="shared" si="21"/>
        <v>1.21784538358164E-4</v>
      </c>
      <c r="N55" s="20">
        <f t="shared" si="33"/>
        <v>2.057606475E-4</v>
      </c>
      <c r="O55" s="20">
        <f t="shared" si="22"/>
        <v>2.2430364749999996E-4</v>
      </c>
      <c r="P55" s="20">
        <f t="shared" si="22"/>
        <v>2.5253064750000001E-4</v>
      </c>
      <c r="Q55" s="20">
        <f t="shared" si="22"/>
        <v>9.9545647499999971E-5</v>
      </c>
      <c r="R55" s="20">
        <f t="shared" si="22"/>
        <v>4.7858764750000001E-4</v>
      </c>
      <c r="S55" s="20">
        <f t="shared" si="22"/>
        <v>5.3501364749999989E-4</v>
      </c>
      <c r="T55" s="18">
        <f t="shared" si="34"/>
        <v>2.9929031416666666E-4</v>
      </c>
      <c r="U55" s="18">
        <f t="shared" si="35"/>
        <v>1.6980472350987963E-4</v>
      </c>
      <c r="V55" s="2">
        <f t="shared" si="36"/>
        <v>56.735789790818281</v>
      </c>
      <c r="W55" s="18">
        <f t="shared" si="23"/>
        <v>6.93224880855973E-5</v>
      </c>
      <c r="X55" s="20">
        <f t="shared" si="37"/>
        <v>9.869264749999997E-5</v>
      </c>
      <c r="Y55" s="20">
        <f t="shared" si="24"/>
        <v>9.964764749999995E-5</v>
      </c>
      <c r="Z55" s="20">
        <f t="shared" si="24"/>
        <v>1.0044964749999997E-4</v>
      </c>
      <c r="AA55" s="20">
        <f t="shared" si="24"/>
        <v>1.0770864749999998E-4</v>
      </c>
      <c r="AB55" s="20">
        <f t="shared" si="24"/>
        <v>1.0753764749999998E-4</v>
      </c>
      <c r="AC55" s="20">
        <f t="shared" si="24"/>
        <v>1.0020864749999999E-4</v>
      </c>
      <c r="AD55" s="18">
        <f t="shared" si="38"/>
        <v>1.0237414749999997E-4</v>
      </c>
      <c r="AE55" s="18">
        <f t="shared" si="39"/>
        <v>4.1109355991063704E-6</v>
      </c>
      <c r="AF55" s="2">
        <f t="shared" si="40"/>
        <v>4.01559934758565</v>
      </c>
      <c r="AG55" s="18">
        <f t="shared" si="25"/>
        <v>1.6782824305422124E-6</v>
      </c>
      <c r="AH55" s="20">
        <f t="shared" si="41"/>
        <v>9.4296647499999981E-5</v>
      </c>
      <c r="AI55" s="20">
        <f t="shared" si="26"/>
        <v>9.4889647499999966E-5</v>
      </c>
      <c r="AJ55" s="20">
        <f t="shared" si="26"/>
        <v>9.3886647499999976E-5</v>
      </c>
      <c r="AK55" s="20">
        <f t="shared" si="26"/>
        <v>9.1895647499999961E-5</v>
      </c>
      <c r="AL55" s="20">
        <f t="shared" si="26"/>
        <v>9.1529647499999985E-5</v>
      </c>
      <c r="AM55" s="20">
        <f t="shared" si="26"/>
        <v>9.3932647499999969E-5</v>
      </c>
      <c r="AN55" s="18">
        <f t="shared" si="42"/>
        <v>9.3405147499999971E-5</v>
      </c>
      <c r="AO55" s="18">
        <f t="shared" si="43"/>
        <v>1.3641628568466439E-6</v>
      </c>
      <c r="AP55" s="2">
        <f t="shared" si="44"/>
        <v>1.460479313355449</v>
      </c>
      <c r="AQ55" s="18">
        <f t="shared" si="27"/>
        <v>5.5691715422194189E-7</v>
      </c>
    </row>
    <row r="56" spans="1:43">
      <c r="A56" s="11">
        <v>90</v>
      </c>
      <c r="B56" s="113">
        <f t="shared" si="28"/>
        <v>8100</v>
      </c>
      <c r="C56" s="52">
        <v>213.45731500000005</v>
      </c>
      <c r="D56" s="20">
        <f t="shared" si="29"/>
        <v>1.438032685E-3</v>
      </c>
      <c r="E56" s="20">
        <f t="shared" si="20"/>
        <v>1.4698626849999998E-3</v>
      </c>
      <c r="F56" s="20">
        <f t="shared" si="20"/>
        <v>1.192182685E-3</v>
      </c>
      <c r="G56" s="20">
        <f t="shared" si="20"/>
        <v>1.5179026849999999E-3</v>
      </c>
      <c r="H56" s="20">
        <f t="shared" si="20"/>
        <v>1.0883026849999998E-3</v>
      </c>
      <c r="I56" s="20">
        <f t="shared" si="20"/>
        <v>5.2657868499999996E-4</v>
      </c>
      <c r="J56" s="18">
        <f t="shared" si="30"/>
        <v>1.2054770183333333E-3</v>
      </c>
      <c r="K56" s="18">
        <f t="shared" si="31"/>
        <v>3.7320268667932532E-4</v>
      </c>
      <c r="L56" s="2">
        <f t="shared" si="32"/>
        <v>30.958921738326243</v>
      </c>
      <c r="M56" s="18">
        <f t="shared" si="21"/>
        <v>1.5235935883335528E-4</v>
      </c>
      <c r="N56" s="20">
        <f t="shared" si="33"/>
        <v>3.28256685E-4</v>
      </c>
      <c r="O56" s="20">
        <f t="shared" si="22"/>
        <v>2.9454268499999993E-4</v>
      </c>
      <c r="P56" s="20">
        <f t="shared" si="22"/>
        <v>3.1142168499999996E-4</v>
      </c>
      <c r="Q56" s="20">
        <f t="shared" si="22"/>
        <v>1.2648168499999996E-4</v>
      </c>
      <c r="R56" s="20">
        <f t="shared" si="22"/>
        <v>6.6834068499999988E-4</v>
      </c>
      <c r="S56" s="20">
        <f t="shared" si="22"/>
        <v>7.2840868499999992E-4</v>
      </c>
      <c r="T56" s="18">
        <f t="shared" si="34"/>
        <v>4.0957535166666657E-4</v>
      </c>
      <c r="U56" s="18">
        <f t="shared" si="35"/>
        <v>2.3589641731714929E-4</v>
      </c>
      <c r="V56" s="2">
        <f t="shared" si="36"/>
        <v>57.595364652005202</v>
      </c>
      <c r="W56" s="18">
        <f t="shared" si="23"/>
        <v>9.6304309096276221E-5</v>
      </c>
      <c r="X56" s="20">
        <f t="shared" si="37"/>
        <v>1.2774368499999996E-4</v>
      </c>
      <c r="Y56" s="20">
        <f t="shared" si="24"/>
        <v>1.3116268499999996E-4</v>
      </c>
      <c r="Z56" s="20">
        <f t="shared" si="24"/>
        <v>1.3255268499999995E-4</v>
      </c>
      <c r="AA56" s="20">
        <f t="shared" si="24"/>
        <v>1.4314068499999996E-4</v>
      </c>
      <c r="AB56" s="20">
        <f t="shared" si="24"/>
        <v>1.3951168499999993E-4</v>
      </c>
      <c r="AC56" s="20">
        <f t="shared" si="24"/>
        <v>1.3401468499999993E-4</v>
      </c>
      <c r="AD56" s="18">
        <f t="shared" si="38"/>
        <v>1.3468768499999995E-4</v>
      </c>
      <c r="AE56" s="18">
        <f t="shared" si="39"/>
        <v>5.6635695457900025E-6</v>
      </c>
      <c r="AF56" s="2">
        <f t="shared" si="40"/>
        <v>4.2049646527000633</v>
      </c>
      <c r="AG56" s="18">
        <f t="shared" si="25"/>
        <v>2.312142584991966E-6</v>
      </c>
      <c r="AH56" s="20">
        <f t="shared" si="41"/>
        <v>1.2551768499999998E-4</v>
      </c>
      <c r="AI56" s="20">
        <f t="shared" si="26"/>
        <v>1.2367468499999994E-4</v>
      </c>
      <c r="AJ56" s="20">
        <f t="shared" si="26"/>
        <v>1.2366668499999998E-4</v>
      </c>
      <c r="AK56" s="20">
        <f t="shared" si="26"/>
        <v>1.1911968499999994E-4</v>
      </c>
      <c r="AL56" s="20">
        <f t="shared" si="26"/>
        <v>1.2268268499999993E-4</v>
      </c>
      <c r="AM56" s="20">
        <f t="shared" si="26"/>
        <v>1.2512868499999996E-4</v>
      </c>
      <c r="AN56" s="18">
        <f t="shared" si="42"/>
        <v>1.2329835166666661E-4</v>
      </c>
      <c r="AO56" s="18">
        <f t="shared" si="43"/>
        <v>2.2975272504731522E-6</v>
      </c>
      <c r="AP56" s="2">
        <f t="shared" si="44"/>
        <v>1.8633884552523847</v>
      </c>
      <c r="AQ56" s="18">
        <f t="shared" si="27"/>
        <v>9.3796157229980403E-7</v>
      </c>
    </row>
    <row r="57" spans="1:43">
      <c r="A57" s="11">
        <v>105</v>
      </c>
      <c r="B57" s="113">
        <f t="shared" si="28"/>
        <v>11025</v>
      </c>
      <c r="C57" s="52">
        <v>270.13640500000002</v>
      </c>
      <c r="D57" s="20">
        <f t="shared" si="29"/>
        <v>1.8714535950000001E-3</v>
      </c>
      <c r="E57" s="20">
        <f t="shared" si="20"/>
        <v>1.8626435950000002E-3</v>
      </c>
      <c r="F57" s="20">
        <f t="shared" si="20"/>
        <v>1.5696535950000001E-3</v>
      </c>
      <c r="G57" s="20">
        <f t="shared" si="20"/>
        <v>1.949503595E-3</v>
      </c>
      <c r="H57" s="20">
        <f t="shared" si="20"/>
        <v>1.530713595E-3</v>
      </c>
      <c r="I57" s="20">
        <f t="shared" si="20"/>
        <v>6.9729659500000003E-4</v>
      </c>
      <c r="J57" s="18">
        <f t="shared" si="30"/>
        <v>1.5802107616666667E-3</v>
      </c>
      <c r="K57" s="18">
        <f t="shared" si="31"/>
        <v>4.6541739096016456E-4</v>
      </c>
      <c r="L57" s="2">
        <f t="shared" si="32"/>
        <v>29.452868076235823</v>
      </c>
      <c r="M57" s="18">
        <f t="shared" si="21"/>
        <v>1.9000585421163858E-4</v>
      </c>
      <c r="N57" s="20">
        <f t="shared" si="33"/>
        <v>4.9673759500000003E-4</v>
      </c>
      <c r="O57" s="20">
        <f t="shared" si="22"/>
        <v>3.8013959499999994E-4</v>
      </c>
      <c r="P57" s="20">
        <f t="shared" si="22"/>
        <v>3.83920595E-4</v>
      </c>
      <c r="Q57" s="20">
        <f t="shared" si="22"/>
        <v>1.6417159499999996E-4</v>
      </c>
      <c r="R57" s="20">
        <f t="shared" si="22"/>
        <v>9.3638359500000006E-4</v>
      </c>
      <c r="S57" s="20">
        <f t="shared" si="22"/>
        <v>9.7579359500000009E-4</v>
      </c>
      <c r="T57" s="18">
        <f t="shared" si="34"/>
        <v>5.561910950000001E-4</v>
      </c>
      <c r="U57" s="18">
        <f t="shared" si="35"/>
        <v>3.2817612890870056E-4</v>
      </c>
      <c r="V57" s="2">
        <f t="shared" si="36"/>
        <v>59.004204105191668</v>
      </c>
      <c r="W57" s="18">
        <f t="shared" si="23"/>
        <v>1.3397734359802535E-4</v>
      </c>
      <c r="X57" s="20">
        <f t="shared" si="37"/>
        <v>1.6057359499999996E-4</v>
      </c>
      <c r="Y57" s="20">
        <f t="shared" si="24"/>
        <v>1.6463159499999994E-4</v>
      </c>
      <c r="Z57" s="20">
        <f t="shared" si="24"/>
        <v>1.6850959499999999E-4</v>
      </c>
      <c r="AA57" s="20">
        <f t="shared" si="24"/>
        <v>1.7185159499999997E-4</v>
      </c>
      <c r="AB57" s="20">
        <f t="shared" si="24"/>
        <v>1.7328959499999995E-4</v>
      </c>
      <c r="AC57" s="20">
        <f t="shared" si="24"/>
        <v>1.6966959499999996E-4</v>
      </c>
      <c r="AD57" s="18">
        <f t="shared" si="38"/>
        <v>1.6808759499999996E-4</v>
      </c>
      <c r="AE57" s="18">
        <f t="shared" si="39"/>
        <v>4.7394818282170918E-6</v>
      </c>
      <c r="AF57" s="2">
        <f t="shared" si="40"/>
        <v>2.8196499737039447</v>
      </c>
      <c r="AG57" s="18">
        <f t="shared" si="25"/>
        <v>1.9348853540541719E-6</v>
      </c>
      <c r="AH57" s="20">
        <f t="shared" si="41"/>
        <v>1.5240859499999999E-4</v>
      </c>
      <c r="AI57" s="20">
        <f t="shared" si="26"/>
        <v>1.5814259499999996E-4</v>
      </c>
      <c r="AJ57" s="20">
        <f t="shared" si="26"/>
        <v>1.53910595E-4</v>
      </c>
      <c r="AK57" s="20">
        <f t="shared" si="26"/>
        <v>1.4817359499999999E-4</v>
      </c>
      <c r="AL57" s="20">
        <f t="shared" si="26"/>
        <v>1.4722359499999999E-4</v>
      </c>
      <c r="AM57" s="20">
        <f t="shared" si="26"/>
        <v>1.5453159499999997E-4</v>
      </c>
      <c r="AN57" s="18">
        <f t="shared" si="42"/>
        <v>1.5239842833333333E-4</v>
      </c>
      <c r="AO57" s="18">
        <f t="shared" si="43"/>
        <v>4.110005324408545E-6</v>
      </c>
      <c r="AP57" s="2">
        <f t="shared" si="44"/>
        <v>2.6968816997370468</v>
      </c>
      <c r="AQ57" s="18">
        <f t="shared" si="27"/>
        <v>1.6779026474871634E-6</v>
      </c>
    </row>
    <row r="58" spans="1:43">
      <c r="A58" s="11">
        <v>120</v>
      </c>
      <c r="B58" s="113">
        <f t="shared" si="28"/>
        <v>14400</v>
      </c>
      <c r="C58" s="52">
        <v>331.25566249999997</v>
      </c>
      <c r="D58" s="20">
        <f t="shared" si="29"/>
        <v>2.2501743374999995E-3</v>
      </c>
      <c r="E58" s="20">
        <f t="shared" si="20"/>
        <v>2.3478743375000004E-3</v>
      </c>
      <c r="F58" s="20">
        <f t="shared" si="20"/>
        <v>2.1602243374999998E-3</v>
      </c>
      <c r="G58" s="20">
        <f t="shared" si="20"/>
        <v>2.2802543375000004E-3</v>
      </c>
      <c r="H58" s="20">
        <f t="shared" si="20"/>
        <v>1.8946143374999999E-3</v>
      </c>
      <c r="I58" s="20">
        <f t="shared" si="20"/>
        <v>8.2469433750000012E-4</v>
      </c>
      <c r="J58" s="18">
        <f t="shared" si="30"/>
        <v>1.9596393374999997E-3</v>
      </c>
      <c r="K58" s="18">
        <f t="shared" si="31"/>
        <v>5.7801275514472858E-4</v>
      </c>
      <c r="L58" s="2">
        <f t="shared" si="32"/>
        <v>29.495874270523959</v>
      </c>
      <c r="M58" s="18">
        <f t="shared" si="21"/>
        <v>2.359727191541429E-4</v>
      </c>
      <c r="N58" s="20">
        <f t="shared" si="33"/>
        <v>6.2382733750000004E-4</v>
      </c>
      <c r="O58" s="20">
        <f t="shared" si="22"/>
        <v>4.5487333750000007E-4</v>
      </c>
      <c r="P58" s="20">
        <f t="shared" si="22"/>
        <v>4.3894333749999997E-4</v>
      </c>
      <c r="Q58" s="20">
        <f t="shared" si="22"/>
        <v>2.0002833750000002E-4</v>
      </c>
      <c r="R58" s="20">
        <f t="shared" si="22"/>
        <v>1.2717143375000001E-3</v>
      </c>
      <c r="S58" s="20">
        <f t="shared" si="22"/>
        <v>1.1909843375000001E-3</v>
      </c>
      <c r="T58" s="18">
        <f t="shared" si="34"/>
        <v>6.9672850416666683E-4</v>
      </c>
      <c r="U58" s="18">
        <f t="shared" si="35"/>
        <v>4.36318756594954E-4</v>
      </c>
      <c r="V58" s="2">
        <f t="shared" si="36"/>
        <v>62.623927969879745</v>
      </c>
      <c r="W58" s="18">
        <f t="shared" si="23"/>
        <v>1.7812638647720833E-4</v>
      </c>
      <c r="X58" s="20">
        <f t="shared" si="37"/>
        <v>2.0006733750000001E-4</v>
      </c>
      <c r="Y58" s="20">
        <f t="shared" si="24"/>
        <v>2.0189133750000008E-4</v>
      </c>
      <c r="Z58" s="20">
        <f t="shared" si="24"/>
        <v>2.0312633749999999E-4</v>
      </c>
      <c r="AA58" s="20">
        <f t="shared" si="24"/>
        <v>2.1128933749999998E-4</v>
      </c>
      <c r="AB58" s="20">
        <f t="shared" si="24"/>
        <v>2.1094433750000008E-4</v>
      </c>
      <c r="AC58" s="20">
        <f t="shared" si="24"/>
        <v>2.0296133750000002E-4</v>
      </c>
      <c r="AD58" s="18">
        <f t="shared" si="38"/>
        <v>2.0504667083333337E-4</v>
      </c>
      <c r="AE58" s="18">
        <f t="shared" si="39"/>
        <v>4.8278264950872739E-6</v>
      </c>
      <c r="AF58" s="2">
        <f t="shared" si="40"/>
        <v>2.3545012827891467</v>
      </c>
      <c r="AG58" s="18">
        <f t="shared" si="25"/>
        <v>1.9709519132755231E-6</v>
      </c>
      <c r="AH58" s="20">
        <f t="shared" si="41"/>
        <v>1.8481833749999998E-4</v>
      </c>
      <c r="AI58" s="20">
        <f t="shared" si="26"/>
        <v>1.8772633749999999E-4</v>
      </c>
      <c r="AJ58" s="20">
        <f t="shared" si="26"/>
        <v>1.9163333750000003E-4</v>
      </c>
      <c r="AK58" s="20">
        <f t="shared" si="26"/>
        <v>1.8208833750000007E-4</v>
      </c>
      <c r="AL58" s="20">
        <f t="shared" si="26"/>
        <v>1.8696833750000006E-4</v>
      </c>
      <c r="AM58" s="20">
        <f t="shared" si="26"/>
        <v>1.8722133750000001E-4</v>
      </c>
      <c r="AN58" s="18">
        <f t="shared" si="42"/>
        <v>1.8674267083333338E-4</v>
      </c>
      <c r="AO58" s="18">
        <f t="shared" si="43"/>
        <v>3.1790610353792543E-6</v>
      </c>
      <c r="AP58" s="2">
        <f t="shared" si="44"/>
        <v>1.7023752638820004</v>
      </c>
      <c r="AQ58" s="18">
        <f t="shared" si="27"/>
        <v>1.2978462329738591E-6</v>
      </c>
    </row>
    <row r="59" spans="1:43">
      <c r="A59" s="11">
        <v>135</v>
      </c>
      <c r="B59" s="113">
        <f t="shared" si="28"/>
        <v>18225</v>
      </c>
      <c r="C59" s="52">
        <v>396.30752749999999</v>
      </c>
      <c r="D59" s="20">
        <f t="shared" si="29"/>
        <v>2.6972924724999996E-3</v>
      </c>
      <c r="E59" s="20">
        <f t="shared" si="20"/>
        <v>2.9718624725000001E-3</v>
      </c>
      <c r="F59" s="20">
        <f t="shared" si="20"/>
        <v>2.6547524724999999E-3</v>
      </c>
      <c r="G59" s="20">
        <f t="shared" si="20"/>
        <v>2.8927324724999999E-3</v>
      </c>
      <c r="H59" s="20">
        <f t="shared" si="20"/>
        <v>2.1305524725E-3</v>
      </c>
      <c r="I59" s="20">
        <f t="shared" si="20"/>
        <v>9.8918247249999997E-4</v>
      </c>
      <c r="J59" s="18">
        <f t="shared" si="30"/>
        <v>2.3893958058333331E-3</v>
      </c>
      <c r="K59" s="18">
        <f t="shared" si="31"/>
        <v>7.4638153590952841E-4</v>
      </c>
      <c r="L59" s="2">
        <f t="shared" si="32"/>
        <v>31.237249771986527</v>
      </c>
      <c r="M59" s="18">
        <f t="shared" si="21"/>
        <v>3.0470898606885737E-4</v>
      </c>
      <c r="N59" s="20">
        <f t="shared" si="33"/>
        <v>7.4652247249999996E-4</v>
      </c>
      <c r="O59" s="20">
        <f t="shared" si="22"/>
        <v>5.5836447250000006E-4</v>
      </c>
      <c r="P59" s="20">
        <f t="shared" si="22"/>
        <v>5.0497047250000005E-4</v>
      </c>
      <c r="Q59" s="20">
        <f t="shared" si="22"/>
        <v>2.4300247249999996E-4</v>
      </c>
      <c r="R59" s="20">
        <f t="shared" si="22"/>
        <v>1.1370424724999998E-3</v>
      </c>
      <c r="S59" s="20">
        <f t="shared" si="22"/>
        <v>1.4124724725000002E-3</v>
      </c>
      <c r="T59" s="18">
        <f t="shared" si="34"/>
        <v>7.6706247250000017E-4</v>
      </c>
      <c r="U59" s="18">
        <f t="shared" si="35"/>
        <v>4.3376194285990561E-4</v>
      </c>
      <c r="V59" s="2">
        <f t="shared" si="36"/>
        <v>56.54845053834979</v>
      </c>
      <c r="W59" s="18">
        <f t="shared" si="23"/>
        <v>1.770825716408403E-4</v>
      </c>
      <c r="X59" s="20">
        <f t="shared" si="37"/>
        <v>2.431684725E-4</v>
      </c>
      <c r="Y59" s="20">
        <f t="shared" si="24"/>
        <v>2.4535947250000002E-4</v>
      </c>
      <c r="Z59" s="20">
        <f t="shared" si="24"/>
        <v>2.4689947249999998E-4</v>
      </c>
      <c r="AA59" s="20">
        <f t="shared" si="24"/>
        <v>2.534904725E-4</v>
      </c>
      <c r="AB59" s="20">
        <f t="shared" si="24"/>
        <v>2.5363847250000005E-4</v>
      </c>
      <c r="AC59" s="20">
        <f t="shared" si="24"/>
        <v>2.4585247249999997E-4</v>
      </c>
      <c r="AD59" s="18">
        <f t="shared" si="38"/>
        <v>2.4806813916666669E-4</v>
      </c>
      <c r="AE59" s="18">
        <f t="shared" si="39"/>
        <v>4.4282927033639954E-6</v>
      </c>
      <c r="AF59" s="2">
        <f t="shared" si="40"/>
        <v>1.7851114287549879</v>
      </c>
      <c r="AG59" s="18">
        <f t="shared" si="25"/>
        <v>1.8078429258219498E-6</v>
      </c>
      <c r="AH59" s="20">
        <f t="shared" si="41"/>
        <v>2.2361247249999997E-4</v>
      </c>
      <c r="AI59" s="20">
        <f t="shared" si="26"/>
        <v>2.2964447249999999E-4</v>
      </c>
      <c r="AJ59" s="20">
        <f t="shared" si="26"/>
        <v>2.2431147250000002E-4</v>
      </c>
      <c r="AK59" s="20">
        <f t="shared" si="26"/>
        <v>2.1907747249999999E-4</v>
      </c>
      <c r="AL59" s="20">
        <f t="shared" si="26"/>
        <v>2.2304747250000002E-4</v>
      </c>
      <c r="AM59" s="20">
        <f t="shared" si="26"/>
        <v>2.2898147249999999E-4</v>
      </c>
      <c r="AN59" s="18">
        <f t="shared" si="42"/>
        <v>2.2477913916666665E-4</v>
      </c>
      <c r="AO59" s="18">
        <f t="shared" si="43"/>
        <v>3.9602668933629554E-6</v>
      </c>
      <c r="AP59" s="2">
        <f t="shared" si="44"/>
        <v>1.7618480558494098</v>
      </c>
      <c r="AQ59" s="18">
        <f t="shared" si="27"/>
        <v>1.6167721889960604E-6</v>
      </c>
    </row>
    <row r="60" spans="1:43">
      <c r="A60" s="11">
        <v>150</v>
      </c>
      <c r="B60" s="113">
        <f t="shared" si="28"/>
        <v>22500</v>
      </c>
      <c r="C60" s="52">
        <v>466.59554750000007</v>
      </c>
      <c r="D60" s="20">
        <f t="shared" si="29"/>
        <v>3.1516644525000003E-3</v>
      </c>
      <c r="E60" s="20">
        <f t="shared" si="20"/>
        <v>3.5438244524999998E-3</v>
      </c>
      <c r="F60" s="20">
        <f t="shared" si="20"/>
        <v>2.6244444524999998E-3</v>
      </c>
      <c r="G60" s="20">
        <f t="shared" si="20"/>
        <v>3.3633644524999999E-3</v>
      </c>
      <c r="H60" s="20">
        <f t="shared" si="20"/>
        <v>2.5648444524999999E-3</v>
      </c>
      <c r="I60" s="20">
        <f t="shared" si="20"/>
        <v>1.1871044525E-3</v>
      </c>
      <c r="J60" s="18">
        <f t="shared" si="30"/>
        <v>2.7392077858333329E-3</v>
      </c>
      <c r="K60" s="18">
        <f t="shared" si="31"/>
        <v>8.5553468412839155E-4</v>
      </c>
      <c r="L60" s="2">
        <f t="shared" si="32"/>
        <v>31.232923933447324</v>
      </c>
      <c r="M60" s="18">
        <f t="shared" si="21"/>
        <v>3.4927057222795691E-4</v>
      </c>
      <c r="N60" s="20">
        <f t="shared" si="33"/>
        <v>3.8018645249999995E-4</v>
      </c>
      <c r="O60" s="20">
        <f t="shared" si="22"/>
        <v>6.5232445250000006E-4</v>
      </c>
      <c r="P60" s="20">
        <f t="shared" si="22"/>
        <v>6.1263445249999996E-4</v>
      </c>
      <c r="Q60" s="20">
        <f t="shared" si="22"/>
        <v>2.7707145249999997E-4</v>
      </c>
      <c r="R60" s="20">
        <f t="shared" si="22"/>
        <v>1.2406244525E-3</v>
      </c>
      <c r="S60" s="20">
        <f t="shared" si="22"/>
        <v>1.6704244524999999E-3</v>
      </c>
      <c r="T60" s="18">
        <f t="shared" si="34"/>
        <v>8.0554428583333329E-4</v>
      </c>
      <c r="U60" s="18">
        <f t="shared" si="35"/>
        <v>5.4003996096452591E-4</v>
      </c>
      <c r="V60" s="2">
        <f t="shared" si="36"/>
        <v>67.040381325013811</v>
      </c>
      <c r="W60" s="18">
        <f t="shared" si="23"/>
        <v>2.2047039084593904E-4</v>
      </c>
      <c r="X60" s="20">
        <f t="shared" si="37"/>
        <v>2.8181945249999992E-4</v>
      </c>
      <c r="Y60" s="20">
        <f t="shared" si="24"/>
        <v>2.8682645249999993E-4</v>
      </c>
      <c r="Z60" s="20">
        <f t="shared" si="24"/>
        <v>2.8846745249999991E-4</v>
      </c>
      <c r="AA60" s="20">
        <f t="shared" si="24"/>
        <v>3.0151145249999989E-4</v>
      </c>
      <c r="AB60" s="20">
        <f t="shared" si="24"/>
        <v>3.0044145249999996E-4</v>
      </c>
      <c r="AC60" s="20">
        <f t="shared" si="24"/>
        <v>2.8786145249999991E-4</v>
      </c>
      <c r="AD60" s="18">
        <f t="shared" si="38"/>
        <v>2.9115461916666657E-4</v>
      </c>
      <c r="AE60" s="18">
        <f t="shared" si="39"/>
        <v>7.9681044776450249E-6</v>
      </c>
      <c r="AF60" s="2">
        <f t="shared" si="40"/>
        <v>2.7367261080902918</v>
      </c>
      <c r="AG60" s="18">
        <f t="shared" si="25"/>
        <v>3.2529650312360341E-6</v>
      </c>
      <c r="AH60" s="20">
        <f t="shared" si="41"/>
        <v>2.6590045249999994E-4</v>
      </c>
      <c r="AI60" s="20">
        <f t="shared" si="26"/>
        <v>2.669584524999999E-4</v>
      </c>
      <c r="AJ60" s="20">
        <f t="shared" si="26"/>
        <v>2.6264845249999996E-4</v>
      </c>
      <c r="AK60" s="20">
        <f t="shared" si="26"/>
        <v>2.5179345249999992E-4</v>
      </c>
      <c r="AL60" s="20">
        <f t="shared" si="26"/>
        <v>2.5497945249999999E-4</v>
      </c>
      <c r="AM60" s="20">
        <f t="shared" si="26"/>
        <v>2.6687345249999997E-4</v>
      </c>
      <c r="AN60" s="18">
        <f t="shared" si="42"/>
        <v>2.6152561916666659E-4</v>
      </c>
      <c r="AO60" s="18">
        <f t="shared" si="43"/>
        <v>6.5739225251493947E-6</v>
      </c>
      <c r="AP60" s="2">
        <f t="shared" si="44"/>
        <v>2.5136820423546826</v>
      </c>
      <c r="AQ60" s="18">
        <f t="shared" si="27"/>
        <v>2.683792632534122E-6</v>
      </c>
    </row>
    <row r="61" spans="1:43">
      <c r="A61" s="11">
        <v>165</v>
      </c>
      <c r="B61" s="113">
        <f t="shared" si="28"/>
        <v>27225</v>
      </c>
      <c r="C61" s="52">
        <v>540.39986999999996</v>
      </c>
      <c r="D61" s="20">
        <f t="shared" si="29"/>
        <v>3.7412401300000002E-3</v>
      </c>
      <c r="E61" s="20">
        <f t="shared" si="20"/>
        <v>4.0787001300000006E-3</v>
      </c>
      <c r="F61" s="20">
        <f t="shared" si="20"/>
        <v>3.0678901299999997E-3</v>
      </c>
      <c r="G61" s="20">
        <f t="shared" si="20"/>
        <v>3.9975801299999992E-3</v>
      </c>
      <c r="H61" s="20">
        <f t="shared" si="20"/>
        <v>3.0890701300000001E-3</v>
      </c>
      <c r="I61" s="20">
        <f t="shared" si="20"/>
        <v>1.37325013E-3</v>
      </c>
      <c r="J61" s="18">
        <f t="shared" si="30"/>
        <v>3.2246217966666671E-3</v>
      </c>
      <c r="K61" s="18">
        <f t="shared" si="31"/>
        <v>1.0064119439556879E-3</v>
      </c>
      <c r="L61" s="2">
        <f t="shared" si="32"/>
        <v>31.210232002898103</v>
      </c>
      <c r="M61" s="18">
        <f t="shared" si="21"/>
        <v>4.1086595562232276E-4</v>
      </c>
      <c r="N61" s="20">
        <f t="shared" si="33"/>
        <v>4.6909013000000005E-4</v>
      </c>
      <c r="O61" s="20">
        <f t="shared" si="22"/>
        <v>7.5356013000000004E-4</v>
      </c>
      <c r="P61" s="20">
        <f t="shared" si="22"/>
        <v>6.3449013000000016E-4</v>
      </c>
      <c r="Q61" s="20">
        <f t="shared" si="22"/>
        <v>3.2196613E-4</v>
      </c>
      <c r="R61" s="20">
        <f t="shared" si="22"/>
        <v>1.6015201300000001E-3</v>
      </c>
      <c r="S61" s="20">
        <f t="shared" si="22"/>
        <v>1.9568001299999998E-3</v>
      </c>
      <c r="T61" s="18">
        <f t="shared" si="34"/>
        <v>9.5623779666666674E-4</v>
      </c>
      <c r="U61" s="18">
        <f t="shared" si="35"/>
        <v>6.6358533233388042E-4</v>
      </c>
      <c r="V61" s="2">
        <f t="shared" si="36"/>
        <v>69.395430158383348</v>
      </c>
      <c r="W61" s="18">
        <f t="shared" si="23"/>
        <v>2.7090757750220109E-4</v>
      </c>
      <c r="X61" s="20">
        <f t="shared" si="37"/>
        <v>3.2448013000000001E-4</v>
      </c>
      <c r="Y61" s="20">
        <f t="shared" si="24"/>
        <v>3.3022113000000003E-4</v>
      </c>
      <c r="Z61" s="20">
        <f t="shared" si="24"/>
        <v>3.2810513000000005E-4</v>
      </c>
      <c r="AA61" s="20">
        <f t="shared" si="24"/>
        <v>3.5138213000000009E-4</v>
      </c>
      <c r="AB61" s="20">
        <f t="shared" si="24"/>
        <v>3.500361300000001E-4</v>
      </c>
      <c r="AC61" s="20">
        <f t="shared" si="24"/>
        <v>3.3050413000000004E-4</v>
      </c>
      <c r="AD61" s="18">
        <f t="shared" si="38"/>
        <v>3.3578813000000003E-4</v>
      </c>
      <c r="AE61" s="18">
        <f t="shared" si="39"/>
        <v>1.1764266555973679E-5</v>
      </c>
      <c r="AF61" s="2">
        <f t="shared" si="40"/>
        <v>3.5034789812176141</v>
      </c>
      <c r="AG61" s="18">
        <f t="shared" si="25"/>
        <v>4.8027417100374521E-6</v>
      </c>
      <c r="AH61" s="20">
        <f t="shared" si="41"/>
        <v>2.9982113000000005E-4</v>
      </c>
      <c r="AI61" s="20">
        <f t="shared" si="26"/>
        <v>3.1217412999999999E-4</v>
      </c>
      <c r="AJ61" s="20">
        <f t="shared" si="26"/>
        <v>3.1285313000000006E-4</v>
      </c>
      <c r="AK61" s="20">
        <f t="shared" si="26"/>
        <v>2.9851913000000004E-4</v>
      </c>
      <c r="AL61" s="20">
        <f t="shared" si="26"/>
        <v>2.9671913000000005E-4</v>
      </c>
      <c r="AM61" s="20">
        <f t="shared" si="26"/>
        <v>3.1165313000000003E-4</v>
      </c>
      <c r="AN61" s="18">
        <f t="shared" si="42"/>
        <v>3.0528996333333333E-4</v>
      </c>
      <c r="AO61" s="18">
        <f t="shared" si="43"/>
        <v>7.6719572057374312E-6</v>
      </c>
      <c r="AP61" s="2">
        <f t="shared" si="44"/>
        <v>2.5130066910718392</v>
      </c>
      <c r="AQ61" s="18">
        <f t="shared" si="27"/>
        <v>3.1320634137542221E-6</v>
      </c>
    </row>
    <row r="62" spans="1:43">
      <c r="A62" s="11">
        <v>180</v>
      </c>
      <c r="B62" s="113">
        <f t="shared" si="28"/>
        <v>32400</v>
      </c>
      <c r="C62" s="52">
        <v>617.01883500000008</v>
      </c>
      <c r="D62" s="20">
        <f t="shared" si="29"/>
        <v>4.2563011649999994E-3</v>
      </c>
      <c r="E62" s="20">
        <f t="shared" si="20"/>
        <v>4.120231165E-3</v>
      </c>
      <c r="F62" s="20">
        <f t="shared" si="20"/>
        <v>3.6372711650000003E-3</v>
      </c>
      <c r="G62" s="20">
        <f t="shared" si="20"/>
        <v>4.666461165E-3</v>
      </c>
      <c r="H62" s="20">
        <f t="shared" si="20"/>
        <v>3.4407511649999995E-3</v>
      </c>
      <c r="I62" s="20">
        <f t="shared" si="20"/>
        <v>1.5900311650000002E-3</v>
      </c>
      <c r="J62" s="18">
        <f t="shared" si="30"/>
        <v>3.6185078316666661E-3</v>
      </c>
      <c r="K62" s="18">
        <f t="shared" si="31"/>
        <v>1.0865891505563022E-3</v>
      </c>
      <c r="L62" s="2">
        <f t="shared" si="32"/>
        <v>30.028652723844591</v>
      </c>
      <c r="M62" s="18">
        <f t="shared" si="21"/>
        <v>4.4359816315119152E-4</v>
      </c>
      <c r="N62" s="20">
        <f t="shared" si="33"/>
        <v>5.5326116499999987E-4</v>
      </c>
      <c r="O62" s="20">
        <f t="shared" si="22"/>
        <v>8.7291116499999997E-4</v>
      </c>
      <c r="P62" s="20">
        <f t="shared" si="22"/>
        <v>7.4558116499999982E-4</v>
      </c>
      <c r="Q62" s="20">
        <f t="shared" si="22"/>
        <v>3.8023416499999996E-4</v>
      </c>
      <c r="R62" s="20">
        <f t="shared" si="22"/>
        <v>1.7184911650000002E-3</v>
      </c>
      <c r="S62" s="20">
        <f t="shared" si="22"/>
        <v>2.1804011650000004E-3</v>
      </c>
      <c r="T62" s="18">
        <f t="shared" si="34"/>
        <v>1.0751466650000001E-3</v>
      </c>
      <c r="U62" s="18">
        <f t="shared" si="35"/>
        <v>7.1277768335821251E-4</v>
      </c>
      <c r="V62" s="2">
        <f t="shared" si="36"/>
        <v>66.295855864298517</v>
      </c>
      <c r="W62" s="18">
        <f t="shared" si="23"/>
        <v>2.9099027071178294E-4</v>
      </c>
      <c r="X62" s="20">
        <f t="shared" si="37"/>
        <v>3.684041649999999E-4</v>
      </c>
      <c r="Y62" s="20">
        <f t="shared" si="24"/>
        <v>3.8243916499999987E-4</v>
      </c>
      <c r="Z62" s="20">
        <f t="shared" si="24"/>
        <v>3.8853116499999989E-4</v>
      </c>
      <c r="AA62" s="20">
        <f t="shared" si="24"/>
        <v>3.9631116499999999E-4</v>
      </c>
      <c r="AB62" s="20">
        <f t="shared" si="24"/>
        <v>3.9842116499999998E-4</v>
      </c>
      <c r="AC62" s="20">
        <f t="shared" si="24"/>
        <v>3.8499116499999988E-4</v>
      </c>
      <c r="AD62" s="18">
        <f t="shared" si="38"/>
        <v>3.8651633166666657E-4</v>
      </c>
      <c r="AE62" s="18">
        <f t="shared" si="39"/>
        <v>1.0851021821315605E-5</v>
      </c>
      <c r="AF62" s="2">
        <f t="shared" si="40"/>
        <v>2.8073902529618269</v>
      </c>
      <c r="AG62" s="18">
        <f t="shared" si="25"/>
        <v>4.4299111083381692E-6</v>
      </c>
      <c r="AH62" s="20">
        <f t="shared" si="41"/>
        <v>3.5093716499999994E-4</v>
      </c>
      <c r="AI62" s="20">
        <f t="shared" si="26"/>
        <v>3.6087416499999995E-4</v>
      </c>
      <c r="AJ62" s="20">
        <f t="shared" si="26"/>
        <v>3.5240216499999997E-4</v>
      </c>
      <c r="AK62" s="20">
        <f t="shared" si="26"/>
        <v>3.3739716499999996E-4</v>
      </c>
      <c r="AL62" s="20">
        <f t="shared" si="26"/>
        <v>3.3909616499999993E-4</v>
      </c>
      <c r="AM62" s="20">
        <f t="shared" si="26"/>
        <v>3.6164316499999997E-4</v>
      </c>
      <c r="AN62" s="18">
        <f t="shared" si="42"/>
        <v>3.5039166499999992E-4</v>
      </c>
      <c r="AO62" s="18">
        <f t="shared" si="43"/>
        <v>1.0365945104041413E-5</v>
      </c>
      <c r="AP62" s="2">
        <f t="shared" si="44"/>
        <v>2.9583880381519392</v>
      </c>
      <c r="AQ62" s="18">
        <f t="shared" si="27"/>
        <v>4.2318793677671581E-6</v>
      </c>
    </row>
    <row r="63" spans="1:43">
      <c r="A63" s="11">
        <v>195</v>
      </c>
      <c r="B63" s="113">
        <f t="shared" si="28"/>
        <v>38025</v>
      </c>
      <c r="C63" s="52">
        <v>698.21055000000001</v>
      </c>
      <c r="D63" s="20">
        <f t="shared" si="29"/>
        <v>4.7088294500000002E-3</v>
      </c>
      <c r="E63" s="20">
        <f t="shared" si="20"/>
        <v>4.73982945E-3</v>
      </c>
      <c r="F63" s="20">
        <f t="shared" si="20"/>
        <v>4.1962194500000001E-3</v>
      </c>
      <c r="G63" s="20">
        <f t="shared" si="20"/>
        <v>5.3314294500000003E-3</v>
      </c>
      <c r="H63" s="20">
        <f t="shared" si="20"/>
        <v>4.0268694500000006E-3</v>
      </c>
      <c r="I63" s="20">
        <f t="shared" si="20"/>
        <v>1.7975294499999997E-3</v>
      </c>
      <c r="J63" s="18">
        <f t="shared" si="30"/>
        <v>4.1334511166666666E-3</v>
      </c>
      <c r="K63" s="18">
        <f t="shared" si="31"/>
        <v>1.2333480080563908E-3</v>
      </c>
      <c r="L63" s="2">
        <f t="shared" si="32"/>
        <v>29.838214442245491</v>
      </c>
      <c r="M63" s="18">
        <f t="shared" si="21"/>
        <v>5.0351221583603233E-4</v>
      </c>
      <c r="N63" s="20">
        <f t="shared" si="33"/>
        <v>6.3103944999999995E-4</v>
      </c>
      <c r="O63" s="20">
        <f t="shared" si="22"/>
        <v>1.0068994499999998E-3</v>
      </c>
      <c r="P63" s="20">
        <f t="shared" si="22"/>
        <v>8.3508944999999995E-4</v>
      </c>
      <c r="Q63" s="20">
        <f t="shared" si="22"/>
        <v>4.2961944999999989E-4</v>
      </c>
      <c r="R63" s="20">
        <f t="shared" si="22"/>
        <v>1.9243494499999998E-3</v>
      </c>
      <c r="S63" s="20">
        <f t="shared" si="22"/>
        <v>2.4897094500000005E-3</v>
      </c>
      <c r="T63" s="18">
        <f t="shared" si="34"/>
        <v>1.2194511166666666E-3</v>
      </c>
      <c r="U63" s="18">
        <f t="shared" si="35"/>
        <v>8.0912450793228785E-4</v>
      </c>
      <c r="V63" s="2">
        <f t="shared" si="36"/>
        <v>66.351532822734683</v>
      </c>
      <c r="W63" s="18">
        <f t="shared" si="23"/>
        <v>3.3032369713577092E-4</v>
      </c>
      <c r="X63" s="20">
        <f t="shared" si="37"/>
        <v>4.2416945000000011E-4</v>
      </c>
      <c r="Y63" s="20">
        <f t="shared" si="24"/>
        <v>4.2657944999999995E-4</v>
      </c>
      <c r="Z63" s="20">
        <f t="shared" si="24"/>
        <v>4.3575945000000002E-4</v>
      </c>
      <c r="AA63" s="20">
        <f t="shared" si="24"/>
        <v>4.5134944999999991E-4</v>
      </c>
      <c r="AB63" s="20">
        <f t="shared" si="24"/>
        <v>4.4876945E-4</v>
      </c>
      <c r="AC63" s="20">
        <f t="shared" si="24"/>
        <v>4.3366945000000012E-4</v>
      </c>
      <c r="AD63" s="18">
        <f t="shared" si="38"/>
        <v>4.367161166666667E-4</v>
      </c>
      <c r="AE63" s="18">
        <f t="shared" si="39"/>
        <v>1.1223061376766399E-5</v>
      </c>
      <c r="AF63" s="2">
        <f t="shared" si="40"/>
        <v>2.5698757037933295</v>
      </c>
      <c r="AG63" s="18">
        <f t="shared" si="25"/>
        <v>4.5817956208358916E-6</v>
      </c>
      <c r="AH63" s="20">
        <f t="shared" si="41"/>
        <v>4.0065944999999987E-4</v>
      </c>
      <c r="AI63" s="20">
        <f t="shared" si="26"/>
        <v>4.0100945000000001E-4</v>
      </c>
      <c r="AJ63" s="20">
        <f t="shared" si="26"/>
        <v>3.8519945000000007E-4</v>
      </c>
      <c r="AK63" s="20">
        <f t="shared" si="26"/>
        <v>3.804194500000001E-4</v>
      </c>
      <c r="AL63" s="20">
        <f t="shared" si="26"/>
        <v>3.8329944999999997E-4</v>
      </c>
      <c r="AM63" s="20">
        <f t="shared" si="26"/>
        <v>4.0288944999999991E-4</v>
      </c>
      <c r="AN63" s="18">
        <f t="shared" si="42"/>
        <v>3.9224611666666668E-4</v>
      </c>
      <c r="AO63" s="18">
        <f t="shared" si="43"/>
        <v>1.0299797409010786E-5</v>
      </c>
      <c r="AP63" s="2">
        <f t="shared" si="44"/>
        <v>2.625850702242547</v>
      </c>
      <c r="AQ63" s="18">
        <f t="shared" si="27"/>
        <v>4.2048746843527793E-6</v>
      </c>
    </row>
    <row r="64" spans="1:43">
      <c r="A64" s="11">
        <v>210</v>
      </c>
      <c r="B64" s="113">
        <f t="shared" si="28"/>
        <v>44100</v>
      </c>
      <c r="C64" s="52">
        <v>783.31197500000007</v>
      </c>
      <c r="D64" s="20">
        <f t="shared" si="29"/>
        <v>5.2043080249999998E-3</v>
      </c>
      <c r="E64" s="20">
        <f t="shared" si="20"/>
        <v>5.2561380249999999E-3</v>
      </c>
      <c r="F64" s="20">
        <f t="shared" si="20"/>
        <v>4.4186380250000002E-3</v>
      </c>
      <c r="G64" s="20">
        <f t="shared" si="20"/>
        <v>6.0476480250000004E-3</v>
      </c>
      <c r="H64" s="20">
        <f t="shared" si="20"/>
        <v>4.5257680249999998E-3</v>
      </c>
      <c r="I64" s="20">
        <f t="shared" si="20"/>
        <v>2.0794180249999999E-3</v>
      </c>
      <c r="J64" s="18">
        <f t="shared" si="30"/>
        <v>4.5886530250000002E-3</v>
      </c>
      <c r="K64" s="18">
        <f t="shared" si="31"/>
        <v>1.362523660194567E-3</v>
      </c>
      <c r="L64" s="2">
        <f t="shared" si="32"/>
        <v>29.693325094994886</v>
      </c>
      <c r="M64" s="18">
        <f t="shared" si="21"/>
        <v>5.5624795499099747E-4</v>
      </c>
      <c r="N64" s="20">
        <f t="shared" si="33"/>
        <v>7.3360802499999997E-4</v>
      </c>
      <c r="O64" s="20">
        <f t="shared" si="22"/>
        <v>1.1259980249999999E-3</v>
      </c>
      <c r="P64" s="20">
        <f t="shared" si="22"/>
        <v>9.6231802499999999E-4</v>
      </c>
      <c r="Q64" s="20">
        <f t="shared" si="22"/>
        <v>4.7945802499999989E-4</v>
      </c>
      <c r="R64" s="20">
        <f t="shared" si="22"/>
        <v>1.3660180249999998E-3</v>
      </c>
      <c r="S64" s="20">
        <f t="shared" si="22"/>
        <v>2.7765180249999999E-3</v>
      </c>
      <c r="T64" s="18">
        <f t="shared" si="34"/>
        <v>1.2406530249999999E-3</v>
      </c>
      <c r="U64" s="18">
        <f t="shared" si="35"/>
        <v>8.1261630339908878E-4</v>
      </c>
      <c r="V64" s="2">
        <f t="shared" si="36"/>
        <v>65.499078874134767</v>
      </c>
      <c r="W64" s="18">
        <f t="shared" si="23"/>
        <v>3.3174921666574188E-4</v>
      </c>
      <c r="X64" s="20">
        <f t="shared" si="37"/>
        <v>4.7731802500000002E-4</v>
      </c>
      <c r="Y64" s="20">
        <f t="shared" si="24"/>
        <v>4.8341802499999995E-4</v>
      </c>
      <c r="Z64" s="20">
        <f t="shared" si="24"/>
        <v>4.927280249999999E-4</v>
      </c>
      <c r="AA64" s="20">
        <f t="shared" si="24"/>
        <v>5.1424802499999982E-4</v>
      </c>
      <c r="AB64" s="20">
        <f t="shared" si="24"/>
        <v>5.0155802499999983E-4</v>
      </c>
      <c r="AC64" s="20">
        <f t="shared" si="24"/>
        <v>4.9901802499999984E-4</v>
      </c>
      <c r="AD64" s="18">
        <f t="shared" si="38"/>
        <v>4.9471469166666659E-4</v>
      </c>
      <c r="AE64" s="18">
        <f t="shared" si="39"/>
        <v>1.3274837349913734E-5</v>
      </c>
      <c r="AF64" s="2">
        <f t="shared" si="40"/>
        <v>2.683331943345272</v>
      </c>
      <c r="AG64" s="18">
        <f t="shared" si="25"/>
        <v>5.4194296542881203E-6</v>
      </c>
      <c r="AH64" s="20">
        <f t="shared" si="41"/>
        <v>4.4126802499999988E-4</v>
      </c>
      <c r="AI64" s="20">
        <f t="shared" si="26"/>
        <v>4.6175802499999984E-4</v>
      </c>
      <c r="AJ64" s="20">
        <f t="shared" si="26"/>
        <v>4.3378802499999985E-4</v>
      </c>
      <c r="AK64" s="20">
        <f t="shared" si="26"/>
        <v>4.2602802499999985E-4</v>
      </c>
      <c r="AL64" s="20">
        <f t="shared" si="26"/>
        <v>4.3240802499999997E-4</v>
      </c>
      <c r="AM64" s="20">
        <f t="shared" si="26"/>
        <v>4.4576802499999988E-4</v>
      </c>
      <c r="AN64" s="18">
        <f t="shared" si="42"/>
        <v>4.4016969166666662E-4</v>
      </c>
      <c r="AO64" s="18">
        <f t="shared" si="43"/>
        <v>1.2645629152662443E-5</v>
      </c>
      <c r="AP64" s="2">
        <f t="shared" si="44"/>
        <v>2.8728986552392555</v>
      </c>
      <c r="AQ64" s="18">
        <f t="shared" si="27"/>
        <v>5.1625564834144313E-6</v>
      </c>
    </row>
    <row r="65" spans="1:43">
      <c r="A65" s="11">
        <v>225</v>
      </c>
      <c r="B65" s="113">
        <f t="shared" si="28"/>
        <v>50625</v>
      </c>
      <c r="C65" s="52">
        <v>870.77610000000004</v>
      </c>
      <c r="D65" s="20">
        <f t="shared" si="29"/>
        <v>5.7611138999999999E-3</v>
      </c>
      <c r="E65" s="20">
        <f t="shared" si="20"/>
        <v>5.9717638999999996E-3</v>
      </c>
      <c r="F65" s="20">
        <f t="shared" si="20"/>
        <v>4.9800938999999995E-3</v>
      </c>
      <c r="G65" s="20">
        <f t="shared" si="20"/>
        <v>6.5667739000000004E-3</v>
      </c>
      <c r="H65" s="20">
        <f t="shared" si="20"/>
        <v>5.0079839000000004E-3</v>
      </c>
      <c r="I65" s="20">
        <f t="shared" si="20"/>
        <v>2.3342038999999998E-3</v>
      </c>
      <c r="J65" s="18">
        <f t="shared" si="30"/>
        <v>5.1036555666666662E-3</v>
      </c>
      <c r="K65" s="18">
        <f t="shared" si="31"/>
        <v>1.4846455390485189E-3</v>
      </c>
      <c r="L65" s="2">
        <f t="shared" si="32"/>
        <v>29.089845888996393</v>
      </c>
      <c r="M65" s="18">
        <f t="shared" si="21"/>
        <v>6.061040032613583E-4</v>
      </c>
      <c r="N65" s="20">
        <f t="shared" si="33"/>
        <v>8.2481389999999985E-4</v>
      </c>
      <c r="O65" s="20">
        <f t="shared" si="22"/>
        <v>1.2574939E-3</v>
      </c>
      <c r="P65" s="20">
        <f t="shared" si="22"/>
        <v>1.0444139E-3</v>
      </c>
      <c r="Q65" s="20">
        <f t="shared" si="22"/>
        <v>5.3225389999999998E-4</v>
      </c>
      <c r="R65" s="20">
        <f t="shared" si="22"/>
        <v>1.5272939000000002E-3</v>
      </c>
      <c r="S65" s="20">
        <f t="shared" si="22"/>
        <v>2.9979539000000001E-3</v>
      </c>
      <c r="T65" s="18">
        <f t="shared" si="34"/>
        <v>1.3640372333333331E-3</v>
      </c>
      <c r="U65" s="18">
        <f t="shared" si="35"/>
        <v>8.7091587271484884E-4</v>
      </c>
      <c r="V65" s="2">
        <f t="shared" si="36"/>
        <v>63.848394415639895</v>
      </c>
      <c r="W65" s="18">
        <f t="shared" si="23"/>
        <v>3.5554991617368041E-4</v>
      </c>
      <c r="X65" s="20">
        <f t="shared" si="37"/>
        <v>5.3647389999999997E-4</v>
      </c>
      <c r="Y65" s="20">
        <f t="shared" si="24"/>
        <v>5.4494389999999997E-4</v>
      </c>
      <c r="Z65" s="20">
        <f t="shared" si="24"/>
        <v>5.3702389999999995E-4</v>
      </c>
      <c r="AA65" s="20">
        <f t="shared" si="24"/>
        <v>5.7503389999999995E-4</v>
      </c>
      <c r="AB65" s="20">
        <f t="shared" si="24"/>
        <v>5.5867389999999996E-4</v>
      </c>
      <c r="AC65" s="20">
        <f t="shared" si="24"/>
        <v>5.7974389999999995E-4</v>
      </c>
      <c r="AD65" s="18">
        <f t="shared" si="38"/>
        <v>5.5531556666666663E-4</v>
      </c>
      <c r="AE65" s="18">
        <f t="shared" si="39"/>
        <v>1.8942014060460057E-5</v>
      </c>
      <c r="AF65" s="2">
        <f t="shared" si="40"/>
        <v>3.4110360302271481</v>
      </c>
      <c r="AG65" s="18">
        <f t="shared" si="25"/>
        <v>7.7330448581252747E-6</v>
      </c>
      <c r="AH65" s="20">
        <f t="shared" si="41"/>
        <v>4.9654389999999988E-4</v>
      </c>
      <c r="AI65" s="20">
        <f t="shared" si="26"/>
        <v>5.110538999999999E-4</v>
      </c>
      <c r="AJ65" s="20">
        <f t="shared" si="26"/>
        <v>4.8711390000000005E-4</v>
      </c>
      <c r="AK65" s="20">
        <f t="shared" si="26"/>
        <v>4.7415390000000003E-4</v>
      </c>
      <c r="AL65" s="20">
        <f t="shared" si="26"/>
        <v>4.7825389999999992E-4</v>
      </c>
      <c r="AM65" s="20">
        <f t="shared" si="26"/>
        <v>5.0589390000000008E-4</v>
      </c>
      <c r="AN65" s="18">
        <f t="shared" si="42"/>
        <v>4.9216889999999995E-4</v>
      </c>
      <c r="AO65" s="18">
        <f t="shared" si="43"/>
        <v>1.488542878119403E-5</v>
      </c>
      <c r="AP65" s="2">
        <f t="shared" si="44"/>
        <v>3.024455381311991</v>
      </c>
      <c r="AQ65" s="18">
        <f t="shared" si="27"/>
        <v>6.0769508527440469E-6</v>
      </c>
    </row>
    <row r="66" spans="1:43">
      <c r="A66" s="11">
        <v>240</v>
      </c>
      <c r="B66" s="113">
        <f t="shared" si="28"/>
        <v>57600</v>
      </c>
      <c r="C66" s="52">
        <v>962.13742499999989</v>
      </c>
      <c r="D66" s="114">
        <f t="shared" si="29"/>
        <v>6.4409725749999995E-3</v>
      </c>
      <c r="E66" s="114">
        <f t="shared" si="20"/>
        <v>6.5576825749999994E-3</v>
      </c>
      <c r="F66" s="114">
        <f t="shared" si="20"/>
        <v>5.7533625750000005E-3</v>
      </c>
      <c r="G66" s="114">
        <f t="shared" si="20"/>
        <v>7.4233925750000007E-3</v>
      </c>
      <c r="H66" s="114">
        <f t="shared" si="20"/>
        <v>5.653832575E-3</v>
      </c>
      <c r="I66" s="114">
        <f t="shared" si="20"/>
        <v>2.6976625750000003E-3</v>
      </c>
      <c r="J66" s="18">
        <f t="shared" si="30"/>
        <v>5.7544842416666665E-3</v>
      </c>
      <c r="K66" s="18">
        <f t="shared" si="31"/>
        <v>1.628246881617363E-3</v>
      </c>
      <c r="L66" s="111">
        <f t="shared" si="32"/>
        <v>28.2952704923174</v>
      </c>
      <c r="M66" s="18">
        <f t="shared" si="21"/>
        <v>6.6472900587340438E-4</v>
      </c>
      <c r="N66" s="114">
        <f t="shared" si="33"/>
        <v>9.0703257500000019E-4</v>
      </c>
      <c r="O66" s="114">
        <f t="shared" si="22"/>
        <v>1.4186125750000002E-3</v>
      </c>
      <c r="P66" s="114">
        <f t="shared" si="22"/>
        <v>1.184152575E-3</v>
      </c>
      <c r="Q66" s="114">
        <f t="shared" si="22"/>
        <v>5.9358257500000014E-4</v>
      </c>
      <c r="R66" s="114">
        <f t="shared" si="22"/>
        <v>1.7053825750000002E-3</v>
      </c>
      <c r="S66" s="114">
        <f t="shared" si="22"/>
        <v>3.4177425750000004E-3</v>
      </c>
      <c r="T66" s="18">
        <f t="shared" si="34"/>
        <v>1.5377509083333337E-3</v>
      </c>
      <c r="U66" s="18">
        <f t="shared" si="35"/>
        <v>9.990950128874966E-4</v>
      </c>
      <c r="V66" s="111">
        <f t="shared" si="36"/>
        <v>64.971186651442096</v>
      </c>
      <c r="W66" s="18">
        <f t="shared" si="23"/>
        <v>4.078788310222917E-4</v>
      </c>
      <c r="X66" s="114">
        <f t="shared" si="37"/>
        <v>5.8519257499999998E-4</v>
      </c>
      <c r="Y66" s="114">
        <f t="shared" si="24"/>
        <v>5.9890257500000009E-4</v>
      </c>
      <c r="Z66" s="114">
        <f t="shared" si="24"/>
        <v>6.1385257500000011E-4</v>
      </c>
      <c r="AA66" s="114">
        <f t="shared" si="24"/>
        <v>6.4236257500000014E-4</v>
      </c>
      <c r="AB66" s="114">
        <f t="shared" si="24"/>
        <v>6.1747257499999997E-4</v>
      </c>
      <c r="AC66" s="114">
        <f t="shared" si="24"/>
        <v>6.5141257500000006E-4</v>
      </c>
      <c r="AD66" s="18">
        <f t="shared" si="38"/>
        <v>6.1819924166666665E-4</v>
      </c>
      <c r="AE66" s="18">
        <f t="shared" si="39"/>
        <v>2.5172267014845292E-5</v>
      </c>
      <c r="AF66" s="111">
        <f t="shared" si="40"/>
        <v>4.0718696042041076</v>
      </c>
      <c r="AG66" s="18">
        <f t="shared" si="25"/>
        <v>1.0276534975910479E-5</v>
      </c>
      <c r="AH66" s="114">
        <f t="shared" si="41"/>
        <v>5.3743257499999999E-4</v>
      </c>
      <c r="AI66" s="114">
        <f t="shared" si="26"/>
        <v>5.6470257500000002E-4</v>
      </c>
      <c r="AJ66" s="114">
        <f t="shared" si="26"/>
        <v>5.1864257500000013E-4</v>
      </c>
      <c r="AK66" s="114">
        <f t="shared" si="26"/>
        <v>5.1419257499999999E-4</v>
      </c>
      <c r="AL66" s="114">
        <f t="shared" si="26"/>
        <v>5.2760257500000015E-4</v>
      </c>
      <c r="AM66" s="114">
        <f t="shared" si="26"/>
        <v>5.4440257500000002E-4</v>
      </c>
      <c r="AN66" s="18">
        <f t="shared" si="42"/>
        <v>5.3449590833333342E-4</v>
      </c>
      <c r="AO66" s="18">
        <f t="shared" si="43"/>
        <v>1.8602582258027132E-5</v>
      </c>
      <c r="AP66" s="111">
        <f t="shared" si="44"/>
        <v>3.4803975050124807</v>
      </c>
      <c r="AQ66" s="18">
        <f t="shared" si="27"/>
        <v>7.5944724050529654E-6</v>
      </c>
    </row>
    <row r="67" spans="1:43">
      <c r="A67" s="11">
        <v>255</v>
      </c>
      <c r="B67" s="113">
        <f t="shared" si="28"/>
        <v>65025</v>
      </c>
      <c r="C67" s="52">
        <v>1054.6514499999998</v>
      </c>
      <c r="D67" s="114">
        <f t="shared" si="29"/>
        <v>6.9418585500000008E-3</v>
      </c>
      <c r="E67" s="114">
        <f t="shared" si="20"/>
        <v>7.1370385499999996E-3</v>
      </c>
      <c r="F67" s="114">
        <f t="shared" si="20"/>
        <v>6.4412685500000004E-3</v>
      </c>
      <c r="G67" s="114">
        <f t="shared" si="20"/>
        <v>8.0022385500000005E-3</v>
      </c>
      <c r="H67" s="114">
        <f t="shared" si="20"/>
        <v>6.2099685499999993E-3</v>
      </c>
      <c r="I67" s="114">
        <f t="shared" si="20"/>
        <v>3.0150485500000002E-3</v>
      </c>
      <c r="J67" s="18">
        <f t="shared" si="30"/>
        <v>6.2912368833333348E-3</v>
      </c>
      <c r="K67" s="18">
        <f t="shared" si="31"/>
        <v>1.7221347075233883E-3</v>
      </c>
      <c r="L67" s="111">
        <f t="shared" si="32"/>
        <v>27.373547355777458</v>
      </c>
      <c r="M67" s="18">
        <f t="shared" si="21"/>
        <v>7.0305855029490806E-4</v>
      </c>
      <c r="N67" s="114">
        <f t="shared" si="33"/>
        <v>1.0294285500000002E-3</v>
      </c>
      <c r="O67" s="114">
        <f t="shared" si="22"/>
        <v>1.5847485500000002E-3</v>
      </c>
      <c r="P67" s="114">
        <f t="shared" si="22"/>
        <v>1.3057685500000003E-3</v>
      </c>
      <c r="Q67" s="114">
        <f t="shared" si="22"/>
        <v>6.7389855000000011E-4</v>
      </c>
      <c r="R67" s="114">
        <f t="shared" si="22"/>
        <v>1.8994285500000001E-3</v>
      </c>
      <c r="S67" s="114">
        <f t="shared" si="22"/>
        <v>3.71546855E-3</v>
      </c>
      <c r="T67" s="18">
        <f t="shared" si="34"/>
        <v>1.7014568833333334E-3</v>
      </c>
      <c r="U67" s="18">
        <f t="shared" si="35"/>
        <v>1.0745346970371253E-3</v>
      </c>
      <c r="V67" s="111">
        <f t="shared" si="36"/>
        <v>63.153801166680083</v>
      </c>
      <c r="W67" s="18">
        <f t="shared" si="23"/>
        <v>4.3867695310951144E-4</v>
      </c>
      <c r="X67" s="114">
        <f t="shared" si="37"/>
        <v>6.4103855000000021E-4</v>
      </c>
      <c r="Y67" s="114">
        <f t="shared" si="24"/>
        <v>6.7289855000000009E-4</v>
      </c>
      <c r="Z67" s="114">
        <f t="shared" si="24"/>
        <v>6.6330855000000023E-4</v>
      </c>
      <c r="AA67" s="114">
        <f t="shared" si="24"/>
        <v>7.0771855000000005E-4</v>
      </c>
      <c r="AB67" s="114">
        <f t="shared" si="24"/>
        <v>6.8141855000000012E-4</v>
      </c>
      <c r="AC67" s="114">
        <f t="shared" si="24"/>
        <v>7.2765855000000014E-4</v>
      </c>
      <c r="AD67" s="18">
        <f t="shared" si="38"/>
        <v>6.8234021666666684E-4</v>
      </c>
      <c r="AE67" s="18">
        <f t="shared" si="39"/>
        <v>3.1163561039564524E-5</v>
      </c>
      <c r="AF67" s="111">
        <f t="shared" si="40"/>
        <v>4.567158768950061</v>
      </c>
      <c r="AG67" s="18">
        <f t="shared" si="25"/>
        <v>1.2722470519168464E-5</v>
      </c>
      <c r="AH67" s="114">
        <f t="shared" si="41"/>
        <v>5.965685500000002E-4</v>
      </c>
      <c r="AI67" s="114">
        <f t="shared" si="26"/>
        <v>6.228385500000002E-4</v>
      </c>
      <c r="AJ67" s="114">
        <f t="shared" si="26"/>
        <v>5.8292855000000011E-4</v>
      </c>
      <c r="AK67" s="114">
        <f t="shared" si="26"/>
        <v>5.7151855000000021E-4</v>
      </c>
      <c r="AL67" s="114">
        <f t="shared" si="26"/>
        <v>5.8783855000000022E-4</v>
      </c>
      <c r="AM67" s="114">
        <f t="shared" si="26"/>
        <v>6.0627855000000021E-4</v>
      </c>
      <c r="AN67" s="18">
        <f t="shared" si="42"/>
        <v>5.9466188333333347E-4</v>
      </c>
      <c r="AO67" s="18">
        <f t="shared" si="43"/>
        <v>1.8178832379079442E-5</v>
      </c>
      <c r="AP67" s="111">
        <f t="shared" si="44"/>
        <v>3.0570031287661039</v>
      </c>
      <c r="AQ67" s="18">
        <f t="shared" si="27"/>
        <v>7.4214772413883027E-6</v>
      </c>
    </row>
    <row r="68" spans="1:43">
      <c r="A68" s="11">
        <v>270</v>
      </c>
      <c r="B68" s="113">
        <f t="shared" si="28"/>
        <v>72900</v>
      </c>
      <c r="C68" s="52">
        <v>1153.5079249999999</v>
      </c>
      <c r="D68" s="114">
        <f t="shared" si="29"/>
        <v>7.8067520750000003E-3</v>
      </c>
      <c r="E68" s="114">
        <f t="shared" si="29"/>
        <v>7.7764520749999989E-3</v>
      </c>
      <c r="F68" s="114">
        <f t="shared" si="29"/>
        <v>6.8921320750000006E-3</v>
      </c>
      <c r="G68" s="114">
        <f t="shared" si="29"/>
        <v>8.7864520749999994E-3</v>
      </c>
      <c r="H68" s="114">
        <f t="shared" si="29"/>
        <v>6.5490920750000004E-3</v>
      </c>
      <c r="I68" s="114">
        <f t="shared" si="29"/>
        <v>3.1830420750000002E-3</v>
      </c>
      <c r="J68" s="18">
        <f t="shared" si="30"/>
        <v>6.8323204083333327E-3</v>
      </c>
      <c r="K68" s="18">
        <f t="shared" si="31"/>
        <v>1.9524630765309406E-3</v>
      </c>
      <c r="L68" s="111">
        <f t="shared" si="32"/>
        <v>28.576866420806837</v>
      </c>
      <c r="M68" s="18">
        <f t="shared" si="21"/>
        <v>7.9708971318757113E-4</v>
      </c>
      <c r="N68" s="114">
        <f t="shared" si="33"/>
        <v>1.1329920750000001E-3</v>
      </c>
      <c r="O68" s="114">
        <f t="shared" si="33"/>
        <v>1.677782075E-3</v>
      </c>
      <c r="P68" s="114">
        <f t="shared" si="33"/>
        <v>1.479302075E-3</v>
      </c>
      <c r="Q68" s="114">
        <f t="shared" si="33"/>
        <v>7.134320750000002E-4</v>
      </c>
      <c r="R68" s="114">
        <f t="shared" si="33"/>
        <v>1.9972720750000002E-3</v>
      </c>
      <c r="S68" s="114">
        <f t="shared" si="33"/>
        <v>4.092162075E-3</v>
      </c>
      <c r="T68" s="18">
        <f t="shared" si="34"/>
        <v>1.8488237416666668E-3</v>
      </c>
      <c r="U68" s="18">
        <f t="shared" si="35"/>
        <v>1.1850683112026356E-3</v>
      </c>
      <c r="V68" s="111">
        <f t="shared" si="36"/>
        <v>64.09850136034747</v>
      </c>
      <c r="W68" s="18">
        <f t="shared" si="23"/>
        <v>4.8380211213137322E-4</v>
      </c>
      <c r="X68" s="114">
        <f t="shared" si="37"/>
        <v>6.9800207500000011E-4</v>
      </c>
      <c r="Y68" s="114">
        <f t="shared" si="37"/>
        <v>7.1292207500000019E-4</v>
      </c>
      <c r="Z68" s="114">
        <f t="shared" si="37"/>
        <v>7.1303207500000008E-4</v>
      </c>
      <c r="AA68" s="114">
        <f t="shared" si="37"/>
        <v>7.6432207500000003E-4</v>
      </c>
      <c r="AB68" s="114">
        <f t="shared" si="37"/>
        <v>7.3848207500000007E-4</v>
      </c>
      <c r="AC68" s="114">
        <f t="shared" si="37"/>
        <v>8.3285207500000005E-4</v>
      </c>
      <c r="AD68" s="18">
        <f t="shared" si="38"/>
        <v>7.4326874166666683E-4</v>
      </c>
      <c r="AE68" s="18">
        <f t="shared" si="39"/>
        <v>4.975052951141991E-5</v>
      </c>
      <c r="AF68" s="111">
        <f t="shared" si="40"/>
        <v>6.6934779740450177</v>
      </c>
      <c r="AG68" s="18">
        <f t="shared" si="25"/>
        <v>2.0310568622709147E-5</v>
      </c>
      <c r="AH68" s="114">
        <f t="shared" si="41"/>
        <v>6.4200207500000016E-4</v>
      </c>
      <c r="AI68" s="114">
        <f t="shared" si="41"/>
        <v>6.8584207500000001E-4</v>
      </c>
      <c r="AJ68" s="114">
        <f t="shared" si="41"/>
        <v>6.2758207500000004E-4</v>
      </c>
      <c r="AK68" s="114">
        <f t="shared" si="41"/>
        <v>6.3033207500000007E-4</v>
      </c>
      <c r="AL68" s="114">
        <f t="shared" si="41"/>
        <v>6.3192207500000017E-4</v>
      </c>
      <c r="AM68" s="114">
        <f t="shared" si="41"/>
        <v>6.6197207500000017E-4</v>
      </c>
      <c r="AN68" s="18">
        <f t="shared" si="42"/>
        <v>6.4660874166666679E-4</v>
      </c>
      <c r="AO68" s="18">
        <f t="shared" si="43"/>
        <v>2.297455084798538E-5</v>
      </c>
      <c r="AP68" s="111">
        <f t="shared" si="44"/>
        <v>3.5530838616204461</v>
      </c>
      <c r="AQ68" s="18">
        <f t="shared" si="27"/>
        <v>9.379321107865127E-6</v>
      </c>
    </row>
    <row r="69" spans="1:43">
      <c r="A69" s="11">
        <v>285</v>
      </c>
      <c r="B69" s="113">
        <f t="shared" si="28"/>
        <v>81225</v>
      </c>
      <c r="C69" s="52">
        <v>1255.4047750000004</v>
      </c>
      <c r="D69" s="114">
        <f t="shared" ref="D69:I70" si="45">(B22-$C69)/1000000</f>
        <v>8.0685752249999992E-3</v>
      </c>
      <c r="E69" s="114">
        <f t="shared" si="45"/>
        <v>8.4699052249999993E-3</v>
      </c>
      <c r="F69" s="114">
        <f t="shared" si="45"/>
        <v>7.3952752249999993E-3</v>
      </c>
      <c r="G69" s="114">
        <f t="shared" si="45"/>
        <v>9.6983952249999981E-3</v>
      </c>
      <c r="H69" s="114">
        <f t="shared" si="45"/>
        <v>6.9928252249999989E-3</v>
      </c>
      <c r="I69" s="114">
        <f t="shared" si="45"/>
        <v>3.5546852249999997E-3</v>
      </c>
      <c r="J69" s="18">
        <f t="shared" si="30"/>
        <v>7.3632768916666652E-3</v>
      </c>
      <c r="K69" s="18">
        <f t="shared" si="31"/>
        <v>2.0889460716774534E-3</v>
      </c>
      <c r="L69" s="111">
        <f t="shared" si="32"/>
        <v>28.369788375629373</v>
      </c>
      <c r="M69" s="18">
        <f t="shared" si="21"/>
        <v>8.5280866263352274E-4</v>
      </c>
      <c r="N69" s="114">
        <f t="shared" ref="N69:S70" si="46">(K22-$C69)/1000000</f>
        <v>1.2870152249999996E-3</v>
      </c>
      <c r="O69" s="114">
        <f t="shared" si="46"/>
        <v>1.8682652249999996E-3</v>
      </c>
      <c r="P69" s="114">
        <f t="shared" si="46"/>
        <v>1.5963552249999998E-3</v>
      </c>
      <c r="Q69" s="114">
        <f t="shared" si="46"/>
        <v>7.9757522499999955E-4</v>
      </c>
      <c r="R69" s="114">
        <f t="shared" si="46"/>
        <v>2.1577252249999996E-3</v>
      </c>
      <c r="S69" s="114">
        <f t="shared" si="46"/>
        <v>4.2241452249999999E-3</v>
      </c>
      <c r="T69" s="18">
        <f t="shared" si="34"/>
        <v>1.988513558333333E-3</v>
      </c>
      <c r="U69" s="18">
        <f t="shared" si="35"/>
        <v>1.1920875288906712E-3</v>
      </c>
      <c r="V69" s="111">
        <f t="shared" si="36"/>
        <v>59.94867492328369</v>
      </c>
      <c r="W69" s="18">
        <f t="shared" si="23"/>
        <v>4.8666769575290747E-4</v>
      </c>
      <c r="X69" s="114">
        <f t="shared" ref="X69:AC70" si="47">(T22-$C69)/1000000</f>
        <v>7.655652249999996E-4</v>
      </c>
      <c r="Y69" s="114">
        <f t="shared" si="47"/>
        <v>7.7643522499999944E-4</v>
      </c>
      <c r="Z69" s="114">
        <f t="shared" si="47"/>
        <v>8.0931522499999933E-4</v>
      </c>
      <c r="AA69" s="114">
        <f t="shared" si="47"/>
        <v>8.508952249999997E-4</v>
      </c>
      <c r="AB69" s="114">
        <f t="shared" si="47"/>
        <v>8.0612522499999974E-4</v>
      </c>
      <c r="AC69" s="114">
        <f t="shared" si="47"/>
        <v>9.1844522499999947E-4</v>
      </c>
      <c r="AD69" s="18">
        <f t="shared" si="38"/>
        <v>8.2113022499999964E-4</v>
      </c>
      <c r="AE69" s="18">
        <f t="shared" si="39"/>
        <v>5.6224587059399556E-5</v>
      </c>
      <c r="AF69" s="111">
        <f t="shared" si="40"/>
        <v>6.8472192774781346</v>
      </c>
      <c r="AG69" s="18">
        <f t="shared" si="25"/>
        <v>2.2953591549036506E-5</v>
      </c>
      <c r="AH69" s="114">
        <f t="shared" ref="AH69:AM70" si="48">(AC22-$C69)/1000000</f>
        <v>7.2062522499999955E-4</v>
      </c>
      <c r="AI69" s="114">
        <f t="shared" si="48"/>
        <v>7.4589522499999953E-4</v>
      </c>
      <c r="AJ69" s="114">
        <f t="shared" si="48"/>
        <v>6.8210522499999955E-4</v>
      </c>
      <c r="AK69" s="114">
        <f t="shared" si="48"/>
        <v>6.7352522499999966E-4</v>
      </c>
      <c r="AL69" s="114">
        <f t="shared" si="48"/>
        <v>6.8665522499999953E-4</v>
      </c>
      <c r="AM69" s="114">
        <f t="shared" si="48"/>
        <v>7.2036522499999958E-4</v>
      </c>
      <c r="AN69" s="18">
        <f t="shared" si="42"/>
        <v>7.0486189166666616E-4</v>
      </c>
      <c r="AO69" s="18">
        <f t="shared" si="43"/>
        <v>2.8298076730878117E-5</v>
      </c>
      <c r="AP69" s="111">
        <f t="shared" si="44"/>
        <v>4.0146980657397302</v>
      </c>
      <c r="AQ69" s="18">
        <f t="shared" si="27"/>
        <v>1.1552641448796213E-5</v>
      </c>
    </row>
    <row r="70" spans="1:43">
      <c r="A70" s="11">
        <v>300</v>
      </c>
      <c r="B70" s="113">
        <f t="shared" si="28"/>
        <v>90000</v>
      </c>
      <c r="C70" s="52">
        <v>1359.2816499999999</v>
      </c>
      <c r="D70" s="114">
        <f t="shared" si="45"/>
        <v>8.5734083500000023E-3</v>
      </c>
      <c r="E70" s="114">
        <f t="shared" si="45"/>
        <v>9.1802183499999999E-3</v>
      </c>
      <c r="F70" s="114">
        <f t="shared" si="45"/>
        <v>7.9484983500000012E-3</v>
      </c>
      <c r="G70" s="114">
        <f t="shared" si="45"/>
        <v>1.056441835E-2</v>
      </c>
      <c r="H70" s="114">
        <f t="shared" si="45"/>
        <v>7.6453983500000006E-3</v>
      </c>
      <c r="I70" s="114">
        <f t="shared" si="45"/>
        <v>3.8347683500000005E-3</v>
      </c>
      <c r="J70" s="18">
        <f t="shared" si="30"/>
        <v>7.9577850166666683E-3</v>
      </c>
      <c r="K70" s="18">
        <f t="shared" si="31"/>
        <v>2.2700136908280241E-3</v>
      </c>
      <c r="L70" s="111">
        <f t="shared" si="32"/>
        <v>28.525697616531996</v>
      </c>
      <c r="M70" s="18">
        <f t="shared" si="21"/>
        <v>9.2672920861010504E-4</v>
      </c>
      <c r="N70" s="114">
        <f t="shared" si="46"/>
        <v>1.3938283500000003E-3</v>
      </c>
      <c r="O70" s="114">
        <f t="shared" si="46"/>
        <v>2.0215483500000001E-3</v>
      </c>
      <c r="P70" s="114">
        <f t="shared" si="46"/>
        <v>1.7544583499999999E-3</v>
      </c>
      <c r="Q70" s="114">
        <f t="shared" si="46"/>
        <v>8.6619835000000011E-4</v>
      </c>
      <c r="R70" s="114">
        <f t="shared" si="46"/>
        <v>2.26275835E-3</v>
      </c>
      <c r="S70" s="114">
        <f t="shared" si="46"/>
        <v>4.6436783500000004E-3</v>
      </c>
      <c r="T70" s="18">
        <f t="shared" si="34"/>
        <v>2.1570783499999997E-3</v>
      </c>
      <c r="U70" s="18">
        <f t="shared" si="35"/>
        <v>1.3132966766576395E-3</v>
      </c>
      <c r="V70" s="111">
        <f t="shared" si="36"/>
        <v>60.883123538727261</v>
      </c>
      <c r="W70" s="18">
        <f t="shared" si="23"/>
        <v>5.36151123117354E-4</v>
      </c>
      <c r="X70" s="114">
        <f t="shared" si="47"/>
        <v>8.3072835000000031E-4</v>
      </c>
      <c r="Y70" s="114">
        <f t="shared" si="47"/>
        <v>8.4303835000000028E-4</v>
      </c>
      <c r="Z70" s="114">
        <f t="shared" si="47"/>
        <v>8.5928835000000027E-4</v>
      </c>
      <c r="AA70" s="114">
        <f t="shared" si="47"/>
        <v>8.9512834999999993E-4</v>
      </c>
      <c r="AB70" s="114">
        <f t="shared" si="47"/>
        <v>8.9437834999999994E-4</v>
      </c>
      <c r="AC70" s="114">
        <f t="shared" si="47"/>
        <v>1.05777835E-3</v>
      </c>
      <c r="AD70" s="18">
        <f t="shared" si="38"/>
        <v>8.9672335000000011E-4</v>
      </c>
      <c r="AE70" s="18">
        <f t="shared" si="39"/>
        <v>8.3169170429913403E-5</v>
      </c>
      <c r="AF70" s="111">
        <f t="shared" si="40"/>
        <v>9.2747858556279805</v>
      </c>
      <c r="AG70" s="18">
        <f t="shared" si="25"/>
        <v>3.3953671647309816E-5</v>
      </c>
      <c r="AH70" s="114">
        <f t="shared" si="48"/>
        <v>7.3864834999999996E-4</v>
      </c>
      <c r="AI70" s="114">
        <f t="shared" si="48"/>
        <v>8.0503835000000023E-4</v>
      </c>
      <c r="AJ70" s="114">
        <f t="shared" si="48"/>
        <v>7.5213835000000019E-4</v>
      </c>
      <c r="AK70" s="114">
        <f t="shared" si="48"/>
        <v>7.2922835000000029E-4</v>
      </c>
      <c r="AL70" s="114">
        <f t="shared" si="48"/>
        <v>7.4991834999999993E-4</v>
      </c>
      <c r="AM70" s="114">
        <f t="shared" si="48"/>
        <v>7.9367835000000015E-4</v>
      </c>
      <c r="AN70" s="18">
        <f t="shared" si="42"/>
        <v>7.6144168333333346E-4</v>
      </c>
      <c r="AO70" s="18">
        <f t="shared" si="43"/>
        <v>3.0713013962596848E-5</v>
      </c>
      <c r="AP70" s="111">
        <f t="shared" si="44"/>
        <v>4.0335346271228136</v>
      </c>
      <c r="AQ70" s="18">
        <f t="shared" si="27"/>
        <v>1.253853544522292E-5</v>
      </c>
    </row>
    <row r="71" spans="1:43" ht="23.25">
      <c r="A71" s="100" t="s">
        <v>328</v>
      </c>
      <c r="B71" s="104">
        <f>$B$105</f>
        <v>2.952E-7</v>
      </c>
      <c r="C71" s="2" t="s">
        <v>327</v>
      </c>
      <c r="D71" s="115">
        <f>SLOPE(D66:D70,$B66:$B70)</f>
        <v>6.6287104131339655E-8</v>
      </c>
      <c r="E71" s="115">
        <f t="shared" ref="E71:I71" si="49">SLOPE(E66:E70,$B66:$B70)</f>
        <v>8.1229717563331807E-8</v>
      </c>
      <c r="F71" s="115">
        <f t="shared" si="49"/>
        <v>6.5833180900262068E-8</v>
      </c>
      <c r="G71" s="115">
        <f t="shared" si="49"/>
        <v>9.8630621936180022E-8</v>
      </c>
      <c r="H71" s="115">
        <f t="shared" si="49"/>
        <v>5.887777607351456E-8</v>
      </c>
      <c r="I71" s="115">
        <f t="shared" si="49"/>
        <v>3.4745586908860462E-8</v>
      </c>
      <c r="J71" s="46" t="s">
        <v>331</v>
      </c>
      <c r="K71" s="116" t="s">
        <v>330</v>
      </c>
      <c r="L71" s="108">
        <f>AVERAGE(L66:L70)</f>
        <v>28.22823405221261</v>
      </c>
      <c r="M71" s="46"/>
      <c r="N71" s="115">
        <f>SLOPE(N66:N70,$B66:$B70)</f>
        <v>1.5189938860627233E-8</v>
      </c>
      <c r="O71" s="115">
        <f t="shared" ref="O71:S71" si="50">SLOPE(O66:O70,$B66:$B70)</f>
        <v>1.8392244326259345E-8</v>
      </c>
      <c r="P71" s="115">
        <f t="shared" si="50"/>
        <v>1.7655697728790905E-8</v>
      </c>
      <c r="Q71" s="115">
        <f t="shared" si="50"/>
        <v>8.2564856293784069E-9</v>
      </c>
      <c r="R71" s="115">
        <f t="shared" si="50"/>
        <v>1.6893383356456495E-8</v>
      </c>
      <c r="S71" s="115">
        <f t="shared" si="50"/>
        <v>3.651016221331552E-8</v>
      </c>
      <c r="T71" s="46" t="s">
        <v>331</v>
      </c>
      <c r="U71" s="116" t="s">
        <v>330</v>
      </c>
      <c r="V71" s="108">
        <f>AVERAGE(V66:V70)</f>
        <v>62.611057528096126</v>
      </c>
      <c r="W71" s="46"/>
      <c r="X71" s="115">
        <f>SLOPE(X66:X70,$B66:$B70)</f>
        <v>7.6017916259870161E-9</v>
      </c>
      <c r="Y71" s="115">
        <f t="shared" ref="Y71:AC71" si="51">SLOPE(Y66:Y70,$B66:$B70)</f>
        <v>7.3013719832828012E-9</v>
      </c>
      <c r="Z71" s="115">
        <f t="shared" si="51"/>
        <v>7.8705136854906336E-9</v>
      </c>
      <c r="AA71" s="115">
        <f t="shared" si="51"/>
        <v>7.9958960741996718E-9</v>
      </c>
      <c r="AB71" s="115">
        <f t="shared" si="51"/>
        <v>8.3880067913604932E-9</v>
      </c>
      <c r="AC71" s="115">
        <f t="shared" si="51"/>
        <v>1.2412253575527112E-8</v>
      </c>
      <c r="AD71" s="46" t="s">
        <v>331</v>
      </c>
      <c r="AE71" s="116" t="s">
        <v>330</v>
      </c>
      <c r="AF71" s="108">
        <f>AVERAGE(AF66:AF70)</f>
        <v>6.2909022960610601</v>
      </c>
      <c r="AG71" s="46"/>
      <c r="AH71" s="115">
        <f>SLOPE(AH66:AH70,$B66:$B70)</f>
        <v>6.4760426922220421E-9</v>
      </c>
      <c r="AI71" s="115">
        <f t="shared" ref="AI71:AM71" si="52">SLOPE(AI66:AI70,$B66:$B70)</f>
        <v>7.4450713478238502E-9</v>
      </c>
      <c r="AJ71" s="115">
        <f t="shared" si="52"/>
        <v>6.9895072281314723E-9</v>
      </c>
      <c r="AK71" s="115">
        <f t="shared" si="52"/>
        <v>6.5553157682887156E-9</v>
      </c>
      <c r="AL71" s="115">
        <f t="shared" si="52"/>
        <v>6.7077197214942564E-9</v>
      </c>
      <c r="AM71" s="115">
        <f t="shared" si="52"/>
        <v>7.5640340595721316E-9</v>
      </c>
      <c r="AN71" s="46" t="s">
        <v>331</v>
      </c>
      <c r="AO71" s="116" t="s">
        <v>330</v>
      </c>
      <c r="AP71" s="108">
        <f>AVERAGE(AP66:AP70)</f>
        <v>3.6277434376523146</v>
      </c>
      <c r="AQ71" s="46"/>
    </row>
    <row r="72" spans="1:43">
      <c r="A72" s="13" t="s">
        <v>245</v>
      </c>
      <c r="B72" s="2" t="s">
        <v>332</v>
      </c>
      <c r="C72" s="2" t="s">
        <v>245</v>
      </c>
      <c r="D72" s="77">
        <f t="shared" ref="D72:I72" si="53">D71/$B$71</f>
        <v>0.22454981074302052</v>
      </c>
      <c r="E72" s="77">
        <f t="shared" si="53"/>
        <v>0.27516841992998581</v>
      </c>
      <c r="F72" s="77">
        <f t="shared" si="53"/>
        <v>0.22301213042094198</v>
      </c>
      <c r="G72" s="77">
        <f t="shared" si="53"/>
        <v>0.33411457295453939</v>
      </c>
      <c r="H72" s="77">
        <f t="shared" si="53"/>
        <v>0.19945046095364011</v>
      </c>
      <c r="I72" s="77">
        <f t="shared" si="53"/>
        <v>0.11770185267229154</v>
      </c>
      <c r="J72" s="99">
        <f t="shared" ref="J72" si="54">AVERAGE(D72:I72)</f>
        <v>0.22899954127906988</v>
      </c>
      <c r="K72" s="99">
        <f t="shared" ref="K72" si="55">_xlfn.STDEV.S(D72:I72)</f>
        <v>7.2796576935918456E-2</v>
      </c>
      <c r="L72" s="123">
        <f t="shared" si="32"/>
        <v>31.788961903292652</v>
      </c>
      <c r="M72" s="46"/>
      <c r="N72" s="77">
        <f t="shared" ref="N72:S72" si="56">N71/$B$71</f>
        <v>5.1456432454699302E-2</v>
      </c>
      <c r="O72" s="77">
        <f t="shared" si="56"/>
        <v>6.2304350698710521E-2</v>
      </c>
      <c r="P72" s="77">
        <f t="shared" si="56"/>
        <v>5.980927414902068E-2</v>
      </c>
      <c r="Q72" s="77">
        <f t="shared" si="56"/>
        <v>2.7969124760766961E-2</v>
      </c>
      <c r="R72" s="77">
        <f t="shared" si="56"/>
        <v>5.7226908389080268E-2</v>
      </c>
      <c r="S72" s="77">
        <f t="shared" si="56"/>
        <v>0.12367941129171924</v>
      </c>
      <c r="T72" s="99">
        <f t="shared" ref="T72" si="57">AVERAGE(N72:S72)</f>
        <v>6.3740916957332819E-2</v>
      </c>
      <c r="U72" s="99">
        <f t="shared" ref="U72" si="58">_xlfn.STDEV.S(N72:S72)</f>
        <v>3.1884499760660635E-2</v>
      </c>
      <c r="V72" s="123">
        <f t="shared" ref="V72" si="59">U72/T72%</f>
        <v>50.022028679009473</v>
      </c>
      <c r="W72" s="46"/>
      <c r="X72" s="77">
        <f t="shared" ref="X72:AC72" si="60">X71/$B$71</f>
        <v>2.5751326646297479E-2</v>
      </c>
      <c r="Y72" s="77">
        <f t="shared" si="60"/>
        <v>2.4733644929819786E-2</v>
      </c>
      <c r="Z72" s="77">
        <f t="shared" si="60"/>
        <v>2.666163172591678E-2</v>
      </c>
      <c r="AA72" s="77">
        <f t="shared" si="60"/>
        <v>2.7086368815039539E-2</v>
      </c>
      <c r="AB72" s="77">
        <f t="shared" si="60"/>
        <v>2.8414657152305196E-2</v>
      </c>
      <c r="AC72" s="77">
        <f t="shared" si="60"/>
        <v>4.2046929456392657E-2</v>
      </c>
      <c r="AD72" s="99">
        <f t="shared" ref="AD72" si="61">AVERAGE(X72:AC72)</f>
        <v>2.9115759787628575E-2</v>
      </c>
      <c r="AE72" s="99">
        <f t="shared" ref="AE72" si="62">_xlfn.STDEV.S(X72:AC72)</f>
        <v>6.4555434652714362E-3</v>
      </c>
      <c r="AF72" s="123">
        <f t="shared" ref="AF72" si="63">AE72/AD72%</f>
        <v>22.171990400932032</v>
      </c>
      <c r="AG72" s="46"/>
      <c r="AH72" s="77">
        <f t="shared" ref="AH72:AM72" si="64">AH71/$B$71</f>
        <v>2.1937813998042149E-2</v>
      </c>
      <c r="AI72" s="77">
        <f t="shared" si="64"/>
        <v>2.5220431395067244E-2</v>
      </c>
      <c r="AJ72" s="77">
        <f t="shared" si="64"/>
        <v>2.3677192507220435E-2</v>
      </c>
      <c r="AK72" s="77">
        <f t="shared" si="64"/>
        <v>2.2206354228620311E-2</v>
      </c>
      <c r="AL72" s="77">
        <f t="shared" si="64"/>
        <v>2.2722627782839622E-2</v>
      </c>
      <c r="AM72" s="77">
        <f t="shared" si="64"/>
        <v>2.5623421611016706E-2</v>
      </c>
      <c r="AN72" s="99">
        <f t="shared" ref="AN72" si="65">AVERAGE(AH72:AM72)</f>
        <v>2.3564640253801079E-2</v>
      </c>
      <c r="AO72" s="99">
        <f t="shared" ref="AO72" si="66">_xlfn.STDEV.S(AH72:AM72)</f>
        <v>1.5616262410670814E-3</v>
      </c>
      <c r="AP72" s="123">
        <f t="shared" ref="AP72" si="67">AO72/AN72%</f>
        <v>6.6269895243369321</v>
      </c>
      <c r="AQ72" s="46"/>
    </row>
    <row r="73" spans="1:43">
      <c r="A73" s="46"/>
      <c r="H73" s="2"/>
      <c r="I73" s="2"/>
      <c r="J73" s="2"/>
      <c r="K73" s="46"/>
      <c r="L73" s="112"/>
      <c r="M73" s="46"/>
      <c r="Q73" s="2"/>
      <c r="R73" s="2"/>
      <c r="S73" s="2"/>
      <c r="U73" s="46"/>
      <c r="V73" s="112"/>
      <c r="W73" s="46"/>
      <c r="Z73" s="2"/>
      <c r="AA73" s="2"/>
      <c r="AB73" s="2"/>
      <c r="AE73" s="46"/>
      <c r="AF73" s="112"/>
      <c r="AG73" s="46"/>
      <c r="AI73" s="2"/>
      <c r="AO73" s="46"/>
      <c r="AP73" s="112"/>
      <c r="AQ73" s="46"/>
    </row>
    <row r="74" spans="1:43">
      <c r="A74" s="46" t="s">
        <v>14</v>
      </c>
      <c r="B74" s="46" t="s">
        <v>14</v>
      </c>
      <c r="C74" s="46" t="s">
        <v>14</v>
      </c>
      <c r="H74" s="2"/>
      <c r="I74" s="2"/>
      <c r="J74" s="2"/>
      <c r="K74" s="46"/>
      <c r="L74" s="112"/>
      <c r="M74" s="46"/>
      <c r="Q74" s="2"/>
      <c r="R74" s="2"/>
      <c r="S74" s="2"/>
      <c r="U74" s="46"/>
      <c r="V74" s="112"/>
      <c r="W74" s="46"/>
      <c r="Z74" s="2"/>
      <c r="AA74" s="2"/>
      <c r="AB74" s="2"/>
      <c r="AE74" s="46"/>
      <c r="AF74" s="112"/>
      <c r="AG74" s="46"/>
      <c r="AI74" s="2"/>
      <c r="AO74" s="46"/>
      <c r="AP74" s="112"/>
      <c r="AQ74" s="46"/>
    </row>
    <row r="75" spans="1:43">
      <c r="A75" s="11">
        <v>30</v>
      </c>
      <c r="B75" s="113">
        <f>A75^2</f>
        <v>900</v>
      </c>
      <c r="C75" s="52">
        <v>39.267667000000003</v>
      </c>
      <c r="D75" s="20">
        <f>(B25-$C75)/1000000</f>
        <v>1.9530133299999999E-4</v>
      </c>
      <c r="E75" s="20">
        <f t="shared" ref="E75:I90" si="68">(C25-$C75)/1000000</f>
        <v>1.9698033299999997E-4</v>
      </c>
      <c r="F75" s="20">
        <f t="shared" si="68"/>
        <v>1.69440333E-4</v>
      </c>
      <c r="G75" s="20">
        <f t="shared" si="68"/>
        <v>2.39234333E-4</v>
      </c>
      <c r="H75" s="20">
        <f t="shared" si="68"/>
        <v>1.3363133299999999E-4</v>
      </c>
      <c r="I75" s="20">
        <f t="shared" si="68"/>
        <v>8.2155333E-5</v>
      </c>
      <c r="J75" s="18">
        <f>AVERAGE(D75:I75)</f>
        <v>1.6945716633333334E-4</v>
      </c>
      <c r="K75" s="18">
        <f>_xlfn.STDEV.S(D75:I75)</f>
        <v>5.5135105627600525E-5</v>
      </c>
      <c r="L75" s="2">
        <f>K75/J75%</f>
        <v>32.536308036183115</v>
      </c>
      <c r="M75" s="18">
        <f t="shared" ref="M75:M93" si="69">K75/SQRT(6)</f>
        <v>2.2508812617012429E-5</v>
      </c>
      <c r="N75" s="20">
        <f>(K25-$C75)/1000000</f>
        <v>2.4569032999999998E-5</v>
      </c>
      <c r="O75" s="20">
        <f t="shared" ref="O75:S90" si="70">(L25-$C75)/1000000</f>
        <v>4.8097932999999996E-5</v>
      </c>
      <c r="P75" s="20">
        <f t="shared" si="70"/>
        <v>3.0591233000000003E-5</v>
      </c>
      <c r="Q75" s="20">
        <f t="shared" si="70"/>
        <v>2.1749032999999998E-5</v>
      </c>
      <c r="R75" s="20">
        <f t="shared" si="70"/>
        <v>4.0253933000000001E-5</v>
      </c>
      <c r="S75" s="20">
        <f t="shared" si="70"/>
        <v>6.7180332999999988E-5</v>
      </c>
      <c r="T75" s="18">
        <f>AVERAGE(N75:S75)</f>
        <v>3.8740249666666666E-5</v>
      </c>
      <c r="U75" s="18">
        <f>_xlfn.STDEV.S(N75:S75)</f>
        <v>1.705653606608524E-5</v>
      </c>
      <c r="V75" s="2">
        <f>U75/T75%</f>
        <v>44.027945645278642</v>
      </c>
      <c r="W75" s="18">
        <f t="shared" ref="W75:W93" si="71">U75/SQRT(6)</f>
        <v>6.9633016902145228E-6</v>
      </c>
      <c r="X75" s="20">
        <f>(T25-$C75)/1000000</f>
        <v>2.2718832999999997E-5</v>
      </c>
      <c r="Y75" s="20">
        <f t="shared" ref="Y75:AC90" si="72">(U25-$C75)/1000000</f>
        <v>2.3462132999999994E-5</v>
      </c>
      <c r="Z75" s="20">
        <f t="shared" si="72"/>
        <v>2.2727232999999998E-5</v>
      </c>
      <c r="AA75" s="20">
        <f t="shared" si="72"/>
        <v>2.5719332999999993E-5</v>
      </c>
      <c r="AB75" s="20">
        <f t="shared" si="72"/>
        <v>2.3693532999999996E-5</v>
      </c>
      <c r="AC75" s="20">
        <f t="shared" si="72"/>
        <v>2.3080832999999998E-5</v>
      </c>
      <c r="AD75" s="18">
        <f>AVERAGE(X75:AC75)</f>
        <v>2.3566982999999997E-5</v>
      </c>
      <c r="AE75" s="18">
        <f>_xlfn.STDEV.S(X75:AC75)</f>
        <v>1.1243219516668685E-6</v>
      </c>
      <c r="AF75" s="2">
        <f>AE75/AD75%</f>
        <v>4.7707504675794468</v>
      </c>
      <c r="AG75" s="18">
        <f t="shared" ref="AG75:AG93" si="73">AE75/SQRT(6)</f>
        <v>4.5900251469899312E-7</v>
      </c>
      <c r="AH75" s="20">
        <f>(AC25-$C75)/1000000</f>
        <v>2.2226132999999997E-5</v>
      </c>
      <c r="AI75" s="20">
        <f t="shared" ref="AI75:AM90" si="74">(AD25-$C75)/1000000</f>
        <v>2.1749432999999996E-5</v>
      </c>
      <c r="AJ75" s="20">
        <f t="shared" si="74"/>
        <v>2.2044732999999993E-5</v>
      </c>
      <c r="AK75" s="20">
        <f t="shared" si="74"/>
        <v>2.1423532999999999E-5</v>
      </c>
      <c r="AL75" s="20">
        <f t="shared" si="74"/>
        <v>2.0922632999999999E-5</v>
      </c>
      <c r="AM75" s="20">
        <f t="shared" si="74"/>
        <v>2.1350032999999997E-5</v>
      </c>
      <c r="AN75" s="18">
        <f>AVERAGE(AH75:AM75)</f>
        <v>2.1619416333333335E-5</v>
      </c>
      <c r="AO75" s="18">
        <f>_xlfn.STDEV.S(AH75:AM75)</f>
        <v>4.821510942294596E-7</v>
      </c>
      <c r="AP75" s="2">
        <f>AO75/AN75%</f>
        <v>2.2301762767113535</v>
      </c>
      <c r="AQ75" s="18">
        <f t="shared" ref="AQ75:AQ93" si="75">AO75/SQRT(6)</f>
        <v>1.9683735996445782E-7</v>
      </c>
    </row>
    <row r="76" spans="1:43">
      <c r="A76" s="11">
        <v>45</v>
      </c>
      <c r="B76" s="113">
        <f t="shared" ref="B76:B93" si="76">A76^2</f>
        <v>2025</v>
      </c>
      <c r="C76" s="52">
        <v>73.273809</v>
      </c>
      <c r="D76" s="20">
        <f t="shared" ref="D76:I91" si="77">(B26-$C76)/1000000</f>
        <v>3.6003819099999997E-4</v>
      </c>
      <c r="E76" s="20">
        <f t="shared" si="68"/>
        <v>4.0066219100000003E-4</v>
      </c>
      <c r="F76" s="20">
        <f t="shared" si="68"/>
        <v>3.2744419100000003E-4</v>
      </c>
      <c r="G76" s="20">
        <f t="shared" si="68"/>
        <v>4.5383019100000001E-4</v>
      </c>
      <c r="H76" s="20">
        <f t="shared" si="68"/>
        <v>2.6943419100000003E-4</v>
      </c>
      <c r="I76" s="20">
        <f t="shared" si="68"/>
        <v>1.67319191E-4</v>
      </c>
      <c r="J76" s="18">
        <f t="shared" ref="J76:J93" si="78">AVERAGE(D76:I76)</f>
        <v>3.2978802433333338E-4</v>
      </c>
      <c r="K76" s="18">
        <f t="shared" ref="K76:K93" si="79">_xlfn.STDEV.S(D76:I76)</f>
        <v>1.0135963669314659E-4</v>
      </c>
      <c r="L76" s="2">
        <f t="shared" ref="L76:L93" si="80">K76/J76%</f>
        <v>30.734783926143201</v>
      </c>
      <c r="M76" s="18">
        <f t="shared" si="69"/>
        <v>4.1379898402015336E-5</v>
      </c>
      <c r="N76" s="20">
        <f t="shared" ref="N76:S91" si="81">(K26-$C76)/1000000</f>
        <v>4.9526190999999996E-5</v>
      </c>
      <c r="O76" s="20">
        <f t="shared" si="70"/>
        <v>9.2183190999999991E-5</v>
      </c>
      <c r="P76" s="20">
        <f t="shared" si="70"/>
        <v>6.2992190999999992E-5</v>
      </c>
      <c r="Q76" s="20">
        <f t="shared" si="70"/>
        <v>4.1760191000000009E-5</v>
      </c>
      <c r="R76" s="20">
        <f t="shared" si="70"/>
        <v>8.3918191000000001E-5</v>
      </c>
      <c r="S76" s="20">
        <f t="shared" si="70"/>
        <v>1.4243219099999998E-4</v>
      </c>
      <c r="T76" s="18">
        <f t="shared" ref="T76:T93" si="82">AVERAGE(N76:S76)</f>
        <v>7.8802024333333317E-5</v>
      </c>
      <c r="U76" s="18">
        <f t="shared" ref="U76:U93" si="83">_xlfn.STDEV.S(N76:S76)</f>
        <v>3.6696461837167165E-5</v>
      </c>
      <c r="V76" s="2">
        <f t="shared" ref="V76:V93" si="84">U76/T76%</f>
        <v>46.567917699602212</v>
      </c>
      <c r="W76" s="18">
        <f t="shared" si="71"/>
        <v>1.4981267811095887E-5</v>
      </c>
      <c r="X76" s="20">
        <f t="shared" ref="X76:AC91" si="85">(T26-$C76)/1000000</f>
        <v>4.3749190999999993E-5</v>
      </c>
      <c r="Y76" s="20">
        <f t="shared" si="72"/>
        <v>4.5928191000000001E-5</v>
      </c>
      <c r="Z76" s="20">
        <f t="shared" si="72"/>
        <v>4.3188191000000003E-5</v>
      </c>
      <c r="AA76" s="20">
        <f t="shared" si="72"/>
        <v>4.7510191000000007E-5</v>
      </c>
      <c r="AB76" s="20">
        <f t="shared" si="72"/>
        <v>4.7268191000000005E-5</v>
      </c>
      <c r="AC76" s="20">
        <f t="shared" si="72"/>
        <v>4.5604191000000002E-5</v>
      </c>
      <c r="AD76" s="18">
        <f t="shared" ref="AD76:AD93" si="86">AVERAGE(X76:AC76)</f>
        <v>4.5541357666666666E-5</v>
      </c>
      <c r="AE76" s="18">
        <f t="shared" ref="AE76:AE93" si="87">_xlfn.STDEV.S(X76:AC76)</f>
        <v>1.7754492858616599E-6</v>
      </c>
      <c r="AF76" s="2">
        <f t="shared" ref="AF76:AF93" si="88">AE76/AD76%</f>
        <v>3.8985427243008481</v>
      </c>
      <c r="AG76" s="18">
        <f t="shared" si="73"/>
        <v>7.2482413575830912E-7</v>
      </c>
      <c r="AH76" s="20">
        <f t="shared" ref="AH76:AM91" si="89">(AC26-$C76)/1000000</f>
        <v>4.3145190999999997E-5</v>
      </c>
      <c r="AI76" s="20">
        <f t="shared" si="74"/>
        <v>4.2320190999999997E-5</v>
      </c>
      <c r="AJ76" s="20">
        <f t="shared" si="74"/>
        <v>4.1548191000000005E-5</v>
      </c>
      <c r="AK76" s="20">
        <f t="shared" si="74"/>
        <v>4.0334191000000006E-5</v>
      </c>
      <c r="AL76" s="20">
        <f t="shared" si="74"/>
        <v>4.1206191000000001E-5</v>
      </c>
      <c r="AM76" s="20">
        <f t="shared" si="74"/>
        <v>4.3389190999999997E-5</v>
      </c>
      <c r="AN76" s="18">
        <f t="shared" ref="AN76:AN93" si="90">AVERAGE(AH76:AM76)</f>
        <v>4.1990524333333339E-5</v>
      </c>
      <c r="AO76" s="18">
        <f t="shared" ref="AO76:AO93" si="91">_xlfn.STDEV.S(AH76:AM76)</f>
        <v>1.1791930574196311E-6</v>
      </c>
      <c r="AP76" s="2">
        <f t="shared" ref="AP76:AP93" si="92">AO76/AN76%</f>
        <v>2.8082360869296226</v>
      </c>
      <c r="AQ76" s="18">
        <f t="shared" si="75"/>
        <v>4.814035498184203E-7</v>
      </c>
    </row>
    <row r="77" spans="1:43">
      <c r="A77" s="11">
        <v>60</v>
      </c>
      <c r="B77" s="113">
        <f t="shared" si="76"/>
        <v>3600</v>
      </c>
      <c r="C77" s="52">
        <v>114.48632499999999</v>
      </c>
      <c r="D77" s="20">
        <f t="shared" si="77"/>
        <v>5.7028567500000003E-4</v>
      </c>
      <c r="E77" s="20">
        <f t="shared" si="68"/>
        <v>6.6141767499999999E-4</v>
      </c>
      <c r="F77" s="20">
        <f t="shared" si="68"/>
        <v>5.3036267500000006E-4</v>
      </c>
      <c r="G77" s="20">
        <f t="shared" si="68"/>
        <v>7.0527767500000004E-4</v>
      </c>
      <c r="H77" s="20">
        <f t="shared" si="68"/>
        <v>4.3680167500000002E-4</v>
      </c>
      <c r="I77" s="20">
        <f t="shared" si="68"/>
        <v>2.87620675E-4</v>
      </c>
      <c r="J77" s="18">
        <f t="shared" si="78"/>
        <v>5.3196100833333333E-4</v>
      </c>
      <c r="K77" s="18">
        <f t="shared" si="79"/>
        <v>1.5298792595975236E-4</v>
      </c>
      <c r="L77" s="2">
        <f t="shared" si="80"/>
        <v>28.759236779228047</v>
      </c>
      <c r="M77" s="18">
        <f t="shared" si="69"/>
        <v>6.2457059234680951E-5</v>
      </c>
      <c r="N77" s="20">
        <f t="shared" si="81"/>
        <v>8.040867500000002E-5</v>
      </c>
      <c r="O77" s="20">
        <f t="shared" si="70"/>
        <v>1.4488967499999997E-4</v>
      </c>
      <c r="P77" s="20">
        <f t="shared" si="70"/>
        <v>1.0183767500000002E-4</v>
      </c>
      <c r="Q77" s="20">
        <f t="shared" si="70"/>
        <v>6.6318675000000011E-5</v>
      </c>
      <c r="R77" s="20">
        <f t="shared" si="70"/>
        <v>1.41386675E-4</v>
      </c>
      <c r="S77" s="20">
        <f t="shared" si="70"/>
        <v>2.4525367500000003E-4</v>
      </c>
      <c r="T77" s="18">
        <f t="shared" si="82"/>
        <v>1.3001584166666665E-4</v>
      </c>
      <c r="U77" s="18">
        <f t="shared" si="83"/>
        <v>6.4718612628568195E-5</v>
      </c>
      <c r="V77" s="2">
        <f t="shared" si="84"/>
        <v>49.777482342877214</v>
      </c>
      <c r="W77" s="18">
        <f t="shared" si="71"/>
        <v>2.6421262966805944E-5</v>
      </c>
      <c r="X77" s="20">
        <f t="shared" si="85"/>
        <v>7.0257675000000002E-5</v>
      </c>
      <c r="Y77" s="20">
        <f t="shared" si="72"/>
        <v>6.9739675000000004E-5</v>
      </c>
      <c r="Z77" s="20">
        <f t="shared" si="72"/>
        <v>6.8551675000000015E-5</v>
      </c>
      <c r="AA77" s="20">
        <f t="shared" si="72"/>
        <v>7.4210675000000009E-5</v>
      </c>
      <c r="AB77" s="20">
        <f t="shared" si="72"/>
        <v>7.3919675000000008E-5</v>
      </c>
      <c r="AC77" s="20">
        <f t="shared" si="72"/>
        <v>6.9288675000000018E-5</v>
      </c>
      <c r="AD77" s="18">
        <f t="shared" si="86"/>
        <v>7.0994675000000005E-5</v>
      </c>
      <c r="AE77" s="18">
        <f t="shared" si="87"/>
        <v>2.4452059217988148E-6</v>
      </c>
      <c r="AF77" s="2">
        <f t="shared" si="88"/>
        <v>3.4442103183074151</v>
      </c>
      <c r="AG77" s="18">
        <f t="shared" si="73"/>
        <v>9.9825113740648066E-7</v>
      </c>
      <c r="AH77" s="20">
        <f t="shared" si="89"/>
        <v>6.5528674999999986E-5</v>
      </c>
      <c r="AI77" s="20">
        <f t="shared" si="74"/>
        <v>6.6932675000000016E-5</v>
      </c>
      <c r="AJ77" s="20">
        <f t="shared" si="74"/>
        <v>6.6733674999999999E-5</v>
      </c>
      <c r="AK77" s="20">
        <f t="shared" si="74"/>
        <v>6.4203675000000008E-5</v>
      </c>
      <c r="AL77" s="20">
        <f t="shared" si="74"/>
        <v>6.5386675E-5</v>
      </c>
      <c r="AM77" s="20">
        <f t="shared" si="74"/>
        <v>6.629067499999999E-5</v>
      </c>
      <c r="AN77" s="18">
        <f t="shared" si="90"/>
        <v>6.5846008333333324E-5</v>
      </c>
      <c r="AO77" s="18">
        <f t="shared" si="91"/>
        <v>1.0173958259530395E-6</v>
      </c>
      <c r="AP77" s="2">
        <f t="shared" si="92"/>
        <v>1.5451138978731407</v>
      </c>
      <c r="AQ77" s="18">
        <f t="shared" si="75"/>
        <v>4.1535010667039835E-7</v>
      </c>
    </row>
    <row r="78" spans="1:43">
      <c r="A78" s="11">
        <v>75</v>
      </c>
      <c r="B78" s="113">
        <f t="shared" si="76"/>
        <v>5625</v>
      </c>
      <c r="C78" s="52">
        <v>161.23335250000002</v>
      </c>
      <c r="D78" s="20">
        <f t="shared" si="77"/>
        <v>8.2369664749999997E-4</v>
      </c>
      <c r="E78" s="20">
        <f t="shared" si="68"/>
        <v>9.598266474999999E-4</v>
      </c>
      <c r="F78" s="20">
        <f t="shared" si="68"/>
        <v>7.7831464750000002E-4</v>
      </c>
      <c r="G78" s="20">
        <f t="shared" si="68"/>
        <v>1.0385966474999999E-3</v>
      </c>
      <c r="H78" s="20">
        <f t="shared" si="68"/>
        <v>6.6059664750000007E-4</v>
      </c>
      <c r="I78" s="20">
        <f t="shared" si="68"/>
        <v>3.8894064749999996E-4</v>
      </c>
      <c r="J78" s="18">
        <f t="shared" si="78"/>
        <v>7.7499531416666664E-4</v>
      </c>
      <c r="K78" s="18">
        <f t="shared" si="79"/>
        <v>2.3158427543740239E-4</v>
      </c>
      <c r="L78" s="2">
        <f t="shared" si="80"/>
        <v>29.882022665700788</v>
      </c>
      <c r="M78" s="18">
        <f t="shared" si="69"/>
        <v>9.454388454563191E-5</v>
      </c>
      <c r="N78" s="20">
        <f t="shared" si="81"/>
        <v>1.1794964749999997E-4</v>
      </c>
      <c r="O78" s="20">
        <f t="shared" si="70"/>
        <v>2.0504164749999995E-4</v>
      </c>
      <c r="P78" s="20">
        <f t="shared" si="70"/>
        <v>1.4911764749999998E-4</v>
      </c>
      <c r="Q78" s="20">
        <f t="shared" si="70"/>
        <v>9.7563647500000002E-5</v>
      </c>
      <c r="R78" s="20">
        <f t="shared" si="70"/>
        <v>2.0408464749999995E-4</v>
      </c>
      <c r="S78" s="20">
        <f t="shared" si="70"/>
        <v>3.7361464749999994E-4</v>
      </c>
      <c r="T78" s="18">
        <f t="shared" si="82"/>
        <v>1.9122864749999998E-4</v>
      </c>
      <c r="U78" s="18">
        <f t="shared" si="83"/>
        <v>9.9535932293820392E-5</v>
      </c>
      <c r="V78" s="2">
        <f t="shared" si="84"/>
        <v>52.050743230728763</v>
      </c>
      <c r="W78" s="18">
        <f t="shared" si="71"/>
        <v>4.0635374198678994E-5</v>
      </c>
      <c r="X78" s="20">
        <f t="shared" si="85"/>
        <v>9.9626647499999986E-5</v>
      </c>
      <c r="Y78" s="20">
        <f t="shared" si="72"/>
        <v>9.9284647499999954E-5</v>
      </c>
      <c r="Z78" s="20">
        <f t="shared" si="72"/>
        <v>9.8800647499999963E-5</v>
      </c>
      <c r="AA78" s="20">
        <f t="shared" si="72"/>
        <v>1.0693364749999995E-4</v>
      </c>
      <c r="AB78" s="20">
        <f t="shared" si="72"/>
        <v>1.0428864749999996E-4</v>
      </c>
      <c r="AC78" s="20">
        <f t="shared" si="72"/>
        <v>9.7411647499999953E-5</v>
      </c>
      <c r="AD78" s="18">
        <f t="shared" si="86"/>
        <v>1.0105764749999995E-4</v>
      </c>
      <c r="AE78" s="18">
        <f t="shared" si="87"/>
        <v>3.7025772645550523E-6</v>
      </c>
      <c r="AF78" s="2">
        <f t="shared" si="88"/>
        <v>3.6638268910376661</v>
      </c>
      <c r="AG78" s="18">
        <f t="shared" si="73"/>
        <v>1.5115708385649665E-6</v>
      </c>
      <c r="AH78" s="20">
        <f t="shared" si="89"/>
        <v>9.2906647499999969E-5</v>
      </c>
      <c r="AI78" s="20">
        <f t="shared" si="74"/>
        <v>9.3335647499999961E-5</v>
      </c>
      <c r="AJ78" s="20">
        <f t="shared" si="74"/>
        <v>9.1508647499999966E-5</v>
      </c>
      <c r="AK78" s="20">
        <f t="shared" si="74"/>
        <v>8.8783647499999968E-5</v>
      </c>
      <c r="AL78" s="20">
        <f t="shared" si="74"/>
        <v>9.1423647499999983E-5</v>
      </c>
      <c r="AM78" s="20">
        <f t="shared" si="74"/>
        <v>9.3251647499999993E-5</v>
      </c>
      <c r="AN78" s="18">
        <f t="shared" si="90"/>
        <v>9.1868314166666649E-5</v>
      </c>
      <c r="AO78" s="18">
        <f t="shared" si="91"/>
        <v>1.7313042097409325E-6</v>
      </c>
      <c r="AP78" s="2">
        <f t="shared" si="92"/>
        <v>1.8845498858289882</v>
      </c>
      <c r="AQ78" s="18">
        <f t="shared" si="75"/>
        <v>7.0680198389962506E-7</v>
      </c>
    </row>
    <row r="79" spans="1:43">
      <c r="A79" s="11">
        <v>90</v>
      </c>
      <c r="B79" s="113">
        <f t="shared" si="76"/>
        <v>8100</v>
      </c>
      <c r="C79" s="52">
        <v>213.45731500000005</v>
      </c>
      <c r="D79" s="20">
        <f t="shared" si="77"/>
        <v>1.1294026849999997E-3</v>
      </c>
      <c r="E79" s="20">
        <f t="shared" si="68"/>
        <v>1.2857126849999999E-3</v>
      </c>
      <c r="F79" s="20">
        <f t="shared" si="68"/>
        <v>1.0516526849999998E-3</v>
      </c>
      <c r="G79" s="20">
        <f t="shared" si="68"/>
        <v>1.4071026849999998E-3</v>
      </c>
      <c r="H79" s="20">
        <f t="shared" si="68"/>
        <v>9.0085268499999981E-4</v>
      </c>
      <c r="I79" s="20">
        <f t="shared" si="68"/>
        <v>5.2609368500000002E-4</v>
      </c>
      <c r="J79" s="18">
        <f t="shared" si="78"/>
        <v>1.050136185E-3</v>
      </c>
      <c r="K79" s="18">
        <f t="shared" si="79"/>
        <v>3.1180537277202257E-4</v>
      </c>
      <c r="L79" s="2">
        <f t="shared" si="80"/>
        <v>29.691898748543984</v>
      </c>
      <c r="M79" s="18">
        <f t="shared" si="69"/>
        <v>1.2729401039162576E-4</v>
      </c>
      <c r="N79" s="20">
        <f t="shared" si="81"/>
        <v>1.5546568499999995E-4</v>
      </c>
      <c r="O79" s="20">
        <f t="shared" si="70"/>
        <v>2.7338968499999994E-4</v>
      </c>
      <c r="P79" s="20">
        <f t="shared" si="70"/>
        <v>1.9892068499999995E-4</v>
      </c>
      <c r="Q79" s="20">
        <f t="shared" si="70"/>
        <v>1.3072568499999994E-4</v>
      </c>
      <c r="R79" s="20">
        <f t="shared" si="70"/>
        <v>2.8210468499999995E-4</v>
      </c>
      <c r="S79" s="20">
        <f t="shared" si="70"/>
        <v>5.0012268499999995E-4</v>
      </c>
      <c r="T79" s="18">
        <f t="shared" si="82"/>
        <v>2.5678818499999995E-4</v>
      </c>
      <c r="U79" s="18">
        <f t="shared" si="83"/>
        <v>1.338916459929446E-4</v>
      </c>
      <c r="V79" s="2">
        <f t="shared" si="84"/>
        <v>52.140890357920718</v>
      </c>
      <c r="W79" s="18">
        <f t="shared" si="71"/>
        <v>5.4661035584012371E-5</v>
      </c>
      <c r="X79" s="20">
        <f t="shared" si="85"/>
        <v>1.2673968499999995E-4</v>
      </c>
      <c r="Y79" s="20">
        <f t="shared" si="72"/>
        <v>1.3094368499999996E-4</v>
      </c>
      <c r="Z79" s="20">
        <f t="shared" si="72"/>
        <v>1.2916568499999993E-4</v>
      </c>
      <c r="AA79" s="20">
        <f t="shared" si="72"/>
        <v>1.4144668499999993E-4</v>
      </c>
      <c r="AB79" s="20">
        <f t="shared" si="72"/>
        <v>1.3539268499999997E-4</v>
      </c>
      <c r="AC79" s="20">
        <f t="shared" si="72"/>
        <v>1.2930568499999992E-4</v>
      </c>
      <c r="AD79" s="18">
        <f t="shared" si="86"/>
        <v>1.3216568499999995E-4</v>
      </c>
      <c r="AE79" s="18">
        <f t="shared" si="87"/>
        <v>5.3789376274502383E-6</v>
      </c>
      <c r="AF79" s="2">
        <f t="shared" si="88"/>
        <v>4.0698443226396019</v>
      </c>
      <c r="AG79" s="18">
        <f t="shared" si="73"/>
        <v>2.1959420909183074E-6</v>
      </c>
      <c r="AH79" s="20">
        <f t="shared" si="89"/>
        <v>1.2391068499999994E-4</v>
      </c>
      <c r="AI79" s="20">
        <f t="shared" si="74"/>
        <v>1.2342168499999997E-4</v>
      </c>
      <c r="AJ79" s="20">
        <f t="shared" si="74"/>
        <v>1.2169868499999996E-4</v>
      </c>
      <c r="AK79" s="20">
        <f t="shared" si="74"/>
        <v>1.1752168499999993E-4</v>
      </c>
      <c r="AL79" s="20">
        <f t="shared" si="74"/>
        <v>1.1568768499999992E-4</v>
      </c>
      <c r="AM79" s="20">
        <f t="shared" si="74"/>
        <v>1.2267168499999998E-4</v>
      </c>
      <c r="AN79" s="18">
        <f t="shared" si="90"/>
        <v>1.2081868499999994E-4</v>
      </c>
      <c r="AO79" s="18">
        <f t="shared" si="91"/>
        <v>3.3982775637078427E-6</v>
      </c>
      <c r="AP79" s="2">
        <f t="shared" si="92"/>
        <v>2.8127086168069484</v>
      </c>
      <c r="AQ79" s="18">
        <f t="shared" si="75"/>
        <v>1.3873410059054283E-6</v>
      </c>
    </row>
    <row r="80" spans="1:43">
      <c r="A80" s="11">
        <v>105</v>
      </c>
      <c r="B80" s="113">
        <f t="shared" si="76"/>
        <v>11025</v>
      </c>
      <c r="C80" s="52">
        <v>270.13640500000002</v>
      </c>
      <c r="D80" s="20">
        <f t="shared" si="77"/>
        <v>1.4587435950000002E-3</v>
      </c>
      <c r="E80" s="20">
        <f t="shared" si="68"/>
        <v>1.6645335950000002E-3</v>
      </c>
      <c r="F80" s="20">
        <f t="shared" si="68"/>
        <v>1.3097535950000001E-3</v>
      </c>
      <c r="G80" s="20">
        <f t="shared" si="68"/>
        <v>1.6971535950000001E-3</v>
      </c>
      <c r="H80" s="20">
        <f t="shared" si="68"/>
        <v>1.2144235950000001E-3</v>
      </c>
      <c r="I80" s="20">
        <f t="shared" si="68"/>
        <v>6.6314659499999988E-4</v>
      </c>
      <c r="J80" s="18">
        <f t="shared" si="78"/>
        <v>1.3346257616666669E-3</v>
      </c>
      <c r="K80" s="18">
        <f t="shared" si="79"/>
        <v>3.7990059273468731E-4</v>
      </c>
      <c r="L80" s="2">
        <f t="shared" si="80"/>
        <v>28.464952771499881</v>
      </c>
      <c r="M80" s="18">
        <f t="shared" si="69"/>
        <v>1.5509376753014437E-4</v>
      </c>
      <c r="N80" s="20">
        <f t="shared" si="81"/>
        <v>2.0522759499999995E-4</v>
      </c>
      <c r="O80" s="20">
        <f t="shared" si="70"/>
        <v>3.4814459499999995E-4</v>
      </c>
      <c r="P80" s="20">
        <f t="shared" si="70"/>
        <v>2.5979959500000002E-4</v>
      </c>
      <c r="Q80" s="20">
        <f t="shared" si="70"/>
        <v>1.5367759499999999E-4</v>
      </c>
      <c r="R80" s="20">
        <f t="shared" si="70"/>
        <v>3.6106159499999993E-4</v>
      </c>
      <c r="S80" s="20">
        <f t="shared" si="70"/>
        <v>6.625625949999999E-4</v>
      </c>
      <c r="T80" s="18">
        <f t="shared" si="82"/>
        <v>3.31745595E-4</v>
      </c>
      <c r="U80" s="18">
        <f t="shared" si="83"/>
        <v>1.8080900774574256E-4</v>
      </c>
      <c r="V80" s="2">
        <f t="shared" si="84"/>
        <v>54.502308537282175</v>
      </c>
      <c r="W80" s="18">
        <f t="shared" si="71"/>
        <v>7.3814968312666779E-5</v>
      </c>
      <c r="X80" s="20">
        <f t="shared" si="85"/>
        <v>1.5918759499999999E-4</v>
      </c>
      <c r="Y80" s="20">
        <f t="shared" si="72"/>
        <v>1.62302595E-4</v>
      </c>
      <c r="Z80" s="20">
        <f t="shared" si="72"/>
        <v>1.6220559499999996E-4</v>
      </c>
      <c r="AA80" s="20">
        <f t="shared" si="72"/>
        <v>1.7023459499999996E-4</v>
      </c>
      <c r="AB80" s="20">
        <f t="shared" si="72"/>
        <v>1.7174559499999998E-4</v>
      </c>
      <c r="AC80" s="20">
        <f t="shared" si="72"/>
        <v>1.6543159499999996E-4</v>
      </c>
      <c r="AD80" s="18">
        <f t="shared" si="86"/>
        <v>1.6518459499999998E-4</v>
      </c>
      <c r="AE80" s="18">
        <f t="shared" si="87"/>
        <v>4.9346652166079066E-6</v>
      </c>
      <c r="AF80" s="2">
        <f t="shared" si="88"/>
        <v>2.9873640557147034</v>
      </c>
      <c r="AG80" s="18">
        <f t="shared" si="73"/>
        <v>2.0145686386916665E-6</v>
      </c>
      <c r="AH80" s="20">
        <f t="shared" si="89"/>
        <v>1.55199595E-4</v>
      </c>
      <c r="AI80" s="20">
        <f t="shared" si="74"/>
        <v>1.5198859499999996E-4</v>
      </c>
      <c r="AJ80" s="20">
        <f t="shared" si="74"/>
        <v>1.5346659499999998E-4</v>
      </c>
      <c r="AK80" s="20">
        <f t="shared" si="74"/>
        <v>1.4669959499999998E-4</v>
      </c>
      <c r="AL80" s="20">
        <f t="shared" si="74"/>
        <v>1.4704559499999998E-4</v>
      </c>
      <c r="AM80" s="20">
        <f t="shared" si="74"/>
        <v>1.5283459499999997E-4</v>
      </c>
      <c r="AN80" s="18">
        <f t="shared" si="90"/>
        <v>1.5120576166666663E-4</v>
      </c>
      <c r="AO80" s="18">
        <f t="shared" si="91"/>
        <v>3.5196739290261942E-6</v>
      </c>
      <c r="AP80" s="2">
        <f t="shared" si="92"/>
        <v>2.327737971245647</v>
      </c>
      <c r="AQ80" s="18">
        <f t="shared" si="75"/>
        <v>1.4369008645151719E-6</v>
      </c>
    </row>
    <row r="81" spans="1:43">
      <c r="A81" s="11">
        <v>120</v>
      </c>
      <c r="B81" s="113">
        <f t="shared" si="76"/>
        <v>14400</v>
      </c>
      <c r="C81" s="52">
        <v>331.25566249999997</v>
      </c>
      <c r="D81" s="20">
        <f t="shared" si="77"/>
        <v>1.8229243374999998E-3</v>
      </c>
      <c r="E81" s="20">
        <f t="shared" si="68"/>
        <v>1.8000643375000003E-3</v>
      </c>
      <c r="F81" s="20">
        <f t="shared" si="68"/>
        <v>1.6800343374999999E-3</v>
      </c>
      <c r="G81" s="20">
        <f t="shared" si="68"/>
        <v>2.1699043375E-3</v>
      </c>
      <c r="H81" s="20">
        <f t="shared" si="68"/>
        <v>1.4579143375E-3</v>
      </c>
      <c r="I81" s="20">
        <f t="shared" si="68"/>
        <v>8.3548433750000001E-4</v>
      </c>
      <c r="J81" s="18">
        <f t="shared" si="78"/>
        <v>1.6277210041666665E-3</v>
      </c>
      <c r="K81" s="18">
        <f t="shared" si="79"/>
        <v>4.5188035091898678E-4</v>
      </c>
      <c r="L81" s="2">
        <f t="shared" si="80"/>
        <v>27.761535899718449</v>
      </c>
      <c r="M81" s="18">
        <f t="shared" si="69"/>
        <v>1.8447938075688688E-4</v>
      </c>
      <c r="N81" s="20">
        <f t="shared" si="81"/>
        <v>2.5580533750000007E-4</v>
      </c>
      <c r="O81" s="20">
        <f t="shared" si="70"/>
        <v>4.3517733750000003E-4</v>
      </c>
      <c r="P81" s="20">
        <f t="shared" si="70"/>
        <v>3.293283375E-4</v>
      </c>
      <c r="Q81" s="20">
        <f t="shared" si="70"/>
        <v>1.9331033750000007E-4</v>
      </c>
      <c r="R81" s="20">
        <f t="shared" si="70"/>
        <v>4.924073375E-4</v>
      </c>
      <c r="S81" s="20">
        <f t="shared" si="70"/>
        <v>8.399943375E-4</v>
      </c>
      <c r="T81" s="18">
        <f t="shared" si="82"/>
        <v>4.2433717083333332E-4</v>
      </c>
      <c r="U81" s="18">
        <f t="shared" si="83"/>
        <v>2.3165707068113989E-4</v>
      </c>
      <c r="V81" s="2">
        <f t="shared" si="84"/>
        <v>54.592688692862055</v>
      </c>
      <c r="W81" s="18">
        <f t="shared" si="71"/>
        <v>9.4573603079441655E-5</v>
      </c>
      <c r="X81" s="20">
        <f t="shared" si="85"/>
        <v>2.0293133750000003E-4</v>
      </c>
      <c r="Y81" s="20">
        <f t="shared" si="72"/>
        <v>2.005673375E-4</v>
      </c>
      <c r="Z81" s="20">
        <f t="shared" si="72"/>
        <v>2.0478033749999998E-4</v>
      </c>
      <c r="AA81" s="20">
        <f t="shared" si="72"/>
        <v>2.1099133749999998E-4</v>
      </c>
      <c r="AB81" s="20">
        <f t="shared" si="72"/>
        <v>2.1581933750000008E-4</v>
      </c>
      <c r="AC81" s="20">
        <f t="shared" si="72"/>
        <v>1.9622433750000006E-4</v>
      </c>
      <c r="AD81" s="18">
        <f t="shared" si="86"/>
        <v>2.0521900416666666E-4</v>
      </c>
      <c r="AE81" s="18">
        <f t="shared" si="87"/>
        <v>7.1225666347649361E-6</v>
      </c>
      <c r="AF81" s="2">
        <f t="shared" si="88"/>
        <v>3.4707149387492451</v>
      </c>
      <c r="AG81" s="18">
        <f t="shared" si="73"/>
        <v>2.9077756523577352E-6</v>
      </c>
      <c r="AH81" s="20">
        <f t="shared" si="89"/>
        <v>1.873033375E-4</v>
      </c>
      <c r="AI81" s="20">
        <f t="shared" si="74"/>
        <v>1.8726233750000006E-4</v>
      </c>
      <c r="AJ81" s="20">
        <f t="shared" si="74"/>
        <v>1.8600933750000001E-4</v>
      </c>
      <c r="AK81" s="20">
        <f t="shared" si="74"/>
        <v>1.8304733750000002E-4</v>
      </c>
      <c r="AL81" s="20">
        <f t="shared" si="74"/>
        <v>1.8107133750000002E-4</v>
      </c>
      <c r="AM81" s="20">
        <f t="shared" si="74"/>
        <v>1.8740133750000008E-4</v>
      </c>
      <c r="AN81" s="18">
        <f t="shared" si="90"/>
        <v>1.8534917083333339E-4</v>
      </c>
      <c r="AO81" s="18">
        <f t="shared" si="91"/>
        <v>2.6729937086844633E-6</v>
      </c>
      <c r="AP81" s="2">
        <f t="shared" si="92"/>
        <v>1.4421395556649286</v>
      </c>
      <c r="AQ81" s="18">
        <f t="shared" si="75"/>
        <v>1.0912451119910932E-6</v>
      </c>
    </row>
    <row r="82" spans="1:43">
      <c r="A82" s="11">
        <v>135</v>
      </c>
      <c r="B82" s="113">
        <f t="shared" si="76"/>
        <v>18225</v>
      </c>
      <c r="C82" s="52">
        <v>396.30752749999999</v>
      </c>
      <c r="D82" s="20">
        <f t="shared" si="77"/>
        <v>2.2278424724999999E-3</v>
      </c>
      <c r="E82" s="20">
        <f t="shared" si="68"/>
        <v>2.2616224724999997E-3</v>
      </c>
      <c r="F82" s="20">
        <f t="shared" si="68"/>
        <v>2.0661124724999998E-3</v>
      </c>
      <c r="G82" s="20">
        <f t="shared" si="68"/>
        <v>2.7368324724999999E-3</v>
      </c>
      <c r="H82" s="20">
        <f t="shared" si="68"/>
        <v>1.8361524725E-3</v>
      </c>
      <c r="I82" s="20">
        <f t="shared" si="68"/>
        <v>1.0152124725E-3</v>
      </c>
      <c r="J82" s="18">
        <f t="shared" si="78"/>
        <v>2.0239624724999999E-3</v>
      </c>
      <c r="K82" s="18">
        <f t="shared" si="79"/>
        <v>5.7634343025664834E-4</v>
      </c>
      <c r="L82" s="2">
        <f t="shared" si="80"/>
        <v>28.4759939024338</v>
      </c>
      <c r="M82" s="18">
        <f t="shared" si="69"/>
        <v>2.3529122012235537E-4</v>
      </c>
      <c r="N82" s="20">
        <f t="shared" si="81"/>
        <v>3.2240147249999995E-4</v>
      </c>
      <c r="O82" s="20">
        <f t="shared" si="70"/>
        <v>5.1745447249999994E-4</v>
      </c>
      <c r="P82" s="20">
        <f t="shared" si="70"/>
        <v>4.1259247249999999E-4</v>
      </c>
      <c r="Q82" s="20">
        <f t="shared" si="70"/>
        <v>2.3006247250000002E-4</v>
      </c>
      <c r="R82" s="20">
        <f t="shared" si="70"/>
        <v>6.0578247250000009E-4</v>
      </c>
      <c r="S82" s="20">
        <f t="shared" si="70"/>
        <v>1.0288024724999999E-3</v>
      </c>
      <c r="T82" s="18">
        <f t="shared" si="82"/>
        <v>5.1951597250000003E-4</v>
      </c>
      <c r="U82" s="18">
        <f t="shared" si="83"/>
        <v>2.8315684258428225E-4</v>
      </c>
      <c r="V82" s="2">
        <f t="shared" si="84"/>
        <v>54.503972461459256</v>
      </c>
      <c r="W82" s="18">
        <f t="shared" si="71"/>
        <v>1.1559829691817841E-4</v>
      </c>
      <c r="X82" s="20">
        <f t="shared" si="85"/>
        <v>2.3387647249999998E-4</v>
      </c>
      <c r="Y82" s="20">
        <f t="shared" si="72"/>
        <v>2.4213847250000004E-4</v>
      </c>
      <c r="Z82" s="20">
        <f t="shared" si="72"/>
        <v>2.4449247249999997E-4</v>
      </c>
      <c r="AA82" s="20">
        <f t="shared" si="72"/>
        <v>2.5856447249999998E-4</v>
      </c>
      <c r="AB82" s="20">
        <f t="shared" si="72"/>
        <v>2.5558247249999998E-4</v>
      </c>
      <c r="AC82" s="20">
        <f t="shared" si="72"/>
        <v>2.4266747250000002E-4</v>
      </c>
      <c r="AD82" s="18">
        <f t="shared" si="86"/>
        <v>2.4622030583333333E-4</v>
      </c>
      <c r="AE82" s="18">
        <f t="shared" si="87"/>
        <v>9.2159452345739628E-6</v>
      </c>
      <c r="AF82" s="2">
        <f t="shared" si="88"/>
        <v>3.7429671786746299</v>
      </c>
      <c r="AG82" s="18">
        <f t="shared" si="73"/>
        <v>3.7623938870234058E-6</v>
      </c>
      <c r="AH82" s="20">
        <f t="shared" si="89"/>
        <v>2.1785847250000006E-4</v>
      </c>
      <c r="AI82" s="20">
        <f t="shared" si="74"/>
        <v>2.2712047250000002E-4</v>
      </c>
      <c r="AJ82" s="20">
        <f t="shared" si="74"/>
        <v>2.2302347250000002E-4</v>
      </c>
      <c r="AK82" s="20">
        <f t="shared" si="74"/>
        <v>2.1747347249999996E-4</v>
      </c>
      <c r="AL82" s="20">
        <f t="shared" si="74"/>
        <v>2.2359047250000003E-4</v>
      </c>
      <c r="AM82" s="20">
        <f t="shared" si="74"/>
        <v>2.2810947250000003E-4</v>
      </c>
      <c r="AN82" s="18">
        <f t="shared" si="90"/>
        <v>2.2286263916666672E-4</v>
      </c>
      <c r="AO82" s="18">
        <f t="shared" si="91"/>
        <v>4.4788126737637424E-6</v>
      </c>
      <c r="AP82" s="2">
        <f t="shared" si="92"/>
        <v>2.0096740712176007</v>
      </c>
      <c r="AQ82" s="18">
        <f t="shared" si="75"/>
        <v>1.8284676173719314E-6</v>
      </c>
    </row>
    <row r="83" spans="1:43">
      <c r="A83" s="11">
        <v>150</v>
      </c>
      <c r="B83" s="113">
        <f t="shared" si="76"/>
        <v>22500</v>
      </c>
      <c r="C83" s="52">
        <v>466.59554750000007</v>
      </c>
      <c r="D83" s="20">
        <f t="shared" si="77"/>
        <v>2.6747844525000001E-3</v>
      </c>
      <c r="E83" s="20">
        <f t="shared" si="68"/>
        <v>2.6931544524999998E-3</v>
      </c>
      <c r="F83" s="20">
        <f t="shared" si="68"/>
        <v>2.4294344525E-3</v>
      </c>
      <c r="G83" s="20">
        <f t="shared" si="68"/>
        <v>3.1501044524999996E-3</v>
      </c>
      <c r="H83" s="20">
        <f t="shared" si="68"/>
        <v>2.2263344524999997E-3</v>
      </c>
      <c r="I83" s="20">
        <f t="shared" si="68"/>
        <v>1.2253944525E-3</v>
      </c>
      <c r="J83" s="18">
        <f t="shared" si="78"/>
        <v>2.3998677858333333E-3</v>
      </c>
      <c r="K83" s="18">
        <f t="shared" si="79"/>
        <v>6.5342588175451588E-4</v>
      </c>
      <c r="L83" s="2">
        <f t="shared" si="80"/>
        <v>27.227578352930781</v>
      </c>
      <c r="M83" s="18">
        <f t="shared" si="69"/>
        <v>2.6675999917112343E-4</v>
      </c>
      <c r="N83" s="20">
        <f t="shared" si="81"/>
        <v>3.8486345249999986E-4</v>
      </c>
      <c r="O83" s="20">
        <f t="shared" si="70"/>
        <v>6.1444445249999994E-4</v>
      </c>
      <c r="P83" s="20">
        <f t="shared" si="70"/>
        <v>4.9993745249999992E-4</v>
      </c>
      <c r="Q83" s="20">
        <f t="shared" si="70"/>
        <v>2.7189645249999991E-4</v>
      </c>
      <c r="R83" s="20">
        <f t="shared" si="70"/>
        <v>7.6009445250000004E-4</v>
      </c>
      <c r="S83" s="20">
        <f t="shared" si="70"/>
        <v>1.2622144524999999E-3</v>
      </c>
      <c r="T83" s="18">
        <f t="shared" si="82"/>
        <v>6.3224178583333327E-4</v>
      </c>
      <c r="U83" s="18">
        <f t="shared" si="83"/>
        <v>3.5272591225237007E-4</v>
      </c>
      <c r="V83" s="2">
        <f t="shared" si="84"/>
        <v>55.789718452008955</v>
      </c>
      <c r="W83" s="18">
        <f t="shared" si="71"/>
        <v>1.4399975067933666E-4</v>
      </c>
      <c r="X83" s="20">
        <f t="shared" si="85"/>
        <v>2.7611145249999993E-4</v>
      </c>
      <c r="Y83" s="20">
        <f t="shared" si="72"/>
        <v>2.8229845249999993E-4</v>
      </c>
      <c r="Z83" s="20">
        <f t="shared" si="72"/>
        <v>2.8083545249999998E-4</v>
      </c>
      <c r="AA83" s="20">
        <f t="shared" si="72"/>
        <v>2.9780345249999995E-4</v>
      </c>
      <c r="AB83" s="20">
        <f t="shared" si="72"/>
        <v>2.9472345249999992E-4</v>
      </c>
      <c r="AC83" s="20">
        <f t="shared" si="72"/>
        <v>2.8632945249999992E-4</v>
      </c>
      <c r="AD83" s="18">
        <f t="shared" si="86"/>
        <v>2.8635028583333323E-4</v>
      </c>
      <c r="AE83" s="18">
        <f t="shared" si="87"/>
        <v>8.4017834872523706E-6</v>
      </c>
      <c r="AF83" s="2">
        <f t="shared" si="88"/>
        <v>2.9340929284570469</v>
      </c>
      <c r="AG83" s="18">
        <f t="shared" si="73"/>
        <v>3.4300137455182939E-6</v>
      </c>
      <c r="AH83" s="20">
        <f t="shared" si="89"/>
        <v>2.6073445249999997E-4</v>
      </c>
      <c r="AI83" s="20">
        <f t="shared" si="74"/>
        <v>2.7156245249999997E-4</v>
      </c>
      <c r="AJ83" s="20">
        <f t="shared" si="74"/>
        <v>2.6145945249999989E-4</v>
      </c>
      <c r="AK83" s="20">
        <f t="shared" si="74"/>
        <v>2.5610045249999997E-4</v>
      </c>
      <c r="AL83" s="20">
        <f t="shared" si="74"/>
        <v>2.5472545249999995E-4</v>
      </c>
      <c r="AM83" s="20">
        <f t="shared" si="74"/>
        <v>2.6370745249999994E-4</v>
      </c>
      <c r="AN83" s="18">
        <f t="shared" si="90"/>
        <v>2.6138161916666654E-4</v>
      </c>
      <c r="AO83" s="18">
        <f t="shared" si="91"/>
        <v>6.0279188254875051E-6</v>
      </c>
      <c r="AP83" s="2">
        <f t="shared" si="92"/>
        <v>2.3061754857536028</v>
      </c>
      <c r="AQ83" s="18">
        <f t="shared" si="75"/>
        <v>2.4608875555602114E-6</v>
      </c>
    </row>
    <row r="84" spans="1:43">
      <c r="A84" s="11">
        <v>165</v>
      </c>
      <c r="B84" s="113">
        <f t="shared" si="76"/>
        <v>27225</v>
      </c>
      <c r="C84" s="52">
        <v>540.39986999999996</v>
      </c>
      <c r="D84" s="20">
        <f t="shared" si="77"/>
        <v>3.07645013E-3</v>
      </c>
      <c r="E84" s="20">
        <f t="shared" si="68"/>
        <v>3.2258201300000003E-3</v>
      </c>
      <c r="F84" s="20">
        <f t="shared" si="68"/>
        <v>2.9725801300000002E-3</v>
      </c>
      <c r="G84" s="20">
        <f t="shared" si="68"/>
        <v>3.9042501299999996E-3</v>
      </c>
      <c r="H84" s="20">
        <f t="shared" si="68"/>
        <v>2.6378101299999999E-3</v>
      </c>
      <c r="I84" s="20">
        <f t="shared" si="68"/>
        <v>1.2540201300000001E-3</v>
      </c>
      <c r="J84" s="18">
        <f t="shared" si="78"/>
        <v>2.8451551300000002E-3</v>
      </c>
      <c r="K84" s="18">
        <f t="shared" si="79"/>
        <v>8.8442355307284746E-4</v>
      </c>
      <c r="L84" s="2">
        <f t="shared" si="80"/>
        <v>31.085248876142913</v>
      </c>
      <c r="M84" s="18">
        <f t="shared" si="69"/>
        <v>3.6106440358796564E-4</v>
      </c>
      <c r="N84" s="20">
        <f t="shared" si="81"/>
        <v>4.5843213000000001E-4</v>
      </c>
      <c r="O84" s="20">
        <f t="shared" si="70"/>
        <v>7.0500013000000014E-4</v>
      </c>
      <c r="P84" s="20">
        <f t="shared" si="70"/>
        <v>5.9426013000000012E-4</v>
      </c>
      <c r="Q84" s="20">
        <f t="shared" si="70"/>
        <v>3.2486913000000006E-4</v>
      </c>
      <c r="R84" s="20">
        <f t="shared" si="70"/>
        <v>8.9434013E-4</v>
      </c>
      <c r="S84" s="20">
        <f t="shared" si="70"/>
        <v>1.50477013E-3</v>
      </c>
      <c r="T84" s="18">
        <f t="shared" si="82"/>
        <v>7.4694529666666665E-4</v>
      </c>
      <c r="U84" s="18">
        <f t="shared" si="83"/>
        <v>4.2011522463363151E-4</v>
      </c>
      <c r="V84" s="2">
        <f t="shared" si="84"/>
        <v>56.244443402809587</v>
      </c>
      <c r="W84" s="18">
        <f t="shared" si="71"/>
        <v>1.7151132225452187E-4</v>
      </c>
      <c r="X84" s="20">
        <f t="shared" si="85"/>
        <v>3.2304313000000004E-4</v>
      </c>
      <c r="Y84" s="20">
        <f t="shared" si="72"/>
        <v>3.3060013000000004E-4</v>
      </c>
      <c r="Z84" s="20">
        <f t="shared" si="72"/>
        <v>3.2605813000000002E-4</v>
      </c>
      <c r="AA84" s="20">
        <f t="shared" si="72"/>
        <v>3.4523413000000006E-4</v>
      </c>
      <c r="AB84" s="20">
        <f t="shared" si="72"/>
        <v>3.4966913000000001E-4</v>
      </c>
      <c r="AC84" s="20">
        <f t="shared" si="72"/>
        <v>3.2874213000000011E-4</v>
      </c>
      <c r="AD84" s="18">
        <f t="shared" si="86"/>
        <v>3.3389113000000008E-4</v>
      </c>
      <c r="AE84" s="18">
        <f t="shared" si="87"/>
        <v>1.089942024146238E-5</v>
      </c>
      <c r="AF84" s="2">
        <f t="shared" si="88"/>
        <v>3.2643635191693705</v>
      </c>
      <c r="AG84" s="18">
        <f t="shared" si="73"/>
        <v>4.4496696806242422E-6</v>
      </c>
      <c r="AH84" s="20">
        <f t="shared" si="89"/>
        <v>3.0063013E-4</v>
      </c>
      <c r="AI84" s="20">
        <f t="shared" si="74"/>
        <v>3.1791713000000005E-4</v>
      </c>
      <c r="AJ84" s="20">
        <f t="shared" si="74"/>
        <v>3.0087612999999997E-4</v>
      </c>
      <c r="AK84" s="20">
        <f t="shared" si="74"/>
        <v>2.9988612999999999E-4</v>
      </c>
      <c r="AL84" s="20">
        <f t="shared" si="74"/>
        <v>2.9837913000000001E-4</v>
      </c>
      <c r="AM84" s="20">
        <f t="shared" si="74"/>
        <v>3.0673413000000004E-4</v>
      </c>
      <c r="AN84" s="18">
        <f t="shared" si="90"/>
        <v>3.0407046333333338E-4</v>
      </c>
      <c r="AO84" s="18">
        <f t="shared" si="91"/>
        <v>7.3588705292773721E-6</v>
      </c>
      <c r="AP84" s="2">
        <f t="shared" si="92"/>
        <v>2.4201201420903233</v>
      </c>
      <c r="AQ84" s="18">
        <f t="shared" si="75"/>
        <v>3.0042463133223902E-6</v>
      </c>
    </row>
    <row r="85" spans="1:43">
      <c r="A85" s="11">
        <v>180</v>
      </c>
      <c r="B85" s="113">
        <f t="shared" si="76"/>
        <v>32400</v>
      </c>
      <c r="C85" s="52">
        <v>617.01883500000008</v>
      </c>
      <c r="D85" s="20">
        <f t="shared" si="77"/>
        <v>3.5068111650000001E-3</v>
      </c>
      <c r="E85" s="20">
        <f t="shared" si="68"/>
        <v>3.6753411649999997E-3</v>
      </c>
      <c r="F85" s="20">
        <f t="shared" si="68"/>
        <v>3.408101165E-3</v>
      </c>
      <c r="G85" s="20">
        <f t="shared" si="68"/>
        <v>4.3471511650000003E-3</v>
      </c>
      <c r="H85" s="20">
        <f t="shared" si="68"/>
        <v>3.0623011649999997E-3</v>
      </c>
      <c r="I85" s="20">
        <f t="shared" si="68"/>
        <v>1.5284711649999998E-3</v>
      </c>
      <c r="J85" s="18">
        <f t="shared" si="78"/>
        <v>3.2546961649999998E-3</v>
      </c>
      <c r="K85" s="18">
        <f t="shared" si="79"/>
        <v>9.459771452788911E-4</v>
      </c>
      <c r="L85" s="2">
        <f t="shared" si="80"/>
        <v>29.064990933766353</v>
      </c>
      <c r="M85" s="18">
        <f t="shared" si="69"/>
        <v>3.8619355237799269E-4</v>
      </c>
      <c r="N85" s="20">
        <f t="shared" si="81"/>
        <v>5.4320116499999998E-4</v>
      </c>
      <c r="O85" s="20">
        <f t="shared" si="70"/>
        <v>8.3301116499999992E-4</v>
      </c>
      <c r="P85" s="20">
        <f t="shared" si="70"/>
        <v>6.9466116499999995E-4</v>
      </c>
      <c r="Q85" s="20">
        <f t="shared" si="70"/>
        <v>3.6779216499999997E-4</v>
      </c>
      <c r="R85" s="20">
        <f t="shared" si="70"/>
        <v>1.0500811649999998E-3</v>
      </c>
      <c r="S85" s="20">
        <f t="shared" si="70"/>
        <v>1.7776811649999997E-3</v>
      </c>
      <c r="T85" s="18">
        <f t="shared" si="82"/>
        <v>8.7773799833333317E-4</v>
      </c>
      <c r="U85" s="18">
        <f t="shared" si="83"/>
        <v>4.9941508440190974E-4</v>
      </c>
      <c r="V85" s="2">
        <f t="shared" si="84"/>
        <v>56.897967884517854</v>
      </c>
      <c r="W85" s="18">
        <f t="shared" si="71"/>
        <v>2.0388535443894554E-4</v>
      </c>
      <c r="X85" s="20">
        <f t="shared" si="85"/>
        <v>3.7044016499999987E-4</v>
      </c>
      <c r="Y85" s="20">
        <f t="shared" si="72"/>
        <v>3.7676616499999989E-4</v>
      </c>
      <c r="Z85" s="20">
        <f t="shared" si="72"/>
        <v>3.7128616499999985E-4</v>
      </c>
      <c r="AA85" s="20">
        <f t="shared" si="72"/>
        <v>3.9679116499999985E-4</v>
      </c>
      <c r="AB85" s="20">
        <f t="shared" si="72"/>
        <v>3.9310116499999991E-4</v>
      </c>
      <c r="AC85" s="20">
        <f t="shared" si="72"/>
        <v>3.7172916499999994E-4</v>
      </c>
      <c r="AD85" s="18">
        <f t="shared" si="86"/>
        <v>3.8001899833333324E-4</v>
      </c>
      <c r="AE85" s="18">
        <f t="shared" si="87"/>
        <v>1.1830193124656358E-5</v>
      </c>
      <c r="AF85" s="2">
        <f t="shared" si="88"/>
        <v>3.1130530780146728</v>
      </c>
      <c r="AG85" s="18">
        <f t="shared" si="73"/>
        <v>4.8296561189983045E-6</v>
      </c>
      <c r="AH85" s="20">
        <f t="shared" si="89"/>
        <v>3.4598416499999996E-4</v>
      </c>
      <c r="AI85" s="20">
        <f t="shared" si="74"/>
        <v>3.6060116499999994E-4</v>
      </c>
      <c r="AJ85" s="20">
        <f t="shared" si="74"/>
        <v>3.3774516499999991E-4</v>
      </c>
      <c r="AK85" s="20">
        <f t="shared" si="74"/>
        <v>3.3649516499999991E-4</v>
      </c>
      <c r="AL85" s="20">
        <f t="shared" si="74"/>
        <v>3.4400816499999997E-4</v>
      </c>
      <c r="AM85" s="20">
        <f t="shared" si="74"/>
        <v>3.6083916499999989E-4</v>
      </c>
      <c r="AN85" s="18">
        <f t="shared" si="90"/>
        <v>3.476121649999999E-4</v>
      </c>
      <c r="AO85" s="18">
        <f t="shared" si="91"/>
        <v>1.0772671237905663E-5</v>
      </c>
      <c r="AP85" s="2">
        <f t="shared" si="92"/>
        <v>3.099048975430899</v>
      </c>
      <c r="AQ85" s="18">
        <f t="shared" si="75"/>
        <v>4.3979246166042142E-6</v>
      </c>
    </row>
    <row r="86" spans="1:43">
      <c r="A86" s="11">
        <v>195</v>
      </c>
      <c r="B86" s="113">
        <f t="shared" si="76"/>
        <v>38025</v>
      </c>
      <c r="C86" s="52">
        <v>698.21055000000001</v>
      </c>
      <c r="D86" s="20">
        <f t="shared" si="77"/>
        <v>4.0501594500000002E-3</v>
      </c>
      <c r="E86" s="20">
        <f t="shared" si="68"/>
        <v>4.2631694500000006E-3</v>
      </c>
      <c r="F86" s="20">
        <f t="shared" si="68"/>
        <v>3.9448294500000003E-3</v>
      </c>
      <c r="G86" s="20">
        <f t="shared" si="68"/>
        <v>5.0306494499999998E-3</v>
      </c>
      <c r="H86" s="20">
        <f t="shared" si="68"/>
        <v>3.5543794500000002E-3</v>
      </c>
      <c r="I86" s="20">
        <f t="shared" si="68"/>
        <v>1.7482394499999999E-3</v>
      </c>
      <c r="J86" s="18">
        <f t="shared" si="78"/>
        <v>3.7652377833333334E-3</v>
      </c>
      <c r="K86" s="18">
        <f t="shared" si="79"/>
        <v>1.1023048278115573E-3</v>
      </c>
      <c r="L86" s="2">
        <f t="shared" si="80"/>
        <v>29.275835717225174</v>
      </c>
      <c r="M86" s="18">
        <f t="shared" si="69"/>
        <v>4.5001406152413116E-4</v>
      </c>
      <c r="N86" s="20">
        <f t="shared" si="81"/>
        <v>6.4713944999999985E-4</v>
      </c>
      <c r="O86" s="20">
        <f t="shared" si="70"/>
        <v>9.5795945000000003E-4</v>
      </c>
      <c r="P86" s="20">
        <f t="shared" si="70"/>
        <v>8.0014944999999994E-4</v>
      </c>
      <c r="Q86" s="20">
        <f t="shared" si="70"/>
        <v>4.2245945000000007E-4</v>
      </c>
      <c r="R86" s="20">
        <f t="shared" si="70"/>
        <v>1.1803294499999999E-3</v>
      </c>
      <c r="S86" s="20">
        <f t="shared" si="70"/>
        <v>2.0931594500000002E-3</v>
      </c>
      <c r="T86" s="18">
        <f t="shared" si="82"/>
        <v>1.0168661166666667E-3</v>
      </c>
      <c r="U86" s="18">
        <f t="shared" si="83"/>
        <v>5.8746588039363334E-4</v>
      </c>
      <c r="V86" s="2">
        <f t="shared" si="84"/>
        <v>57.772195450800652</v>
      </c>
      <c r="W86" s="18">
        <f t="shared" si="71"/>
        <v>2.3983194137654906E-4</v>
      </c>
      <c r="X86" s="20">
        <f t="shared" si="85"/>
        <v>4.1868945000000007E-4</v>
      </c>
      <c r="Y86" s="20">
        <f t="shared" si="72"/>
        <v>4.3481944999999996E-4</v>
      </c>
      <c r="Z86" s="20">
        <f t="shared" si="72"/>
        <v>4.3438944999999991E-4</v>
      </c>
      <c r="AA86" s="20">
        <f t="shared" si="72"/>
        <v>4.4730944999999995E-4</v>
      </c>
      <c r="AB86" s="20">
        <f t="shared" si="72"/>
        <v>4.4704944999999997E-4</v>
      </c>
      <c r="AC86" s="20">
        <f t="shared" si="72"/>
        <v>4.249294500000001E-4</v>
      </c>
      <c r="AD86" s="18">
        <f t="shared" si="86"/>
        <v>4.3453111666666666E-4</v>
      </c>
      <c r="AE86" s="18">
        <f t="shared" si="87"/>
        <v>1.1517361532341748E-5</v>
      </c>
      <c r="AF86" s="2">
        <f t="shared" si="88"/>
        <v>2.6505263007843087</v>
      </c>
      <c r="AG86" s="18">
        <f t="shared" si="73"/>
        <v>4.7019431562327766E-6</v>
      </c>
      <c r="AH86" s="20">
        <f t="shared" si="89"/>
        <v>3.8580944999999997E-4</v>
      </c>
      <c r="AI86" s="20">
        <f t="shared" si="74"/>
        <v>4.1359944999999995E-4</v>
      </c>
      <c r="AJ86" s="20">
        <f t="shared" si="74"/>
        <v>3.8440944999999988E-4</v>
      </c>
      <c r="AK86" s="20">
        <f t="shared" si="74"/>
        <v>3.7740944999999987E-4</v>
      </c>
      <c r="AL86" s="20">
        <f t="shared" si="74"/>
        <v>3.8974945000000004E-4</v>
      </c>
      <c r="AM86" s="20">
        <f t="shared" si="74"/>
        <v>4.0461944999999993E-4</v>
      </c>
      <c r="AN86" s="18">
        <f t="shared" si="90"/>
        <v>3.9259944999999998E-4</v>
      </c>
      <c r="AO86" s="18">
        <f t="shared" si="91"/>
        <v>1.3693204153885987E-5</v>
      </c>
      <c r="AP86" s="2">
        <f t="shared" si="92"/>
        <v>3.4878307022299664</v>
      </c>
      <c r="AQ86" s="18">
        <f t="shared" si="75"/>
        <v>5.5902271867966222E-6</v>
      </c>
    </row>
    <row r="87" spans="1:43">
      <c r="A87" s="11">
        <v>210</v>
      </c>
      <c r="B87" s="113">
        <f t="shared" si="76"/>
        <v>44100</v>
      </c>
      <c r="C87" s="52">
        <v>783.31197500000007</v>
      </c>
      <c r="D87" s="20">
        <f t="shared" si="77"/>
        <v>4.5785280249999996E-3</v>
      </c>
      <c r="E87" s="20">
        <f t="shared" si="68"/>
        <v>5.0437080249999995E-3</v>
      </c>
      <c r="F87" s="20">
        <f t="shared" si="68"/>
        <v>4.4605580250000002E-3</v>
      </c>
      <c r="G87" s="20">
        <f t="shared" si="68"/>
        <v>5.6616580250000003E-3</v>
      </c>
      <c r="H87" s="20">
        <f t="shared" si="68"/>
        <v>4.1346880249999995E-3</v>
      </c>
      <c r="I87" s="20">
        <f t="shared" si="68"/>
        <v>2.0258980249999998E-3</v>
      </c>
      <c r="J87" s="18">
        <f t="shared" si="78"/>
        <v>4.3175063583333331E-3</v>
      </c>
      <c r="K87" s="18">
        <f t="shared" si="79"/>
        <v>1.2415796349717833E-3</v>
      </c>
      <c r="L87" s="2">
        <f t="shared" si="80"/>
        <v>28.756868709072716</v>
      </c>
      <c r="M87" s="18">
        <f t="shared" si="69"/>
        <v>5.0687276345197764E-4</v>
      </c>
      <c r="N87" s="20">
        <f t="shared" si="81"/>
        <v>7.2369802499999995E-4</v>
      </c>
      <c r="O87" s="20">
        <f t="shared" si="70"/>
        <v>1.0703180250000001E-3</v>
      </c>
      <c r="P87" s="20">
        <f t="shared" si="70"/>
        <v>9.3530802499999983E-4</v>
      </c>
      <c r="Q87" s="20">
        <f t="shared" si="70"/>
        <v>4.7379802499999984E-4</v>
      </c>
      <c r="R87" s="20">
        <f t="shared" si="70"/>
        <v>1.3943280249999997E-3</v>
      </c>
      <c r="S87" s="20">
        <f t="shared" si="70"/>
        <v>2.3631880249999999E-3</v>
      </c>
      <c r="T87" s="18">
        <f t="shared" si="82"/>
        <v>1.1601063583333332E-3</v>
      </c>
      <c r="U87" s="18">
        <f t="shared" si="83"/>
        <v>6.6668326558919023E-4</v>
      </c>
      <c r="V87" s="2">
        <f t="shared" si="84"/>
        <v>57.467426223487017</v>
      </c>
      <c r="W87" s="18">
        <f t="shared" si="71"/>
        <v>2.721723034576525E-4</v>
      </c>
      <c r="X87" s="20">
        <f t="shared" si="85"/>
        <v>4.7282802500000002E-4</v>
      </c>
      <c r="Y87" s="20">
        <f t="shared" si="72"/>
        <v>4.813080249999998E-4</v>
      </c>
      <c r="Z87" s="20">
        <f t="shared" si="72"/>
        <v>4.7918802499999992E-4</v>
      </c>
      <c r="AA87" s="20">
        <f t="shared" si="72"/>
        <v>5.0759802499999996E-4</v>
      </c>
      <c r="AB87" s="20">
        <f t="shared" si="72"/>
        <v>4.9954802499999984E-4</v>
      </c>
      <c r="AC87" s="20">
        <f t="shared" si="72"/>
        <v>4.8083802500000004E-4</v>
      </c>
      <c r="AD87" s="18">
        <f t="shared" si="86"/>
        <v>4.8688469166666658E-4</v>
      </c>
      <c r="AE87" s="18">
        <f t="shared" si="87"/>
        <v>1.3519557191959579E-5</v>
      </c>
      <c r="AF87" s="2">
        <f t="shared" si="88"/>
        <v>2.776747230577421</v>
      </c>
      <c r="AG87" s="18">
        <f t="shared" si="73"/>
        <v>5.5193361114459231E-6</v>
      </c>
      <c r="AH87" s="20">
        <f t="shared" si="89"/>
        <v>4.36108025E-4</v>
      </c>
      <c r="AI87" s="20">
        <f t="shared" si="74"/>
        <v>4.6067802499999991E-4</v>
      </c>
      <c r="AJ87" s="20">
        <f t="shared" si="74"/>
        <v>4.2814802499999995E-4</v>
      </c>
      <c r="AK87" s="20">
        <f t="shared" si="74"/>
        <v>4.2138802499999998E-4</v>
      </c>
      <c r="AL87" s="20">
        <f t="shared" si="74"/>
        <v>4.2539802499999996E-4</v>
      </c>
      <c r="AM87" s="20">
        <f t="shared" si="74"/>
        <v>4.5125802499999985E-4</v>
      </c>
      <c r="AN87" s="18">
        <f t="shared" si="90"/>
        <v>4.3716302499999992E-4</v>
      </c>
      <c r="AO87" s="18">
        <f t="shared" si="91"/>
        <v>1.5628649013910282E-5</v>
      </c>
      <c r="AP87" s="2">
        <f t="shared" si="92"/>
        <v>3.5750162113802477</v>
      </c>
      <c r="AQ87" s="18">
        <f t="shared" si="75"/>
        <v>6.3803692421886113E-6</v>
      </c>
    </row>
    <row r="88" spans="1:43">
      <c r="A88" s="11">
        <v>225</v>
      </c>
      <c r="B88" s="113">
        <f t="shared" si="76"/>
        <v>50625</v>
      </c>
      <c r="C88" s="52">
        <v>870.77610000000004</v>
      </c>
      <c r="D88" s="20">
        <f t="shared" si="77"/>
        <v>5.1305038999999997E-3</v>
      </c>
      <c r="E88" s="20">
        <f t="shared" si="68"/>
        <v>5.5909439E-3</v>
      </c>
      <c r="F88" s="20">
        <f t="shared" si="68"/>
        <v>4.9104638999999993E-3</v>
      </c>
      <c r="G88" s="20">
        <f t="shared" si="68"/>
        <v>6.4709538999999996E-3</v>
      </c>
      <c r="H88" s="20">
        <f t="shared" si="68"/>
        <v>4.7053838999999995E-3</v>
      </c>
      <c r="I88" s="20">
        <f t="shared" si="68"/>
        <v>2.3242038999999998E-3</v>
      </c>
      <c r="J88" s="18">
        <f t="shared" si="78"/>
        <v>4.8554088999999993E-3</v>
      </c>
      <c r="K88" s="18">
        <f t="shared" si="79"/>
        <v>1.3899073312958674E-3</v>
      </c>
      <c r="L88" s="2">
        <f t="shared" si="80"/>
        <v>28.625958388301086</v>
      </c>
      <c r="M88" s="18">
        <f t="shared" si="69"/>
        <v>5.6742729190472805E-4</v>
      </c>
      <c r="N88" s="20">
        <f t="shared" si="81"/>
        <v>8.1085390000000003E-4</v>
      </c>
      <c r="O88" s="20">
        <f t="shared" si="70"/>
        <v>1.1947638999999998E-3</v>
      </c>
      <c r="P88" s="20">
        <f t="shared" si="70"/>
        <v>1.0375738999999998E-3</v>
      </c>
      <c r="Q88" s="20">
        <f t="shared" si="70"/>
        <v>5.2868390000000004E-4</v>
      </c>
      <c r="R88" s="20">
        <f t="shared" si="70"/>
        <v>1.5779238999999998E-3</v>
      </c>
      <c r="S88" s="20">
        <f t="shared" si="70"/>
        <v>2.6976738999999997E-3</v>
      </c>
      <c r="T88" s="18">
        <f t="shared" si="82"/>
        <v>1.3079122333333332E-3</v>
      </c>
      <c r="U88" s="18">
        <f t="shared" si="83"/>
        <v>7.6739728072014067E-4</v>
      </c>
      <c r="V88" s="2">
        <f t="shared" si="84"/>
        <v>58.673453857401348</v>
      </c>
      <c r="W88" s="18">
        <f t="shared" si="71"/>
        <v>3.1328862796061466E-4</v>
      </c>
      <c r="X88" s="20">
        <f t="shared" si="85"/>
        <v>5.256239E-4</v>
      </c>
      <c r="Y88" s="20">
        <f t="shared" si="72"/>
        <v>5.3549389999999993E-4</v>
      </c>
      <c r="Z88" s="20">
        <f t="shared" si="72"/>
        <v>5.3012390000000006E-4</v>
      </c>
      <c r="AA88" s="20">
        <f t="shared" si="72"/>
        <v>5.7173389999999992E-4</v>
      </c>
      <c r="AB88" s="20">
        <f t="shared" si="72"/>
        <v>5.6059389999999984E-4</v>
      </c>
      <c r="AC88" s="20">
        <f t="shared" si="72"/>
        <v>5.4546389999999992E-4</v>
      </c>
      <c r="AD88" s="18">
        <f t="shared" si="86"/>
        <v>5.4483889999999994E-4</v>
      </c>
      <c r="AE88" s="18">
        <f t="shared" si="87"/>
        <v>1.8138512342526828E-5</v>
      </c>
      <c r="AF88" s="2">
        <f t="shared" si="88"/>
        <v>3.3291514872610657</v>
      </c>
      <c r="AG88" s="18">
        <f t="shared" si="73"/>
        <v>7.4050166553942576E-6</v>
      </c>
      <c r="AH88" s="20">
        <f t="shared" si="89"/>
        <v>4.8319389999999996E-4</v>
      </c>
      <c r="AI88" s="20">
        <f t="shared" si="74"/>
        <v>5.1867389999999997E-4</v>
      </c>
      <c r="AJ88" s="20">
        <f t="shared" si="74"/>
        <v>4.7706389999999988E-4</v>
      </c>
      <c r="AK88" s="20">
        <f t="shared" si="74"/>
        <v>4.7475389999999994E-4</v>
      </c>
      <c r="AL88" s="20">
        <f t="shared" si="74"/>
        <v>4.743038999999999E-4</v>
      </c>
      <c r="AM88" s="20">
        <f t="shared" si="74"/>
        <v>5.0604389999999995E-4</v>
      </c>
      <c r="AN88" s="18">
        <f t="shared" si="90"/>
        <v>4.8900556666666654E-4</v>
      </c>
      <c r="AO88" s="18">
        <f t="shared" si="91"/>
        <v>1.879437513371135E-5</v>
      </c>
      <c r="AP88" s="2">
        <f t="shared" si="92"/>
        <v>3.8433867454360988</v>
      </c>
      <c r="AQ88" s="18">
        <f t="shared" si="75"/>
        <v>7.6727715186741957E-6</v>
      </c>
    </row>
    <row r="89" spans="1:43">
      <c r="A89" s="11">
        <v>240</v>
      </c>
      <c r="B89" s="113">
        <f t="shared" si="76"/>
        <v>57600</v>
      </c>
      <c r="C89" s="52">
        <v>962.13742499999989</v>
      </c>
      <c r="D89" s="20">
        <f t="shared" si="77"/>
        <v>5.839752575E-3</v>
      </c>
      <c r="E89" s="20">
        <f t="shared" si="68"/>
        <v>6.2778925750000001E-3</v>
      </c>
      <c r="F89" s="20">
        <f t="shared" si="68"/>
        <v>5.4727625749999998E-3</v>
      </c>
      <c r="G89" s="20">
        <f t="shared" si="68"/>
        <v>7.1554325749999996E-3</v>
      </c>
      <c r="H89" s="20">
        <f t="shared" si="68"/>
        <v>5.1890625750000002E-3</v>
      </c>
      <c r="I89" s="20">
        <f t="shared" si="68"/>
        <v>2.5480125750000004E-3</v>
      </c>
      <c r="J89" s="18">
        <f t="shared" si="78"/>
        <v>5.4138192416666661E-3</v>
      </c>
      <c r="K89" s="18">
        <f t="shared" si="79"/>
        <v>1.5638476050519328E-3</v>
      </c>
      <c r="L89" s="111">
        <f t="shared" si="80"/>
        <v>28.88621757106349</v>
      </c>
      <c r="M89" s="18">
        <f t="shared" si="69"/>
        <v>6.3843811130845807E-4</v>
      </c>
      <c r="N89" s="20">
        <f t="shared" si="81"/>
        <v>9.1931257500000012E-4</v>
      </c>
      <c r="O89" s="20">
        <f t="shared" si="70"/>
        <v>1.3152425750000002E-3</v>
      </c>
      <c r="P89" s="20">
        <f t="shared" si="70"/>
        <v>1.2004325750000003E-3</v>
      </c>
      <c r="Q89" s="20">
        <f t="shared" si="70"/>
        <v>5.8981257500000019E-4</v>
      </c>
      <c r="R89" s="20">
        <f t="shared" si="70"/>
        <v>1.6457025750000003E-3</v>
      </c>
      <c r="S89" s="20">
        <f t="shared" si="70"/>
        <v>3.0199525750000001E-3</v>
      </c>
      <c r="T89" s="18">
        <f t="shared" si="82"/>
        <v>1.448409241666667E-3</v>
      </c>
      <c r="U89" s="18">
        <f t="shared" si="83"/>
        <v>8.4912077055426371E-4</v>
      </c>
      <c r="V89" s="111">
        <f t="shared" si="84"/>
        <v>58.624368453848767</v>
      </c>
      <c r="W89" s="18">
        <f t="shared" si="71"/>
        <v>3.4665210297613627E-4</v>
      </c>
      <c r="X89" s="20">
        <f t="shared" si="85"/>
        <v>5.8113257500000013E-4</v>
      </c>
      <c r="Y89" s="20">
        <f t="shared" si="72"/>
        <v>5.9154257500000022E-4</v>
      </c>
      <c r="Z89" s="20">
        <f t="shared" si="72"/>
        <v>5.9110257500000012E-4</v>
      </c>
      <c r="AA89" s="20">
        <f t="shared" si="72"/>
        <v>6.4039257500000013E-4</v>
      </c>
      <c r="AB89" s="20">
        <f t="shared" si="72"/>
        <v>6.0990257500000004E-4</v>
      </c>
      <c r="AC89" s="20">
        <f t="shared" si="72"/>
        <v>6.0580257500000021E-4</v>
      </c>
      <c r="AD89" s="18">
        <f t="shared" si="86"/>
        <v>6.0331257500000014E-4</v>
      </c>
      <c r="AE89" s="18">
        <f t="shared" si="87"/>
        <v>2.0995828157041091E-5</v>
      </c>
      <c r="AF89" s="111">
        <f t="shared" si="88"/>
        <v>3.4800912540304809</v>
      </c>
      <c r="AG89" s="18">
        <f t="shared" si="73"/>
        <v>8.5715109519850659E-6</v>
      </c>
      <c r="AH89" s="20">
        <f t="shared" si="89"/>
        <v>5.4019257500000008E-4</v>
      </c>
      <c r="AI89" s="20">
        <f t="shared" si="74"/>
        <v>5.6217257500000008E-4</v>
      </c>
      <c r="AJ89" s="20">
        <f t="shared" si="74"/>
        <v>5.2202257500000022E-4</v>
      </c>
      <c r="AK89" s="20">
        <f t="shared" si="74"/>
        <v>5.2192257500000006E-4</v>
      </c>
      <c r="AL89" s="20">
        <f t="shared" si="74"/>
        <v>5.2563257500000014E-4</v>
      </c>
      <c r="AM89" s="20">
        <f t="shared" si="74"/>
        <v>5.638125750000001E-4</v>
      </c>
      <c r="AN89" s="18">
        <f t="shared" si="90"/>
        <v>5.3929257500000011E-4</v>
      </c>
      <c r="AO89" s="18">
        <f t="shared" si="91"/>
        <v>1.9555562891412743E-5</v>
      </c>
      <c r="AP89" s="111">
        <f t="shared" si="92"/>
        <v>3.6261509610831819</v>
      </c>
      <c r="AQ89" s="18">
        <f t="shared" si="75"/>
        <v>7.9835251194778113E-6</v>
      </c>
    </row>
    <row r="90" spans="1:43">
      <c r="A90" s="11">
        <v>255</v>
      </c>
      <c r="B90" s="113">
        <f t="shared" si="76"/>
        <v>65025</v>
      </c>
      <c r="C90" s="52">
        <v>1054.6514499999998</v>
      </c>
      <c r="D90" s="20">
        <f t="shared" si="77"/>
        <v>6.45607855E-3</v>
      </c>
      <c r="E90" s="20">
        <f t="shared" si="68"/>
        <v>6.93030855E-3</v>
      </c>
      <c r="F90" s="20">
        <f t="shared" si="68"/>
        <v>6.3100085500000002E-3</v>
      </c>
      <c r="G90" s="20">
        <f t="shared" si="68"/>
        <v>7.9382585500000005E-3</v>
      </c>
      <c r="H90" s="20">
        <f t="shared" si="68"/>
        <v>5.81390855E-3</v>
      </c>
      <c r="I90" s="20">
        <f t="shared" si="68"/>
        <v>2.8769585500000002E-3</v>
      </c>
      <c r="J90" s="18">
        <f t="shared" si="78"/>
        <v>6.0542535500000003E-3</v>
      </c>
      <c r="K90" s="18">
        <f t="shared" si="79"/>
        <v>1.7144556214583101E-3</v>
      </c>
      <c r="L90" s="111">
        <f t="shared" si="80"/>
        <v>28.318199878799426</v>
      </c>
      <c r="M90" s="18">
        <f t="shared" si="69"/>
        <v>6.9992357653651501E-4</v>
      </c>
      <c r="N90" s="20">
        <f t="shared" si="81"/>
        <v>1.04267855E-3</v>
      </c>
      <c r="O90" s="20">
        <f t="shared" si="70"/>
        <v>1.4791985500000001E-3</v>
      </c>
      <c r="P90" s="20">
        <f t="shared" si="70"/>
        <v>1.3580085499999999E-3</v>
      </c>
      <c r="Q90" s="20">
        <f t="shared" si="70"/>
        <v>6.591485500000001E-4</v>
      </c>
      <c r="R90" s="20">
        <f t="shared" si="70"/>
        <v>1.7436285500000003E-3</v>
      </c>
      <c r="S90" s="20">
        <f t="shared" si="70"/>
        <v>3.4006085500000002E-3</v>
      </c>
      <c r="T90" s="18">
        <f t="shared" si="82"/>
        <v>1.6138785500000002E-3</v>
      </c>
      <c r="U90" s="18">
        <f t="shared" si="83"/>
        <v>9.5190610120956794E-4</v>
      </c>
      <c r="V90" s="111">
        <f t="shared" si="84"/>
        <v>58.982511491311897</v>
      </c>
      <c r="W90" s="18">
        <f t="shared" si="71"/>
        <v>3.8861403850092713E-4</v>
      </c>
      <c r="X90" s="20">
        <f t="shared" si="85"/>
        <v>6.3826855000000018E-4</v>
      </c>
      <c r="Y90" s="20">
        <f t="shared" si="72"/>
        <v>6.6616855000000005E-4</v>
      </c>
      <c r="Z90" s="20">
        <f t="shared" si="72"/>
        <v>6.5791855000000015E-4</v>
      </c>
      <c r="AA90" s="20">
        <f t="shared" si="72"/>
        <v>6.916085500000001E-4</v>
      </c>
      <c r="AB90" s="20">
        <f t="shared" si="72"/>
        <v>6.7350855000000026E-4</v>
      </c>
      <c r="AC90" s="20">
        <f t="shared" si="72"/>
        <v>6.8482855000000014E-4</v>
      </c>
      <c r="AD90" s="18">
        <f t="shared" si="86"/>
        <v>6.6871688333333364E-4</v>
      </c>
      <c r="AE90" s="18">
        <f t="shared" si="87"/>
        <v>1.927056451344034E-5</v>
      </c>
      <c r="AF90" s="111">
        <f t="shared" si="88"/>
        <v>2.8817224439411366</v>
      </c>
      <c r="AG90" s="18">
        <f t="shared" si="73"/>
        <v>7.8671750188856039E-6</v>
      </c>
      <c r="AH90" s="20">
        <f t="shared" si="89"/>
        <v>5.9345855000000002E-4</v>
      </c>
      <c r="AI90" s="20">
        <f t="shared" si="74"/>
        <v>6.330985500000002E-4</v>
      </c>
      <c r="AJ90" s="20">
        <f t="shared" si="74"/>
        <v>5.7200855000000023E-4</v>
      </c>
      <c r="AK90" s="20">
        <f t="shared" si="74"/>
        <v>5.735285500000002E-4</v>
      </c>
      <c r="AL90" s="20">
        <f t="shared" si="74"/>
        <v>5.8151855000000024E-4</v>
      </c>
      <c r="AM90" s="20">
        <f t="shared" si="74"/>
        <v>6.1237855000000009E-4</v>
      </c>
      <c r="AN90" s="18">
        <f t="shared" si="90"/>
        <v>5.9433188333333348E-4</v>
      </c>
      <c r="AO90" s="18">
        <f t="shared" si="91"/>
        <v>2.4185081076288857E-5</v>
      </c>
      <c r="AP90" s="111">
        <f t="shared" si="92"/>
        <v>4.0692888526602156</v>
      </c>
      <c r="AQ90" s="18">
        <f t="shared" si="75"/>
        <v>9.873518004124851E-6</v>
      </c>
    </row>
    <row r="91" spans="1:43">
      <c r="A91" s="11">
        <v>270</v>
      </c>
      <c r="B91" s="113">
        <f t="shared" si="76"/>
        <v>72900</v>
      </c>
      <c r="C91" s="52">
        <v>1153.5079249999999</v>
      </c>
      <c r="D91" s="20">
        <f t="shared" si="77"/>
        <v>7.1328920749999993E-3</v>
      </c>
      <c r="E91" s="20">
        <f t="shared" si="77"/>
        <v>7.5708120749999998E-3</v>
      </c>
      <c r="F91" s="20">
        <f t="shared" si="77"/>
        <v>6.7396520749999998E-3</v>
      </c>
      <c r="G91" s="20">
        <f t="shared" si="77"/>
        <v>8.7076220749999992E-3</v>
      </c>
      <c r="H91" s="20">
        <f t="shared" si="77"/>
        <v>6.4652920750000002E-3</v>
      </c>
      <c r="I91" s="20">
        <f t="shared" si="77"/>
        <v>3.1608820750000004E-3</v>
      </c>
      <c r="J91" s="18">
        <f t="shared" si="78"/>
        <v>6.6295254083333331E-3</v>
      </c>
      <c r="K91" s="18">
        <f t="shared" si="79"/>
        <v>1.8723499347255215E-3</v>
      </c>
      <c r="L91" s="111">
        <f t="shared" si="80"/>
        <v>28.242593841966006</v>
      </c>
      <c r="M91" s="18">
        <f t="shared" si="69"/>
        <v>7.6438366000181979E-4</v>
      </c>
      <c r="N91" s="20">
        <f t="shared" si="81"/>
        <v>1.138882075E-3</v>
      </c>
      <c r="O91" s="20">
        <f t="shared" si="81"/>
        <v>1.6209920750000001E-3</v>
      </c>
      <c r="P91" s="20">
        <f t="shared" si="81"/>
        <v>1.4829620749999999E-3</v>
      </c>
      <c r="Q91" s="20">
        <f t="shared" si="81"/>
        <v>7.2956207500000003E-4</v>
      </c>
      <c r="R91" s="20">
        <f t="shared" si="81"/>
        <v>1.8713220750000001E-3</v>
      </c>
      <c r="S91" s="20">
        <f t="shared" si="81"/>
        <v>3.7336420749999998E-3</v>
      </c>
      <c r="T91" s="18">
        <f t="shared" si="82"/>
        <v>1.7628937416666664E-3</v>
      </c>
      <c r="U91" s="18">
        <f t="shared" si="83"/>
        <v>1.0441521355897647E-3</v>
      </c>
      <c r="V91" s="111">
        <f t="shared" si="84"/>
        <v>59.229442530246175</v>
      </c>
      <c r="W91" s="18">
        <f t="shared" si="71"/>
        <v>4.2627332433871318E-4</v>
      </c>
      <c r="X91" s="20">
        <f t="shared" si="85"/>
        <v>7.0616207500000022E-4</v>
      </c>
      <c r="Y91" s="20">
        <f t="shared" si="85"/>
        <v>7.1552207500000004E-4</v>
      </c>
      <c r="Z91" s="20">
        <f t="shared" si="85"/>
        <v>7.1768207500000022E-4</v>
      </c>
      <c r="AA91" s="20">
        <f t="shared" si="85"/>
        <v>7.5825207500000008E-4</v>
      </c>
      <c r="AB91" s="20">
        <f t="shared" si="85"/>
        <v>7.4743207500000016E-4</v>
      </c>
      <c r="AC91" s="20">
        <f t="shared" si="85"/>
        <v>8.0092207500000016E-4</v>
      </c>
      <c r="AD91" s="18">
        <f t="shared" si="86"/>
        <v>7.4099540833333355E-4</v>
      </c>
      <c r="AE91" s="18">
        <f t="shared" si="87"/>
        <v>3.5598291906588243E-5</v>
      </c>
      <c r="AF91" s="111">
        <f t="shared" si="88"/>
        <v>4.8041177457032918</v>
      </c>
      <c r="AG91" s="18">
        <f t="shared" si="73"/>
        <v>1.4532941814298222E-5</v>
      </c>
      <c r="AH91" s="20">
        <f t="shared" si="89"/>
        <v>6.3569207500000012E-4</v>
      </c>
      <c r="AI91" s="20">
        <f t="shared" si="89"/>
        <v>6.8978207500000003E-4</v>
      </c>
      <c r="AJ91" s="20">
        <f t="shared" si="89"/>
        <v>6.3127207500000013E-4</v>
      </c>
      <c r="AK91" s="20">
        <f t="shared" si="89"/>
        <v>6.2800207500000014E-4</v>
      </c>
      <c r="AL91" s="20">
        <f t="shared" si="89"/>
        <v>6.5182207500000006E-4</v>
      </c>
      <c r="AM91" s="20">
        <f t="shared" si="89"/>
        <v>6.6036207499999998E-4</v>
      </c>
      <c r="AN91" s="18">
        <f t="shared" si="90"/>
        <v>6.4948874166666671E-4</v>
      </c>
      <c r="AO91" s="18">
        <f t="shared" si="91"/>
        <v>2.3371342851164207E-5</v>
      </c>
      <c r="AP91" s="111">
        <f t="shared" si="92"/>
        <v>3.5984215509556816</v>
      </c>
      <c r="AQ91" s="18">
        <f t="shared" si="75"/>
        <v>9.5413107648326149E-6</v>
      </c>
    </row>
    <row r="92" spans="1:43">
      <c r="A92" s="11">
        <v>285</v>
      </c>
      <c r="B92" s="113">
        <f t="shared" si="76"/>
        <v>81225</v>
      </c>
      <c r="C92" s="52">
        <v>1255.4047750000004</v>
      </c>
      <c r="D92" s="20">
        <f t="shared" ref="D92:I93" si="93">(B42-$C92)/1000000</f>
        <v>7.8838152249999984E-3</v>
      </c>
      <c r="E92" s="20">
        <f t="shared" si="93"/>
        <v>8.2013852249999998E-3</v>
      </c>
      <c r="F92" s="20">
        <f t="shared" si="93"/>
        <v>7.3181852249999992E-3</v>
      </c>
      <c r="G92" s="20">
        <f t="shared" si="93"/>
        <v>9.5911952249999998E-3</v>
      </c>
      <c r="H92" s="20">
        <f t="shared" si="93"/>
        <v>6.9777452249999991E-3</v>
      </c>
      <c r="I92" s="20">
        <f t="shared" si="93"/>
        <v>3.5600052249999993E-3</v>
      </c>
      <c r="J92" s="18">
        <f t="shared" si="78"/>
        <v>7.2553885583333325E-3</v>
      </c>
      <c r="K92" s="18">
        <f t="shared" si="79"/>
        <v>2.0239915896531455E-3</v>
      </c>
      <c r="L92" s="111">
        <f t="shared" si="80"/>
        <v>27.896391397652248</v>
      </c>
      <c r="M92" s="18">
        <f t="shared" si="69"/>
        <v>8.2629110638913323E-4</v>
      </c>
      <c r="N92" s="20">
        <f t="shared" ref="N92:S93" si="94">(K42-$C92)/1000000</f>
        <v>1.2595252249999994E-3</v>
      </c>
      <c r="O92" s="20">
        <f t="shared" si="94"/>
        <v>1.7892752249999994E-3</v>
      </c>
      <c r="P92" s="20">
        <f t="shared" si="94"/>
        <v>1.6718152249999994E-3</v>
      </c>
      <c r="Q92" s="20">
        <f t="shared" si="94"/>
        <v>8.0360522499999974E-4</v>
      </c>
      <c r="R92" s="20">
        <f t="shared" si="94"/>
        <v>1.9873852249999995E-3</v>
      </c>
      <c r="S92" s="20">
        <f t="shared" si="94"/>
        <v>4.0647352250000003E-3</v>
      </c>
      <c r="T92" s="18">
        <f t="shared" si="82"/>
        <v>1.9293902249999998E-3</v>
      </c>
      <c r="U92" s="18">
        <f t="shared" si="83"/>
        <v>1.1282862905619302E-3</v>
      </c>
      <c r="V92" s="111">
        <f t="shared" si="84"/>
        <v>58.478905715505554</v>
      </c>
      <c r="W92" s="18">
        <f t="shared" si="71"/>
        <v>4.6062094927572147E-4</v>
      </c>
      <c r="X92" s="20">
        <f t="shared" ref="X92:AC93" si="95">(T42-$C92)/1000000</f>
        <v>7.6221522499999943E-4</v>
      </c>
      <c r="Y92" s="20">
        <f t="shared" si="95"/>
        <v>7.7794522499999947E-4</v>
      </c>
      <c r="Z92" s="20">
        <f t="shared" si="95"/>
        <v>7.8046522499999947E-4</v>
      </c>
      <c r="AA92" s="20">
        <f t="shared" si="95"/>
        <v>8.1606522499999936E-4</v>
      </c>
      <c r="AB92" s="20">
        <f t="shared" si="95"/>
        <v>8.066752249999995E-4</v>
      </c>
      <c r="AC92" s="20">
        <f t="shared" si="95"/>
        <v>8.6919522499999944E-4</v>
      </c>
      <c r="AD92" s="18">
        <f t="shared" si="86"/>
        <v>8.0209355833333283E-4</v>
      </c>
      <c r="AE92" s="18">
        <f t="shared" si="87"/>
        <v>3.8366759267192038E-5</v>
      </c>
      <c r="AF92" s="111">
        <f t="shared" si="88"/>
        <v>4.7833271902736865</v>
      </c>
      <c r="AG92" s="18">
        <f t="shared" si="73"/>
        <v>1.5663163881469724E-5</v>
      </c>
      <c r="AH92" s="20">
        <f t="shared" ref="AH92:AM93" si="96">(AC42-$C92)/1000000</f>
        <v>6.9937522499999955E-4</v>
      </c>
      <c r="AI92" s="20">
        <f t="shared" si="96"/>
        <v>7.4490522499999956E-4</v>
      </c>
      <c r="AJ92" s="20">
        <f t="shared" si="96"/>
        <v>6.9556522499999963E-4</v>
      </c>
      <c r="AK92" s="20">
        <f t="shared" si="96"/>
        <v>6.7620522499999946E-4</v>
      </c>
      <c r="AL92" s="20">
        <f t="shared" si="96"/>
        <v>6.893452249999996E-4</v>
      </c>
      <c r="AM92" s="20">
        <f t="shared" si="96"/>
        <v>7.3827522499999969E-4</v>
      </c>
      <c r="AN92" s="18">
        <f t="shared" si="90"/>
        <v>7.07278558333333E-4</v>
      </c>
      <c r="AO92" s="18">
        <f t="shared" si="91"/>
        <v>2.779705284138354E-5</v>
      </c>
      <c r="AP92" s="111">
        <f t="shared" si="92"/>
        <v>3.9301421644798511</v>
      </c>
      <c r="AQ92" s="18">
        <f t="shared" si="75"/>
        <v>1.1348099302428497E-5</v>
      </c>
    </row>
    <row r="93" spans="1:43">
      <c r="A93" s="11">
        <v>300</v>
      </c>
      <c r="B93" s="113">
        <f t="shared" si="76"/>
        <v>90000</v>
      </c>
      <c r="C93" s="52">
        <v>1359.2816499999999</v>
      </c>
      <c r="D93" s="20">
        <f t="shared" si="93"/>
        <v>8.4629883499999989E-3</v>
      </c>
      <c r="E93" s="20">
        <f t="shared" si="93"/>
        <v>8.9412183499999985E-3</v>
      </c>
      <c r="F93" s="20">
        <f t="shared" si="93"/>
        <v>7.1710683500000004E-3</v>
      </c>
      <c r="G93" s="20">
        <f t="shared" si="93"/>
        <v>1.0533818350000002E-2</v>
      </c>
      <c r="H93" s="20">
        <f t="shared" si="93"/>
        <v>7.7746883499999996E-3</v>
      </c>
      <c r="I93" s="20">
        <f t="shared" si="93"/>
        <v>3.7241283500000001E-3</v>
      </c>
      <c r="J93" s="18">
        <f t="shared" si="78"/>
        <v>7.767985016666667E-3</v>
      </c>
      <c r="K93" s="18">
        <f t="shared" si="79"/>
        <v>2.2899114086677385E-3</v>
      </c>
      <c r="L93" s="111">
        <f t="shared" si="80"/>
        <v>29.478834005917872</v>
      </c>
      <c r="M93" s="18">
        <f t="shared" si="69"/>
        <v>9.3485241790230067E-4</v>
      </c>
      <c r="N93" s="20">
        <f t="shared" si="94"/>
        <v>1.3788283500000002E-3</v>
      </c>
      <c r="O93" s="20">
        <f t="shared" si="94"/>
        <v>1.9414083500000001E-3</v>
      </c>
      <c r="P93" s="20">
        <f t="shared" si="94"/>
        <v>1.8290483500000001E-3</v>
      </c>
      <c r="Q93" s="20">
        <f t="shared" si="94"/>
        <v>8.7135834999999993E-4</v>
      </c>
      <c r="R93" s="20">
        <f t="shared" si="94"/>
        <v>2.0816283499999998E-3</v>
      </c>
      <c r="S93" s="20">
        <f t="shared" si="94"/>
        <v>4.5005583500000003E-3</v>
      </c>
      <c r="T93" s="18">
        <f t="shared" si="82"/>
        <v>2.1004716833333335E-3</v>
      </c>
      <c r="U93" s="18">
        <f t="shared" si="83"/>
        <v>1.2562827337294208E-3</v>
      </c>
      <c r="V93" s="111">
        <f t="shared" si="84"/>
        <v>59.809553430197589</v>
      </c>
      <c r="W93" s="18">
        <f t="shared" si="71"/>
        <v>5.1287527838430453E-4</v>
      </c>
      <c r="X93" s="20">
        <f t="shared" si="95"/>
        <v>8.3757835000000018E-4</v>
      </c>
      <c r="Y93" s="20">
        <f t="shared" si="95"/>
        <v>8.5839834999999992E-4</v>
      </c>
      <c r="Z93" s="20">
        <f t="shared" si="95"/>
        <v>8.6091834999999992E-4</v>
      </c>
      <c r="AA93" s="20">
        <f t="shared" si="95"/>
        <v>9.0283835E-4</v>
      </c>
      <c r="AB93" s="20">
        <f t="shared" si="95"/>
        <v>8.6146835000000012E-4</v>
      </c>
      <c r="AC93" s="20">
        <f t="shared" si="95"/>
        <v>1.0544383499999999E-3</v>
      </c>
      <c r="AD93" s="18">
        <f t="shared" si="86"/>
        <v>8.9594001666666665E-4</v>
      </c>
      <c r="AE93" s="18">
        <f t="shared" si="87"/>
        <v>8.0497928524072326E-5</v>
      </c>
      <c r="AF93" s="111">
        <f t="shared" si="88"/>
        <v>8.9847452984144898</v>
      </c>
      <c r="AG93" s="18">
        <f t="shared" si="73"/>
        <v>3.2863141705834763E-5</v>
      </c>
      <c r="AH93" s="20">
        <f t="shared" si="96"/>
        <v>7.5338835000000014E-4</v>
      </c>
      <c r="AI93" s="20">
        <f t="shared" si="96"/>
        <v>7.9561835000000023E-4</v>
      </c>
      <c r="AJ93" s="20">
        <f t="shared" si="96"/>
        <v>7.480083500000001E-4</v>
      </c>
      <c r="AK93" s="20">
        <f t="shared" si="96"/>
        <v>7.3488835000000018E-4</v>
      </c>
      <c r="AL93" s="20">
        <f t="shared" si="96"/>
        <v>7.4839834999999996E-4</v>
      </c>
      <c r="AM93" s="20">
        <f t="shared" si="96"/>
        <v>7.8942835000000012E-4</v>
      </c>
      <c r="AN93" s="18">
        <f t="shared" si="90"/>
        <v>7.6162168333333347E-4</v>
      </c>
      <c r="AO93" s="18">
        <f t="shared" si="91"/>
        <v>2.4785569726489412E-5</v>
      </c>
      <c r="AP93" s="111">
        <f t="shared" si="92"/>
        <v>3.2543151368816385</v>
      </c>
      <c r="AQ93" s="18">
        <f t="shared" si="75"/>
        <v>1.0118666469012181E-5</v>
      </c>
    </row>
    <row r="94" spans="1:43" ht="23.25">
      <c r="A94" s="100" t="s">
        <v>328</v>
      </c>
      <c r="B94" s="104">
        <f>$B$105</f>
        <v>2.952E-7</v>
      </c>
      <c r="C94" s="2" t="s">
        <v>327</v>
      </c>
      <c r="D94" s="115">
        <f>SLOPE(D89:D93,$B89:$B93)</f>
        <v>8.2308651499580314E-8</v>
      </c>
      <c r="E94" s="115">
        <f t="shared" ref="E94:I94" si="97">SLOPE(E89:E93,$B89:$B93)</f>
        <v>8.1422030394121521E-8</v>
      </c>
      <c r="F94" s="115">
        <f t="shared" si="97"/>
        <v>5.3698007990339653E-8</v>
      </c>
      <c r="G94" s="115">
        <f t="shared" si="97"/>
        <v>1.0386013052600934E-7</v>
      </c>
      <c r="H94" s="115">
        <f t="shared" si="97"/>
        <v>7.8196886088416123E-8</v>
      </c>
      <c r="I94" s="115">
        <f t="shared" si="97"/>
        <v>3.7358672909922389E-8</v>
      </c>
      <c r="J94" s="46" t="s">
        <v>331</v>
      </c>
      <c r="K94" s="116" t="s">
        <v>330</v>
      </c>
      <c r="L94" s="108">
        <f>AVERAGE(L89:L93)</f>
        <v>28.564447339079805</v>
      </c>
      <c r="M94" s="46"/>
      <c r="N94" s="115">
        <f>SLOPE(N89:N93,$B89:$B93)</f>
        <v>1.4013644391346794E-8</v>
      </c>
      <c r="O94" s="115">
        <f t="shared" ref="O94:S94" si="98">SLOPE(O89:O93,$B89:$B93)</f>
        <v>1.9269150274908782E-8</v>
      </c>
      <c r="P94" s="115">
        <f t="shared" si="98"/>
        <v>1.9396259193600868E-8</v>
      </c>
      <c r="Q94" s="115">
        <f t="shared" si="98"/>
        <v>8.7258962454824067E-9</v>
      </c>
      <c r="R94" s="115">
        <f t="shared" si="98"/>
        <v>1.3751571527670704E-8</v>
      </c>
      <c r="S94" s="115">
        <f t="shared" si="98"/>
        <v>4.4746097331414972E-8</v>
      </c>
      <c r="T94" s="46" t="s">
        <v>331</v>
      </c>
      <c r="U94" s="116" t="s">
        <v>330</v>
      </c>
      <c r="V94" s="108">
        <f>AVERAGE(V89:V93)</f>
        <v>59.024956324222003</v>
      </c>
      <c r="W94" s="46"/>
      <c r="X94" s="115">
        <f>SLOPE(X89:X93,$B89:$B93)</f>
        <v>7.8621482366442207E-9</v>
      </c>
      <c r="Y94" s="115">
        <f t="shared" ref="Y94:AC94" si="99">SLOPE(Y89:Y93,$B89:$B93)</f>
        <v>7.9688608070842398E-9</v>
      </c>
      <c r="Z94" s="115">
        <f t="shared" si="99"/>
        <v>8.1765959354606501E-9</v>
      </c>
      <c r="AA94" s="115">
        <f t="shared" si="99"/>
        <v>8.0293304643474864E-9</v>
      </c>
      <c r="AB94" s="115">
        <f t="shared" si="99"/>
        <v>7.8359899371392282E-9</v>
      </c>
      <c r="AC94" s="115">
        <f t="shared" si="99"/>
        <v>1.3395539806107927E-8</v>
      </c>
      <c r="AD94" s="46" t="s">
        <v>331</v>
      </c>
      <c r="AE94" s="116" t="s">
        <v>330</v>
      </c>
      <c r="AF94" s="108">
        <f>AVERAGE(AF89:AF93)</f>
        <v>4.9868007864726174</v>
      </c>
      <c r="AG94" s="46"/>
      <c r="AH94" s="115">
        <f>SLOPE(AH89:AH93,$B89:$B93)</f>
        <v>6.5724748728225641E-9</v>
      </c>
      <c r="AI94" s="115">
        <f t="shared" ref="AI94:AM94" si="100">SLOPE(AI89:AI93,$B89:$B93)</f>
        <v>7.122330138910295E-9</v>
      </c>
      <c r="AJ94" s="115">
        <f t="shared" si="100"/>
        <v>7.1010259921552418E-9</v>
      </c>
      <c r="AK94" s="115">
        <f t="shared" si="100"/>
        <v>6.5216861158213806E-9</v>
      </c>
      <c r="AL94" s="115">
        <f t="shared" si="100"/>
        <v>6.815151679427218E-9</v>
      </c>
      <c r="AM94" s="115">
        <f t="shared" si="100"/>
        <v>7.1293767106863255E-9</v>
      </c>
      <c r="AN94" s="46" t="s">
        <v>331</v>
      </c>
      <c r="AO94" s="116" t="s">
        <v>330</v>
      </c>
      <c r="AP94" s="108">
        <f>AVERAGE(AP89:AP93)</f>
        <v>3.6956637332121134</v>
      </c>
      <c r="AQ94" s="46"/>
    </row>
    <row r="95" spans="1:43">
      <c r="A95" s="13" t="s">
        <v>245</v>
      </c>
      <c r="B95" s="2" t="s">
        <v>332</v>
      </c>
      <c r="C95" s="2" t="s">
        <v>245</v>
      </c>
      <c r="D95" s="77">
        <f t="shared" ref="D95:I95" si="101">D94/$B$71</f>
        <v>0.27882334518828022</v>
      </c>
      <c r="E95" s="77">
        <f t="shared" si="101"/>
        <v>0.27581988615894826</v>
      </c>
      <c r="F95" s="77">
        <f t="shared" si="101"/>
        <v>0.18190382110548664</v>
      </c>
      <c r="G95" s="77">
        <f t="shared" si="101"/>
        <v>0.35182971045396116</v>
      </c>
      <c r="H95" s="77">
        <f t="shared" si="101"/>
        <v>0.26489460057051534</v>
      </c>
      <c r="I95" s="77">
        <f t="shared" si="101"/>
        <v>0.1265537700200623</v>
      </c>
      <c r="J95" s="99">
        <f t="shared" ref="J95" si="102">AVERAGE(D95:I95)</f>
        <v>0.2466375222495423</v>
      </c>
      <c r="K95" s="99">
        <f t="shared" ref="K95" si="103">_xlfn.STDEV.S(D95:I95)</f>
        <v>7.9870914033778148E-2</v>
      </c>
      <c r="L95" s="123">
        <f t="shared" ref="L95" si="104">K95/J95%</f>
        <v>32.383926543409949</v>
      </c>
      <c r="M95" s="46"/>
      <c r="N95" s="77">
        <f t="shared" ref="N95:S95" si="105">N94/$B$71</f>
        <v>4.747169509263819E-2</v>
      </c>
      <c r="O95" s="77">
        <f t="shared" si="105"/>
        <v>6.5274899305246548E-2</v>
      </c>
      <c r="P95" s="77">
        <f t="shared" si="105"/>
        <v>6.5705485073173669E-2</v>
      </c>
      <c r="Q95" s="77">
        <f t="shared" si="105"/>
        <v>2.9559269124262894E-2</v>
      </c>
      <c r="R95" s="77">
        <f t="shared" si="105"/>
        <v>4.65839143891284E-2</v>
      </c>
      <c r="S95" s="77">
        <f t="shared" si="105"/>
        <v>0.15157892049937322</v>
      </c>
      <c r="T95" s="99">
        <f t="shared" ref="T95" si="106">AVERAGE(N95:S95)</f>
        <v>6.7695697247303815E-2</v>
      </c>
      <c r="U95" s="99">
        <f t="shared" ref="U95" si="107">_xlfn.STDEV.S(N95:S95)</f>
        <v>4.32557999323036E-2</v>
      </c>
      <c r="V95" s="123">
        <f t="shared" ref="V95" si="108">U95/T95%</f>
        <v>63.897414002965149</v>
      </c>
      <c r="W95" s="46"/>
      <c r="X95" s="77">
        <f t="shared" ref="X95:AC95" si="109">X94/$B$71</f>
        <v>2.6633293484567142E-2</v>
      </c>
      <c r="Y95" s="77">
        <f t="shared" si="109"/>
        <v>2.6994785931857182E-2</v>
      </c>
      <c r="Z95" s="77">
        <f t="shared" si="109"/>
        <v>2.7698495716330117E-2</v>
      </c>
      <c r="AA95" s="77">
        <f t="shared" si="109"/>
        <v>2.7199628944266554E-2</v>
      </c>
      <c r="AB95" s="77">
        <f t="shared" si="109"/>
        <v>2.6544681358872724E-2</v>
      </c>
      <c r="AC95" s="77">
        <f t="shared" si="109"/>
        <v>4.5377844871639317E-2</v>
      </c>
      <c r="AD95" s="99">
        <f t="shared" ref="AD95" si="110">AVERAGE(X95:AC95)</f>
        <v>3.0074788384588838E-2</v>
      </c>
      <c r="AE95" s="99">
        <f t="shared" ref="AE95" si="111">_xlfn.STDEV.S(X95:AC95)</f>
        <v>7.5085125606483647E-3</v>
      </c>
      <c r="AF95" s="123">
        <f t="shared" ref="AF95" si="112">AE95/AD95%</f>
        <v>24.966135969541639</v>
      </c>
      <c r="AG95" s="46"/>
      <c r="AH95" s="77">
        <f t="shared" ref="AH95:AM95" si="113">AH94/$B$71</f>
        <v>2.2264481276499201E-2</v>
      </c>
      <c r="AI95" s="77">
        <f t="shared" si="113"/>
        <v>2.4127134616904793E-2</v>
      </c>
      <c r="AJ95" s="77">
        <f t="shared" si="113"/>
        <v>2.4054966098086862E-2</v>
      </c>
      <c r="AK95" s="77">
        <f t="shared" si="113"/>
        <v>2.2092432641671343E-2</v>
      </c>
      <c r="AL95" s="77">
        <f t="shared" si="113"/>
        <v>2.3086557179631498E-2</v>
      </c>
      <c r="AM95" s="77">
        <f t="shared" si="113"/>
        <v>2.4151005117501102E-2</v>
      </c>
      <c r="AN95" s="99">
        <f t="shared" ref="AN95" si="114">AVERAGE(AH95:AM95)</f>
        <v>2.3296096155049132E-2</v>
      </c>
      <c r="AO95" s="99">
        <f t="shared" ref="AO95" si="115">_xlfn.STDEV.S(AH95:AM95)</f>
        <v>9.5439190513246048E-4</v>
      </c>
      <c r="AP95" s="123">
        <f t="shared" ref="AP95" si="116">AO95/AN95%</f>
        <v>4.0967890018156892</v>
      </c>
      <c r="AQ95" s="46"/>
    </row>
    <row r="100" spans="1:3">
      <c r="A100" s="118" t="s">
        <v>336</v>
      </c>
      <c r="B100" s="119">
        <v>1025</v>
      </c>
      <c r="C100" t="s">
        <v>333</v>
      </c>
    </row>
    <row r="101" spans="1:3">
      <c r="A101" s="118" t="s">
        <v>337</v>
      </c>
      <c r="B101" s="119">
        <v>1.0580000000000001E-6</v>
      </c>
      <c r="C101" t="s">
        <v>334</v>
      </c>
    </row>
    <row r="102" spans="1:3">
      <c r="A102" s="26" t="s">
        <v>335</v>
      </c>
      <c r="B102" s="117">
        <v>0.02</v>
      </c>
      <c r="C102" t="s">
        <v>230</v>
      </c>
    </row>
    <row r="103" spans="1:3">
      <c r="A103"/>
      <c r="B103"/>
      <c r="C103"/>
    </row>
    <row r="104" spans="1:3">
      <c r="A104" t="s">
        <v>338</v>
      </c>
      <c r="B104" s="120">
        <v>0.6</v>
      </c>
      <c r="C104"/>
    </row>
    <row r="105" spans="1:3">
      <c r="A105" s="100" t="s">
        <v>328</v>
      </c>
      <c r="B105" s="121">
        <f>($B$100*$B$102^5*$B$104^2)/4</f>
        <v>2.952E-7</v>
      </c>
      <c r="C10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</vt:lpstr>
      <vt:lpstr>CONSTANT</vt:lpstr>
      <vt:lpstr> Blank discs RAW torque</vt:lpstr>
      <vt:lpstr>Coated Discs RAW torque</vt:lpstr>
      <vt:lpstr>Coated Discs Cm2 SD</vt:lpstr>
      <vt:lpstr>Phase_2 F30d </vt:lpstr>
      <vt:lpstr>Phase_2 F85d</vt:lpstr>
      <vt:lpstr> Phase_2 F110d</vt:lpstr>
      <vt:lpstr>Phase_2 F176d</vt:lpstr>
      <vt:lpstr>Phase_2 SUMMARY</vt:lpstr>
      <vt:lpstr>Sandpapers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Dennington S.P.</dc:creator>
  <cp:lastModifiedBy>Simon Dennington</cp:lastModifiedBy>
  <dcterms:created xsi:type="dcterms:W3CDTF">2016-11-23T11:08:10Z</dcterms:created>
  <dcterms:modified xsi:type="dcterms:W3CDTF">2020-10-05T09:30:21Z</dcterms:modified>
</cp:coreProperties>
</file>