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0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mc4\mydocuments\Papers\Papers in preparation\Dijokaite_et_al\Files_Statistics_and_revised_figuers_with Gc_control\Dataset for Pure deposition\"/>
    </mc:Choice>
  </mc:AlternateContent>
  <bookViews>
    <workbookView xWindow="0" yWindow="0" windowWidth="19200" windowHeight="12750" firstSheet="4" activeTab="10"/>
  </bookViews>
  <sheets>
    <sheet name="Meningo 1" sheetId="1" r:id="rId1"/>
    <sheet name="Lactamica 1" sheetId="2" r:id="rId2"/>
    <sheet name="Meningo 2" sheetId="3" r:id="rId3"/>
    <sheet name="Lactamica 2" sheetId="4" r:id="rId4"/>
    <sheet name="Meningo 3" sheetId="5" r:id="rId5"/>
    <sheet name="Lactamica 3" sheetId="6" r:id="rId6"/>
    <sheet name="Meningo all" sheetId="7" r:id="rId7"/>
    <sheet name="Lactamica all" sheetId="8" r:id="rId8"/>
    <sheet name="Gono,meni,lac" sheetId="9" r:id="rId9"/>
    <sheet name="T-test" sheetId="11" r:id="rId10"/>
    <sheet name="Other Neisseria" sheetId="12" r:id="rId11"/>
  </sheets>
  <definedNames>
    <definedName name="OLE_LINK2" localSheetId="10">'Other Neisseria'!#REF!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7" i="12" l="1"/>
  <c r="U36" i="12"/>
  <c r="L35" i="12" l="1"/>
  <c r="AB5" i="12"/>
  <c r="L5" i="12"/>
  <c r="AD129" i="12" l="1"/>
  <c r="AD130" i="12"/>
  <c r="AD132" i="12"/>
  <c r="AD138" i="12"/>
  <c r="AD128" i="12"/>
  <c r="AC129" i="12"/>
  <c r="AC130" i="12"/>
  <c r="AC132" i="12"/>
  <c r="AC138" i="12"/>
  <c r="AC128" i="12"/>
  <c r="U129" i="12"/>
  <c r="U130" i="12"/>
  <c r="U131" i="12"/>
  <c r="U132" i="12"/>
  <c r="U133" i="12"/>
  <c r="U134" i="12"/>
  <c r="U136" i="12"/>
  <c r="U137" i="12"/>
  <c r="U138" i="12"/>
  <c r="U128" i="12"/>
  <c r="T129" i="12"/>
  <c r="T130" i="12"/>
  <c r="T131" i="12"/>
  <c r="T132" i="12"/>
  <c r="T133" i="12"/>
  <c r="T134" i="12"/>
  <c r="T136" i="12"/>
  <c r="T137" i="12"/>
  <c r="T138" i="12"/>
  <c r="T128" i="12"/>
  <c r="M130" i="12"/>
  <c r="M131" i="12"/>
  <c r="M132" i="12"/>
  <c r="M135" i="12"/>
  <c r="M136" i="12"/>
  <c r="M137" i="12"/>
  <c r="M138" i="12"/>
  <c r="M128" i="12"/>
  <c r="L130" i="12"/>
  <c r="L131" i="12"/>
  <c r="L132" i="12"/>
  <c r="L135" i="12"/>
  <c r="L136" i="12"/>
  <c r="L137" i="12"/>
  <c r="L138" i="12"/>
  <c r="L128" i="12"/>
  <c r="AF98" i="12"/>
  <c r="AF99" i="12"/>
  <c r="AF101" i="12"/>
  <c r="AF107" i="12"/>
  <c r="AF97" i="12"/>
  <c r="AE98" i="12"/>
  <c r="AE99" i="12"/>
  <c r="AE101" i="12"/>
  <c r="AE107" i="12"/>
  <c r="AE97" i="12"/>
  <c r="W98" i="12"/>
  <c r="W99" i="12"/>
  <c r="W100" i="12"/>
  <c r="W101" i="12"/>
  <c r="W102" i="12"/>
  <c r="W103" i="12"/>
  <c r="W105" i="12"/>
  <c r="W106" i="12"/>
  <c r="W107" i="12"/>
  <c r="W97" i="12"/>
  <c r="V98" i="12"/>
  <c r="V99" i="12"/>
  <c r="V100" i="12"/>
  <c r="V101" i="12"/>
  <c r="V102" i="12"/>
  <c r="V103" i="12"/>
  <c r="V105" i="12"/>
  <c r="V106" i="12"/>
  <c r="V107" i="12"/>
  <c r="V97" i="12"/>
  <c r="O99" i="12"/>
  <c r="O100" i="12"/>
  <c r="O101" i="12"/>
  <c r="O104" i="12"/>
  <c r="O105" i="12"/>
  <c r="O106" i="12"/>
  <c r="O107" i="12"/>
  <c r="N99" i="12"/>
  <c r="N100" i="12"/>
  <c r="N101" i="12"/>
  <c r="N104" i="12"/>
  <c r="N105" i="12"/>
  <c r="N106" i="12"/>
  <c r="N107" i="12"/>
  <c r="O97" i="12"/>
  <c r="N97" i="12"/>
  <c r="O68" i="12"/>
  <c r="O69" i="12"/>
  <c r="O70" i="12"/>
  <c r="O73" i="12"/>
  <c r="O74" i="12"/>
  <c r="O75" i="12"/>
  <c r="O76" i="12"/>
  <c r="O66" i="12"/>
  <c r="N68" i="12"/>
  <c r="N69" i="12"/>
  <c r="N70" i="12"/>
  <c r="N73" i="12"/>
  <c r="N74" i="12"/>
  <c r="N75" i="12"/>
  <c r="N76" i="12"/>
  <c r="N66" i="12"/>
  <c r="X67" i="12"/>
  <c r="X68" i="12"/>
  <c r="X69" i="12"/>
  <c r="X70" i="12"/>
  <c r="X71" i="12"/>
  <c r="X72" i="12"/>
  <c r="X74" i="12"/>
  <c r="X75" i="12"/>
  <c r="X76" i="12"/>
  <c r="X66" i="12"/>
  <c r="W67" i="12"/>
  <c r="W68" i="12"/>
  <c r="W69" i="12"/>
  <c r="W70" i="12"/>
  <c r="W71" i="12"/>
  <c r="W72" i="12"/>
  <c r="W74" i="12"/>
  <c r="W75" i="12"/>
  <c r="W76" i="12"/>
  <c r="W66" i="12"/>
  <c r="AG67" i="12"/>
  <c r="AG68" i="12"/>
  <c r="AG70" i="12"/>
  <c r="AG76" i="12"/>
  <c r="AG66" i="12"/>
  <c r="AF67" i="12"/>
  <c r="AF68" i="12"/>
  <c r="AF70" i="12"/>
  <c r="AF76" i="12"/>
  <c r="AF66" i="12"/>
  <c r="AD36" i="12"/>
  <c r="AD37" i="12"/>
  <c r="AD39" i="12"/>
  <c r="AD45" i="12"/>
  <c r="AD35" i="12"/>
  <c r="AC36" i="12"/>
  <c r="AC37" i="12"/>
  <c r="AC39" i="12"/>
  <c r="AC45" i="12"/>
  <c r="AC35" i="12"/>
  <c r="U38" i="12"/>
  <c r="U39" i="12"/>
  <c r="U40" i="12"/>
  <c r="U41" i="12"/>
  <c r="U43" i="12"/>
  <c r="U44" i="12"/>
  <c r="U45" i="12"/>
  <c r="U35" i="12"/>
  <c r="T36" i="12"/>
  <c r="T37" i="12"/>
  <c r="T38" i="12"/>
  <c r="T39" i="12"/>
  <c r="T40" i="12"/>
  <c r="T41" i="12"/>
  <c r="T43" i="12"/>
  <c r="T44" i="12"/>
  <c r="T45" i="12"/>
  <c r="T35" i="12"/>
  <c r="L37" i="12"/>
  <c r="L38" i="12"/>
  <c r="L39" i="12"/>
  <c r="L42" i="12"/>
  <c r="L43" i="12"/>
  <c r="L44" i="12"/>
  <c r="L45" i="12"/>
  <c r="K37" i="12"/>
  <c r="K38" i="12"/>
  <c r="K39" i="12"/>
  <c r="K42" i="12"/>
  <c r="K43" i="12"/>
  <c r="K44" i="12"/>
  <c r="K45" i="12"/>
  <c r="K35" i="12"/>
  <c r="AC6" i="12"/>
  <c r="AC7" i="12"/>
  <c r="AC9" i="12"/>
  <c r="AC15" i="12"/>
  <c r="AC5" i="12"/>
  <c r="AB6" i="12"/>
  <c r="AB7" i="12"/>
  <c r="AB9" i="12"/>
  <c r="AB15" i="12"/>
  <c r="T6" i="12"/>
  <c r="T7" i="12"/>
  <c r="T8" i="12"/>
  <c r="T9" i="12"/>
  <c r="T10" i="12"/>
  <c r="T11" i="12"/>
  <c r="T13" i="12"/>
  <c r="T14" i="12"/>
  <c r="T15" i="12"/>
  <c r="T5" i="12"/>
  <c r="S6" i="12"/>
  <c r="S7" i="12"/>
  <c r="S8" i="12"/>
  <c r="S9" i="12"/>
  <c r="S10" i="12"/>
  <c r="S11" i="12"/>
  <c r="S13" i="12"/>
  <c r="S14" i="12"/>
  <c r="S15" i="12"/>
  <c r="S5" i="12"/>
  <c r="M7" i="12"/>
  <c r="M8" i="12"/>
  <c r="M9" i="12"/>
  <c r="M12" i="12"/>
  <c r="M13" i="12"/>
  <c r="M14" i="12"/>
  <c r="M15" i="12"/>
  <c r="M5" i="12"/>
  <c r="L7" i="12"/>
  <c r="L8" i="12"/>
  <c r="L9" i="12"/>
  <c r="L12" i="12"/>
  <c r="L13" i="12"/>
  <c r="L14" i="12"/>
  <c r="L15" i="12"/>
  <c r="D77" i="8" l="1"/>
  <c r="E77" i="8"/>
  <c r="F77" i="8"/>
  <c r="G77" i="8"/>
  <c r="H77" i="8"/>
  <c r="I77" i="8"/>
  <c r="L77" i="8"/>
  <c r="M77" i="8"/>
  <c r="N77" i="8"/>
  <c r="O77" i="8"/>
  <c r="P77" i="8"/>
  <c r="Q77" i="8"/>
  <c r="R77" i="8"/>
  <c r="U77" i="8"/>
  <c r="V77" i="8"/>
  <c r="W77" i="8"/>
  <c r="X77" i="8"/>
  <c r="Y77" i="8"/>
  <c r="Z77" i="8"/>
  <c r="AA77" i="8"/>
  <c r="AD77" i="8"/>
  <c r="AE77" i="8"/>
  <c r="AF77" i="8"/>
  <c r="AG77" i="8"/>
  <c r="AH77" i="8"/>
  <c r="AI77" i="8"/>
  <c r="AJ77" i="8"/>
  <c r="AM77" i="8"/>
  <c r="AN77" i="8"/>
  <c r="AO77" i="8"/>
  <c r="AP77" i="8"/>
  <c r="AQ77" i="8"/>
  <c r="AR77" i="8"/>
  <c r="AS77" i="8"/>
  <c r="D78" i="8"/>
  <c r="E78" i="8"/>
  <c r="F78" i="8"/>
  <c r="G78" i="8"/>
  <c r="H78" i="8"/>
  <c r="I78" i="8"/>
  <c r="L78" i="8"/>
  <c r="M78" i="8"/>
  <c r="N78" i="8"/>
  <c r="O78" i="8"/>
  <c r="P78" i="8"/>
  <c r="Q78" i="8"/>
  <c r="R78" i="8"/>
  <c r="U78" i="8"/>
  <c r="V78" i="8"/>
  <c r="W78" i="8"/>
  <c r="X78" i="8"/>
  <c r="Y78" i="8"/>
  <c r="Z78" i="8"/>
  <c r="AA78" i="8"/>
  <c r="AD78" i="8"/>
  <c r="AE78" i="8"/>
  <c r="AF78" i="8"/>
  <c r="AG78" i="8"/>
  <c r="AH78" i="8"/>
  <c r="AI78" i="8"/>
  <c r="AJ78" i="8"/>
  <c r="AM78" i="8"/>
  <c r="AN78" i="8"/>
  <c r="AO78" i="8"/>
  <c r="AP78" i="8"/>
  <c r="AQ78" i="8"/>
  <c r="AR78" i="8"/>
  <c r="AS78" i="8"/>
  <c r="D79" i="8"/>
  <c r="E79" i="8"/>
  <c r="F79" i="8"/>
  <c r="G79" i="8"/>
  <c r="H79" i="8"/>
  <c r="I79" i="8"/>
  <c r="L79" i="8"/>
  <c r="M79" i="8"/>
  <c r="N79" i="8"/>
  <c r="O79" i="8"/>
  <c r="P79" i="8"/>
  <c r="Q79" i="8"/>
  <c r="R79" i="8"/>
  <c r="U79" i="8"/>
  <c r="V79" i="8"/>
  <c r="W79" i="8"/>
  <c r="X79" i="8"/>
  <c r="Y79" i="8"/>
  <c r="Z79" i="8"/>
  <c r="AA79" i="8"/>
  <c r="AD79" i="8"/>
  <c r="AE79" i="8"/>
  <c r="AF79" i="8"/>
  <c r="AG79" i="8"/>
  <c r="AH79" i="8"/>
  <c r="AI79" i="8"/>
  <c r="AJ79" i="8"/>
  <c r="AM79" i="8"/>
  <c r="AN79" i="8"/>
  <c r="AO79" i="8"/>
  <c r="AP79" i="8"/>
  <c r="AQ79" i="8"/>
  <c r="AR79" i="8"/>
  <c r="AS79" i="8"/>
  <c r="D80" i="8"/>
  <c r="E80" i="8"/>
  <c r="F80" i="8"/>
  <c r="G80" i="8"/>
  <c r="H80" i="8"/>
  <c r="I80" i="8"/>
  <c r="L80" i="8"/>
  <c r="M80" i="8"/>
  <c r="N80" i="8"/>
  <c r="O80" i="8"/>
  <c r="P80" i="8"/>
  <c r="Q80" i="8"/>
  <c r="R80" i="8"/>
  <c r="U80" i="8"/>
  <c r="V80" i="8"/>
  <c r="W80" i="8"/>
  <c r="X80" i="8"/>
  <c r="Y80" i="8"/>
  <c r="Z80" i="8"/>
  <c r="AA80" i="8"/>
  <c r="AD80" i="8"/>
  <c r="AE80" i="8"/>
  <c r="AF80" i="8"/>
  <c r="AG80" i="8"/>
  <c r="AH80" i="8"/>
  <c r="AI80" i="8"/>
  <c r="AJ80" i="8"/>
  <c r="AM80" i="8"/>
  <c r="AN80" i="8"/>
  <c r="AO80" i="8"/>
  <c r="AP80" i="8"/>
  <c r="AQ80" i="8"/>
  <c r="AR80" i="8"/>
  <c r="AS80" i="8"/>
  <c r="E76" i="8"/>
  <c r="F76" i="8"/>
  <c r="G76" i="8"/>
  <c r="H76" i="8"/>
  <c r="I76" i="8"/>
  <c r="L76" i="8"/>
  <c r="M76" i="8"/>
  <c r="N76" i="8"/>
  <c r="O76" i="8"/>
  <c r="P76" i="8"/>
  <c r="Q76" i="8"/>
  <c r="R76" i="8"/>
  <c r="U76" i="8"/>
  <c r="V76" i="8"/>
  <c r="W76" i="8"/>
  <c r="X76" i="8"/>
  <c r="Y76" i="8"/>
  <c r="Z76" i="8"/>
  <c r="AA76" i="8"/>
  <c r="AD76" i="8"/>
  <c r="AE76" i="8"/>
  <c r="AF76" i="8"/>
  <c r="AG76" i="8"/>
  <c r="AH76" i="8"/>
  <c r="AI76" i="8"/>
  <c r="AJ76" i="8"/>
  <c r="AM76" i="8"/>
  <c r="AN76" i="8"/>
  <c r="AO76" i="8"/>
  <c r="AP76" i="8"/>
  <c r="AQ76" i="8"/>
  <c r="AR76" i="8"/>
  <c r="AS76" i="8"/>
  <c r="D76" i="8"/>
  <c r="D90" i="7"/>
  <c r="E90" i="7"/>
  <c r="F90" i="7"/>
  <c r="G90" i="7"/>
  <c r="I90" i="7"/>
  <c r="J90" i="7"/>
  <c r="K90" i="7"/>
  <c r="L90" i="7"/>
  <c r="M90" i="7"/>
  <c r="N90" i="7"/>
  <c r="O90" i="7"/>
  <c r="R90" i="7"/>
  <c r="S90" i="7"/>
  <c r="T90" i="7"/>
  <c r="U90" i="7"/>
  <c r="V90" i="7"/>
  <c r="W90" i="7"/>
  <c r="X90" i="7"/>
  <c r="AA90" i="7"/>
  <c r="AB90" i="7"/>
  <c r="AC90" i="7"/>
  <c r="AD90" i="7"/>
  <c r="AE90" i="7"/>
  <c r="AF90" i="7"/>
  <c r="AI90" i="7"/>
  <c r="AJ90" i="7"/>
  <c r="AK90" i="7"/>
  <c r="AL90" i="7"/>
  <c r="AM90" i="7"/>
  <c r="AN90" i="7"/>
  <c r="D91" i="7"/>
  <c r="E91" i="7"/>
  <c r="F91" i="7"/>
  <c r="G91" i="7"/>
  <c r="I91" i="7"/>
  <c r="J91" i="7"/>
  <c r="K91" i="7"/>
  <c r="L91" i="7"/>
  <c r="M91" i="7"/>
  <c r="N91" i="7"/>
  <c r="O91" i="7"/>
  <c r="R91" i="7"/>
  <c r="S91" i="7"/>
  <c r="T91" i="7"/>
  <c r="U91" i="7"/>
  <c r="V91" i="7"/>
  <c r="W91" i="7"/>
  <c r="X91" i="7"/>
  <c r="AA91" i="7"/>
  <c r="AB91" i="7"/>
  <c r="AC91" i="7"/>
  <c r="AD91" i="7"/>
  <c r="AE91" i="7"/>
  <c r="AF91" i="7"/>
  <c r="AI91" i="7"/>
  <c r="AJ91" i="7"/>
  <c r="AK91" i="7"/>
  <c r="AL91" i="7"/>
  <c r="AM91" i="7"/>
  <c r="AN91" i="7"/>
  <c r="D92" i="7"/>
  <c r="E92" i="7"/>
  <c r="F92" i="7"/>
  <c r="G92" i="7"/>
  <c r="I92" i="7"/>
  <c r="J92" i="7"/>
  <c r="K92" i="7"/>
  <c r="L92" i="7"/>
  <c r="M92" i="7"/>
  <c r="N92" i="7"/>
  <c r="O92" i="7"/>
  <c r="R92" i="7"/>
  <c r="S92" i="7"/>
  <c r="T92" i="7"/>
  <c r="U92" i="7"/>
  <c r="V92" i="7"/>
  <c r="W92" i="7"/>
  <c r="X92" i="7"/>
  <c r="AA92" i="7"/>
  <c r="AB92" i="7"/>
  <c r="AC92" i="7"/>
  <c r="AD92" i="7"/>
  <c r="AE92" i="7"/>
  <c r="AF92" i="7"/>
  <c r="AI92" i="7"/>
  <c r="AJ92" i="7"/>
  <c r="AK92" i="7"/>
  <c r="AL92" i="7"/>
  <c r="AM92" i="7"/>
  <c r="AN92" i="7"/>
  <c r="D93" i="7"/>
  <c r="E93" i="7"/>
  <c r="F93" i="7"/>
  <c r="G93" i="7"/>
  <c r="I93" i="7"/>
  <c r="J93" i="7"/>
  <c r="K93" i="7"/>
  <c r="L93" i="7"/>
  <c r="M93" i="7"/>
  <c r="N93" i="7"/>
  <c r="O93" i="7"/>
  <c r="R93" i="7"/>
  <c r="S93" i="7"/>
  <c r="T93" i="7"/>
  <c r="U93" i="7"/>
  <c r="V93" i="7"/>
  <c r="W93" i="7"/>
  <c r="X93" i="7"/>
  <c r="AA93" i="7"/>
  <c r="AB93" i="7"/>
  <c r="AC93" i="7"/>
  <c r="AD93" i="7"/>
  <c r="AE93" i="7"/>
  <c r="AF93" i="7"/>
  <c r="AI93" i="7"/>
  <c r="AJ93" i="7"/>
  <c r="AK93" i="7"/>
  <c r="AL93" i="7"/>
  <c r="AM93" i="7"/>
  <c r="AN93" i="7"/>
  <c r="D94" i="7"/>
  <c r="E94" i="7"/>
  <c r="F94" i="7"/>
  <c r="G94" i="7"/>
  <c r="I94" i="7"/>
  <c r="J94" i="7"/>
  <c r="K94" i="7"/>
  <c r="L94" i="7"/>
  <c r="M94" i="7"/>
  <c r="N94" i="7"/>
  <c r="O94" i="7"/>
  <c r="R94" i="7"/>
  <c r="S94" i="7"/>
  <c r="T94" i="7"/>
  <c r="U94" i="7"/>
  <c r="V94" i="7"/>
  <c r="W94" i="7"/>
  <c r="X94" i="7"/>
  <c r="AA94" i="7"/>
  <c r="AB94" i="7"/>
  <c r="AC94" i="7"/>
  <c r="AD94" i="7"/>
  <c r="AE94" i="7"/>
  <c r="AF94" i="7"/>
  <c r="AI94" i="7"/>
  <c r="AJ94" i="7"/>
  <c r="AK94" i="7"/>
  <c r="AL94" i="7"/>
  <c r="AM94" i="7"/>
  <c r="AN94" i="7"/>
  <c r="D95" i="7"/>
  <c r="E95" i="7"/>
  <c r="F95" i="7"/>
  <c r="G95" i="7"/>
  <c r="I95" i="7"/>
  <c r="J95" i="7"/>
  <c r="K95" i="7"/>
  <c r="L95" i="7"/>
  <c r="M95" i="7"/>
  <c r="N95" i="7"/>
  <c r="O95" i="7"/>
  <c r="R95" i="7"/>
  <c r="S95" i="7"/>
  <c r="T95" i="7"/>
  <c r="U95" i="7"/>
  <c r="V95" i="7"/>
  <c r="W95" i="7"/>
  <c r="X95" i="7"/>
  <c r="AA95" i="7"/>
  <c r="AB95" i="7"/>
  <c r="AC95" i="7"/>
  <c r="AD95" i="7"/>
  <c r="AE95" i="7"/>
  <c r="AF95" i="7"/>
  <c r="AI95" i="7"/>
  <c r="AJ95" i="7"/>
  <c r="AK95" i="7"/>
  <c r="AL95" i="7"/>
  <c r="AM95" i="7"/>
  <c r="AN95" i="7"/>
  <c r="D96" i="7"/>
  <c r="E96" i="7"/>
  <c r="F96" i="7"/>
  <c r="G96" i="7"/>
  <c r="I96" i="7"/>
  <c r="J96" i="7"/>
  <c r="K96" i="7"/>
  <c r="L96" i="7"/>
  <c r="M96" i="7"/>
  <c r="N96" i="7"/>
  <c r="O96" i="7"/>
  <c r="R96" i="7"/>
  <c r="S96" i="7"/>
  <c r="T96" i="7"/>
  <c r="U96" i="7"/>
  <c r="V96" i="7"/>
  <c r="W96" i="7"/>
  <c r="X96" i="7"/>
  <c r="AA96" i="7"/>
  <c r="AB96" i="7"/>
  <c r="AC96" i="7"/>
  <c r="AD96" i="7"/>
  <c r="AE96" i="7"/>
  <c r="AF96" i="7"/>
  <c r="AI96" i="7"/>
  <c r="AJ96" i="7"/>
  <c r="AK96" i="7"/>
  <c r="AL96" i="7"/>
  <c r="AM96" i="7"/>
  <c r="AN96" i="7"/>
  <c r="D97" i="7"/>
  <c r="E97" i="7"/>
  <c r="F97" i="7"/>
  <c r="G97" i="7"/>
  <c r="I97" i="7"/>
  <c r="J97" i="7"/>
  <c r="K97" i="7"/>
  <c r="L97" i="7"/>
  <c r="M97" i="7"/>
  <c r="N97" i="7"/>
  <c r="O97" i="7"/>
  <c r="R97" i="7"/>
  <c r="S97" i="7"/>
  <c r="T97" i="7"/>
  <c r="U97" i="7"/>
  <c r="V97" i="7"/>
  <c r="W97" i="7"/>
  <c r="X97" i="7"/>
  <c r="AA97" i="7"/>
  <c r="AB97" i="7"/>
  <c r="AC97" i="7"/>
  <c r="AD97" i="7"/>
  <c r="AE97" i="7"/>
  <c r="AF97" i="7"/>
  <c r="AI97" i="7"/>
  <c r="AJ97" i="7"/>
  <c r="AK97" i="7"/>
  <c r="AL97" i="7"/>
  <c r="AM97" i="7"/>
  <c r="AN97" i="7"/>
  <c r="D98" i="7"/>
  <c r="E98" i="7"/>
  <c r="F98" i="7"/>
  <c r="G98" i="7"/>
  <c r="I98" i="7"/>
  <c r="J98" i="7"/>
  <c r="K98" i="7"/>
  <c r="L98" i="7"/>
  <c r="M98" i="7"/>
  <c r="N98" i="7"/>
  <c r="O98" i="7"/>
  <c r="R98" i="7"/>
  <c r="S98" i="7"/>
  <c r="T98" i="7"/>
  <c r="U98" i="7"/>
  <c r="V98" i="7"/>
  <c r="W98" i="7"/>
  <c r="X98" i="7"/>
  <c r="AA98" i="7"/>
  <c r="AB98" i="7"/>
  <c r="AC98" i="7"/>
  <c r="AD98" i="7"/>
  <c r="AE98" i="7"/>
  <c r="AF98" i="7"/>
  <c r="AI98" i="7"/>
  <c r="AJ98" i="7"/>
  <c r="AK98" i="7"/>
  <c r="AL98" i="7"/>
  <c r="AM98" i="7"/>
  <c r="AN98" i="7"/>
  <c r="D99" i="7"/>
  <c r="E99" i="7"/>
  <c r="F99" i="7"/>
  <c r="G99" i="7"/>
  <c r="I99" i="7"/>
  <c r="J99" i="7"/>
  <c r="K99" i="7"/>
  <c r="L99" i="7"/>
  <c r="M99" i="7"/>
  <c r="N99" i="7"/>
  <c r="O99" i="7"/>
  <c r="R99" i="7"/>
  <c r="S99" i="7"/>
  <c r="T99" i="7"/>
  <c r="U99" i="7"/>
  <c r="V99" i="7"/>
  <c r="W99" i="7"/>
  <c r="X99" i="7"/>
  <c r="AA99" i="7"/>
  <c r="AB99" i="7"/>
  <c r="AC99" i="7"/>
  <c r="AD99" i="7"/>
  <c r="AE99" i="7"/>
  <c r="AF99" i="7"/>
  <c r="AI99" i="7"/>
  <c r="AJ99" i="7"/>
  <c r="AK99" i="7"/>
  <c r="AL99" i="7"/>
  <c r="AM99" i="7"/>
  <c r="AN99" i="7"/>
  <c r="AI89" i="7"/>
  <c r="AJ89" i="7"/>
  <c r="AK89" i="7"/>
  <c r="AL89" i="7"/>
  <c r="AM89" i="7"/>
  <c r="AN89" i="7"/>
  <c r="E89" i="7"/>
  <c r="F89" i="7"/>
  <c r="G89" i="7"/>
  <c r="I89" i="7"/>
  <c r="J89" i="7"/>
  <c r="K89" i="7"/>
  <c r="L89" i="7"/>
  <c r="M89" i="7"/>
  <c r="N89" i="7"/>
  <c r="O89" i="7"/>
  <c r="R89" i="7"/>
  <c r="S89" i="7"/>
  <c r="T89" i="7"/>
  <c r="V89" i="7"/>
  <c r="W89" i="7"/>
  <c r="X89" i="7"/>
  <c r="AA89" i="7"/>
  <c r="AB89" i="7"/>
  <c r="AC89" i="7"/>
  <c r="AD89" i="7"/>
  <c r="AE89" i="7"/>
  <c r="AF89" i="7"/>
  <c r="D89" i="7"/>
  <c r="U76" i="7"/>
  <c r="U89" i="7" s="1"/>
  <c r="T82" i="9" l="1"/>
  <c r="S82" i="9"/>
  <c r="R82" i="9"/>
  <c r="Q82" i="9"/>
  <c r="P82" i="9"/>
  <c r="O82" i="9"/>
  <c r="N82" i="9"/>
  <c r="M82" i="9"/>
  <c r="T81" i="9"/>
  <c r="S81" i="9"/>
  <c r="R81" i="9"/>
  <c r="Q81" i="9"/>
  <c r="P81" i="9"/>
  <c r="O81" i="9"/>
  <c r="N81" i="9"/>
  <c r="M81" i="9"/>
  <c r="T80" i="9"/>
  <c r="S80" i="9"/>
  <c r="R80" i="9"/>
  <c r="Q80" i="9"/>
  <c r="P80" i="9"/>
  <c r="O80" i="9"/>
  <c r="N80" i="9"/>
  <c r="M80" i="9"/>
  <c r="S79" i="9"/>
  <c r="R79" i="9"/>
  <c r="Q79" i="9"/>
  <c r="P79" i="9"/>
  <c r="O79" i="9"/>
  <c r="N79" i="9"/>
  <c r="M79" i="9"/>
  <c r="T78" i="9"/>
  <c r="S78" i="9"/>
  <c r="R78" i="9"/>
  <c r="Q78" i="9"/>
  <c r="P78" i="9"/>
  <c r="O78" i="9"/>
  <c r="N78" i="9"/>
  <c r="M78" i="9"/>
  <c r="Y79" i="9" l="1"/>
  <c r="Z78" i="9"/>
  <c r="W80" i="9"/>
  <c r="X82" i="9"/>
  <c r="Z80" i="9"/>
  <c r="W82" i="9"/>
  <c r="W78" i="9"/>
  <c r="Z79" i="9"/>
  <c r="Y80" i="9"/>
  <c r="Y81" i="9"/>
  <c r="Y82" i="9"/>
  <c r="X80" i="9"/>
  <c r="Z81" i="9"/>
  <c r="X78" i="9"/>
  <c r="W79" i="9"/>
  <c r="W81" i="9"/>
  <c r="Z82" i="9"/>
  <c r="Y78" i="9"/>
  <c r="X79" i="9"/>
  <c r="X81" i="9"/>
  <c r="U67" i="9" l="1"/>
  <c r="T67" i="9"/>
  <c r="S67" i="9"/>
  <c r="R67" i="9"/>
  <c r="Q67" i="9"/>
  <c r="P67" i="9"/>
  <c r="O67" i="9"/>
  <c r="N67" i="9"/>
  <c r="M67" i="9"/>
  <c r="V66" i="9"/>
  <c r="U66" i="9"/>
  <c r="T66" i="9"/>
  <c r="S66" i="9"/>
  <c r="R66" i="9"/>
  <c r="Q66" i="9"/>
  <c r="P66" i="9"/>
  <c r="O66" i="9"/>
  <c r="N66" i="9"/>
  <c r="M66" i="9"/>
  <c r="V65" i="9"/>
  <c r="U65" i="9"/>
  <c r="T65" i="9"/>
  <c r="S65" i="9"/>
  <c r="R65" i="9"/>
  <c r="Q65" i="9"/>
  <c r="P65" i="9"/>
  <c r="O65" i="9"/>
  <c r="N65" i="9"/>
  <c r="M65" i="9"/>
  <c r="U64" i="9"/>
  <c r="T64" i="9"/>
  <c r="S64" i="9"/>
  <c r="R64" i="9"/>
  <c r="Q64" i="9"/>
  <c r="P64" i="9"/>
  <c r="O64" i="9"/>
  <c r="W64" i="9" s="1"/>
  <c r="N64" i="9"/>
  <c r="M64" i="9"/>
  <c r="V63" i="9"/>
  <c r="U63" i="9"/>
  <c r="T63" i="9"/>
  <c r="S63" i="9"/>
  <c r="R63" i="9"/>
  <c r="Q63" i="9"/>
  <c r="P63" i="9"/>
  <c r="O63" i="9"/>
  <c r="N63" i="9"/>
  <c r="M63" i="9"/>
  <c r="Q49" i="9"/>
  <c r="N44" i="9"/>
  <c r="O44" i="9"/>
  <c r="P44" i="9"/>
  <c r="Q44" i="9"/>
  <c r="R44" i="9"/>
  <c r="S44" i="9"/>
  <c r="T44" i="9"/>
  <c r="U44" i="9"/>
  <c r="V44" i="9"/>
  <c r="N45" i="9"/>
  <c r="O45" i="9"/>
  <c r="P45" i="9"/>
  <c r="Q45" i="9"/>
  <c r="R45" i="9"/>
  <c r="S45" i="9"/>
  <c r="T45" i="9"/>
  <c r="U45" i="9"/>
  <c r="V45" i="9"/>
  <c r="N46" i="9"/>
  <c r="O46" i="9"/>
  <c r="P46" i="9"/>
  <c r="Q46" i="9"/>
  <c r="R46" i="9"/>
  <c r="S46" i="9"/>
  <c r="T46" i="9"/>
  <c r="U46" i="9"/>
  <c r="V46" i="9"/>
  <c r="N47" i="9"/>
  <c r="O47" i="9"/>
  <c r="P47" i="9"/>
  <c r="Q47" i="9"/>
  <c r="R47" i="9"/>
  <c r="S47" i="9"/>
  <c r="T47" i="9"/>
  <c r="U47" i="9"/>
  <c r="V47" i="9"/>
  <c r="N48" i="9"/>
  <c r="O48" i="9"/>
  <c r="P48" i="9"/>
  <c r="Q48" i="9"/>
  <c r="R48" i="9"/>
  <c r="S48" i="9"/>
  <c r="T48" i="9"/>
  <c r="U48" i="9"/>
  <c r="V48" i="9"/>
  <c r="N49" i="9"/>
  <c r="O49" i="9"/>
  <c r="P49" i="9"/>
  <c r="R49" i="9"/>
  <c r="S49" i="9"/>
  <c r="T49" i="9"/>
  <c r="U49" i="9"/>
  <c r="V49" i="9"/>
  <c r="V43" i="9"/>
  <c r="U43" i="9"/>
  <c r="T43" i="9"/>
  <c r="S43" i="9"/>
  <c r="R43" i="9"/>
  <c r="Q43" i="9"/>
  <c r="P43" i="9"/>
  <c r="O43" i="9"/>
  <c r="N43" i="9"/>
  <c r="M44" i="9"/>
  <c r="M45" i="9"/>
  <c r="M46" i="9"/>
  <c r="M47" i="9"/>
  <c r="M48" i="9"/>
  <c r="M49" i="9"/>
  <c r="M43" i="9"/>
  <c r="W63" i="9" l="1"/>
  <c r="C93" i="9"/>
  <c r="C96" i="9"/>
  <c r="C92" i="9"/>
  <c r="C95" i="9"/>
  <c r="C94" i="9"/>
  <c r="X47" i="9"/>
  <c r="X66" i="9"/>
  <c r="X64" i="9"/>
  <c r="Y43" i="9"/>
  <c r="X46" i="9"/>
  <c r="W66" i="9"/>
  <c r="X43" i="9"/>
  <c r="Y49" i="9"/>
  <c r="W48" i="9"/>
  <c r="Z45" i="9"/>
  <c r="W44" i="9"/>
  <c r="Z63" i="9"/>
  <c r="Z65" i="9"/>
  <c r="Z67" i="9"/>
  <c r="Z48" i="9"/>
  <c r="Z44" i="9"/>
  <c r="Y63" i="9"/>
  <c r="Y64" i="9"/>
  <c r="Y65" i="9"/>
  <c r="Y66" i="9"/>
  <c r="W67" i="9"/>
  <c r="W65" i="9"/>
  <c r="X63" i="9"/>
  <c r="Z64" i="9"/>
  <c r="X65" i="9"/>
  <c r="Z66" i="9"/>
  <c r="X67" i="9"/>
  <c r="Y67" i="9"/>
  <c r="W47" i="9"/>
  <c r="X49" i="9"/>
  <c r="X45" i="9"/>
  <c r="Y48" i="9"/>
  <c r="Y45" i="9"/>
  <c r="Z47" i="9"/>
  <c r="W46" i="9"/>
  <c r="X48" i="9"/>
  <c r="X44" i="9"/>
  <c r="Y47" i="9"/>
  <c r="Z43" i="9"/>
  <c r="Z46" i="9"/>
  <c r="W43" i="9"/>
  <c r="W49" i="9"/>
  <c r="W45" i="9"/>
  <c r="Y46" i="9"/>
  <c r="Z49" i="9"/>
  <c r="Y44" i="9"/>
  <c r="H22" i="8" l="1"/>
  <c r="H23" i="8"/>
  <c r="H24" i="8"/>
  <c r="H25" i="8"/>
  <c r="H21" i="8"/>
  <c r="G22" i="8"/>
  <c r="G23" i="8"/>
  <c r="G24" i="8"/>
  <c r="G25" i="8"/>
  <c r="G21" i="8"/>
  <c r="E22" i="8"/>
  <c r="E23" i="8"/>
  <c r="E24" i="8"/>
  <c r="E25" i="8"/>
  <c r="E21" i="8"/>
  <c r="F22" i="8"/>
  <c r="F23" i="8"/>
  <c r="F24" i="8"/>
  <c r="F25" i="8"/>
  <c r="F21" i="8"/>
  <c r="D22" i="8"/>
  <c r="D23" i="8"/>
  <c r="D24" i="8"/>
  <c r="D25" i="8"/>
  <c r="D21" i="8"/>
  <c r="J33" i="7" l="1"/>
  <c r="J34" i="7"/>
  <c r="J35" i="7"/>
  <c r="J36" i="7"/>
  <c r="J37" i="7"/>
  <c r="J38" i="7"/>
  <c r="J39" i="7"/>
  <c r="J40" i="7"/>
  <c r="J41" i="7"/>
  <c r="J42" i="7"/>
  <c r="J32" i="7"/>
  <c r="I33" i="7"/>
  <c r="I34" i="7"/>
  <c r="I35" i="7"/>
  <c r="I36" i="7"/>
  <c r="I37" i="7"/>
  <c r="I38" i="7"/>
  <c r="I39" i="7"/>
  <c r="I40" i="7"/>
  <c r="I41" i="7"/>
  <c r="I42" i="7"/>
  <c r="I32" i="7"/>
  <c r="H41" i="7"/>
  <c r="H42" i="7"/>
  <c r="H33" i="7"/>
  <c r="H34" i="7"/>
  <c r="H35" i="7"/>
  <c r="H36" i="7"/>
  <c r="H37" i="7"/>
  <c r="H38" i="7"/>
  <c r="H39" i="7"/>
  <c r="H40" i="7"/>
  <c r="G33" i="7"/>
  <c r="G34" i="7"/>
  <c r="G35" i="7"/>
  <c r="G36" i="7"/>
  <c r="G37" i="7"/>
  <c r="G38" i="7"/>
  <c r="G39" i="7"/>
  <c r="G40" i="7"/>
  <c r="G41" i="7"/>
  <c r="G42" i="7"/>
  <c r="G32" i="7"/>
  <c r="F33" i="7"/>
  <c r="F34" i="7"/>
  <c r="F35" i="7"/>
  <c r="F36" i="7"/>
  <c r="F37" i="7"/>
  <c r="F38" i="7"/>
  <c r="F39" i="7"/>
  <c r="F40" i="7"/>
  <c r="F41" i="7"/>
  <c r="F42" i="7"/>
  <c r="F32" i="7"/>
  <c r="E33" i="7"/>
  <c r="E34" i="7"/>
  <c r="E35" i="7"/>
  <c r="E36" i="7"/>
  <c r="E37" i="7"/>
  <c r="E38" i="7"/>
  <c r="E39" i="7"/>
  <c r="E40" i="7"/>
  <c r="E41" i="7"/>
  <c r="E42" i="7"/>
  <c r="E32" i="7"/>
  <c r="D33" i="7"/>
  <c r="D34" i="7"/>
  <c r="D35" i="7"/>
  <c r="D36" i="7"/>
  <c r="D37" i="7"/>
  <c r="D38" i="7"/>
  <c r="D39" i="7"/>
  <c r="D40" i="7"/>
  <c r="D41" i="7"/>
  <c r="D42" i="7"/>
  <c r="D32" i="7"/>
  <c r="AJ18" i="7"/>
  <c r="H32" i="7" s="1"/>
  <c r="AB3" i="7"/>
  <c r="H31" i="6" l="1"/>
  <c r="H32" i="6"/>
  <c r="H33" i="6"/>
  <c r="H34" i="6"/>
  <c r="H35" i="6"/>
  <c r="H36" i="6"/>
  <c r="H37" i="6"/>
  <c r="H38" i="6"/>
  <c r="H39" i="6"/>
  <c r="H30" i="6"/>
  <c r="G45" i="6"/>
  <c r="H45" i="6" s="1"/>
  <c r="I45" i="6" s="1"/>
  <c r="L18" i="6"/>
  <c r="L31" i="6" s="1"/>
  <c r="L19" i="6"/>
  <c r="L32" i="6" s="1"/>
  <c r="L20" i="6"/>
  <c r="L33" i="6" s="1"/>
  <c r="L21" i="6"/>
  <c r="L34" i="6" s="1"/>
  <c r="L22" i="6"/>
  <c r="L35" i="6" s="1"/>
  <c r="L23" i="6"/>
  <c r="L36" i="6" s="1"/>
  <c r="L24" i="6"/>
  <c r="L37" i="6" s="1"/>
  <c r="L25" i="6"/>
  <c r="L38" i="6" s="1"/>
  <c r="L26" i="6"/>
  <c r="L39" i="6" s="1"/>
  <c r="L17" i="6"/>
  <c r="L30" i="6" s="1"/>
  <c r="K18" i="6"/>
  <c r="K31" i="6" s="1"/>
  <c r="K19" i="6"/>
  <c r="K32" i="6" s="1"/>
  <c r="K20" i="6"/>
  <c r="K33" i="6" s="1"/>
  <c r="K21" i="6"/>
  <c r="K34" i="6" s="1"/>
  <c r="K22" i="6"/>
  <c r="K35" i="6" s="1"/>
  <c r="K23" i="6"/>
  <c r="K36" i="6" s="1"/>
  <c r="K24" i="6"/>
  <c r="K37" i="6" s="1"/>
  <c r="K25" i="6"/>
  <c r="K38" i="6" s="1"/>
  <c r="K26" i="6"/>
  <c r="K39" i="6" s="1"/>
  <c r="K17" i="6"/>
  <c r="K30" i="6" s="1"/>
  <c r="J18" i="6"/>
  <c r="J31" i="6" s="1"/>
  <c r="J19" i="6"/>
  <c r="J20" i="6"/>
  <c r="J21" i="6"/>
  <c r="J34" i="6" s="1"/>
  <c r="J22" i="6"/>
  <c r="J35" i="6" s="1"/>
  <c r="J23" i="6"/>
  <c r="J24" i="6"/>
  <c r="J37" i="6" s="1"/>
  <c r="J25" i="6"/>
  <c r="J38" i="6" s="1"/>
  <c r="J26" i="6"/>
  <c r="J39" i="6" s="1"/>
  <c r="J17" i="6"/>
  <c r="I26" i="6"/>
  <c r="I39" i="6" s="1"/>
  <c r="I18" i="6"/>
  <c r="I31" i="6" s="1"/>
  <c r="I19" i="6"/>
  <c r="I32" i="6" s="1"/>
  <c r="I20" i="6"/>
  <c r="I21" i="6"/>
  <c r="I34" i="6" s="1"/>
  <c r="I22" i="6"/>
  <c r="I35" i="6" s="1"/>
  <c r="I23" i="6"/>
  <c r="I36" i="6" s="1"/>
  <c r="I24" i="6"/>
  <c r="I25" i="6"/>
  <c r="I17" i="6"/>
  <c r="I30" i="6" s="1"/>
  <c r="G18" i="6"/>
  <c r="G31" i="6" s="1"/>
  <c r="G19" i="6"/>
  <c r="G32" i="6" s="1"/>
  <c r="G20" i="6"/>
  <c r="G33" i="6" s="1"/>
  <c r="G21" i="6"/>
  <c r="G34" i="6" s="1"/>
  <c r="G22" i="6"/>
  <c r="G35" i="6" s="1"/>
  <c r="G23" i="6"/>
  <c r="G36" i="6" s="1"/>
  <c r="G24" i="6"/>
  <c r="G37" i="6" s="1"/>
  <c r="G25" i="6"/>
  <c r="G38" i="6" s="1"/>
  <c r="G26" i="6"/>
  <c r="G39" i="6" s="1"/>
  <c r="G17" i="6"/>
  <c r="G30" i="6" s="1"/>
  <c r="G50" i="6"/>
  <c r="H50" i="6" s="1"/>
  <c r="I50" i="6" s="1"/>
  <c r="G49" i="6"/>
  <c r="H49" i="6" s="1"/>
  <c r="I49" i="6" s="1"/>
  <c r="G48" i="6"/>
  <c r="H48" i="6" s="1"/>
  <c r="I48" i="6" s="1"/>
  <c r="G47" i="6"/>
  <c r="H47" i="6" s="1"/>
  <c r="I47" i="6" s="1"/>
  <c r="G46" i="6"/>
  <c r="H46" i="6" s="1"/>
  <c r="I46" i="6" s="1"/>
  <c r="F39" i="6"/>
  <c r="E39" i="6"/>
  <c r="D39" i="6"/>
  <c r="I38" i="6"/>
  <c r="F38" i="6"/>
  <c r="E38" i="6"/>
  <c r="D38" i="6"/>
  <c r="I37" i="6"/>
  <c r="F37" i="6"/>
  <c r="E37" i="6"/>
  <c r="D37" i="6"/>
  <c r="J36" i="6"/>
  <c r="F36" i="6"/>
  <c r="E36" i="6"/>
  <c r="D36" i="6"/>
  <c r="F35" i="6"/>
  <c r="E35" i="6"/>
  <c r="D35" i="6"/>
  <c r="F34" i="6"/>
  <c r="E34" i="6"/>
  <c r="D34" i="6"/>
  <c r="J33" i="6"/>
  <c r="I33" i="6"/>
  <c r="F33" i="6"/>
  <c r="E33" i="6"/>
  <c r="D33" i="6"/>
  <c r="J32" i="6"/>
  <c r="F32" i="6"/>
  <c r="E32" i="6"/>
  <c r="D32" i="6"/>
  <c r="F31" i="6"/>
  <c r="E31" i="6"/>
  <c r="D31" i="6"/>
  <c r="F30" i="6"/>
  <c r="E30" i="6"/>
  <c r="D30" i="6"/>
  <c r="J30" i="6"/>
  <c r="O19" i="5"/>
  <c r="O20" i="5"/>
  <c r="O21" i="5"/>
  <c r="O34" i="5" s="1"/>
  <c r="O22" i="5"/>
  <c r="O35" i="5" s="1"/>
  <c r="O23" i="5"/>
  <c r="O24" i="5"/>
  <c r="O25" i="5"/>
  <c r="O38" i="5" s="1"/>
  <c r="O26" i="5"/>
  <c r="O39" i="5" s="1"/>
  <c r="O27" i="5"/>
  <c r="O28" i="5"/>
  <c r="O41" i="5" s="1"/>
  <c r="O18" i="5"/>
  <c r="N19" i="5"/>
  <c r="N20" i="5"/>
  <c r="N33" i="5" s="1"/>
  <c r="N21" i="5"/>
  <c r="N22" i="5"/>
  <c r="N23" i="5"/>
  <c r="N36" i="5" s="1"/>
  <c r="N24" i="5"/>
  <c r="N25" i="5"/>
  <c r="N26" i="5"/>
  <c r="N27" i="5"/>
  <c r="N40" i="5" s="1"/>
  <c r="N28" i="5"/>
  <c r="N18" i="5"/>
  <c r="N31" i="5" s="1"/>
  <c r="M19" i="5"/>
  <c r="M20" i="5"/>
  <c r="M33" i="5" s="1"/>
  <c r="M21" i="5"/>
  <c r="M22" i="5"/>
  <c r="M35" i="5" s="1"/>
  <c r="M23" i="5"/>
  <c r="M24" i="5"/>
  <c r="M25" i="5"/>
  <c r="M26" i="5"/>
  <c r="M39" i="5" s="1"/>
  <c r="M27" i="5"/>
  <c r="M40" i="5" s="1"/>
  <c r="M28" i="5"/>
  <c r="M41" i="5" s="1"/>
  <c r="M18" i="5"/>
  <c r="L19" i="5"/>
  <c r="L20" i="5"/>
  <c r="L21" i="5"/>
  <c r="L22" i="5"/>
  <c r="L35" i="5" s="1"/>
  <c r="L23" i="5"/>
  <c r="L36" i="5" s="1"/>
  <c r="L24" i="5"/>
  <c r="L25" i="5"/>
  <c r="L26" i="5"/>
  <c r="L27" i="5"/>
  <c r="L40" i="5" s="1"/>
  <c r="L28" i="5"/>
  <c r="L18" i="5"/>
  <c r="K19" i="5"/>
  <c r="K32" i="5" s="1"/>
  <c r="K20" i="5"/>
  <c r="K33" i="5" s="1"/>
  <c r="K21" i="5"/>
  <c r="K34" i="5" s="1"/>
  <c r="K22" i="5"/>
  <c r="K35" i="5" s="1"/>
  <c r="K23" i="5"/>
  <c r="K36" i="5" s="1"/>
  <c r="K24" i="5"/>
  <c r="K37" i="5" s="1"/>
  <c r="K25" i="5"/>
  <c r="K38" i="5" s="1"/>
  <c r="K26" i="5"/>
  <c r="K39" i="5" s="1"/>
  <c r="K27" i="5"/>
  <c r="K40" i="5" s="1"/>
  <c r="K28" i="5"/>
  <c r="K41" i="5" s="1"/>
  <c r="K18" i="5"/>
  <c r="K31" i="5" s="1"/>
  <c r="J19" i="5"/>
  <c r="J32" i="5" s="1"/>
  <c r="J20" i="5"/>
  <c r="J33" i="5" s="1"/>
  <c r="J21" i="5"/>
  <c r="J34" i="5" s="1"/>
  <c r="J22" i="5"/>
  <c r="J35" i="5" s="1"/>
  <c r="J23" i="5"/>
  <c r="J36" i="5" s="1"/>
  <c r="J24" i="5"/>
  <c r="J37" i="5" s="1"/>
  <c r="J25" i="5"/>
  <c r="J38" i="5" s="1"/>
  <c r="J26" i="5"/>
  <c r="J39" i="5" s="1"/>
  <c r="J27" i="5"/>
  <c r="J40" i="5" s="1"/>
  <c r="J28" i="5"/>
  <c r="J41" i="5" s="1"/>
  <c r="J18" i="5"/>
  <c r="J31" i="5" s="1"/>
  <c r="I19" i="5"/>
  <c r="I32" i="5" s="1"/>
  <c r="I20" i="5"/>
  <c r="I33" i="5" s="1"/>
  <c r="I21" i="5"/>
  <c r="I22" i="5"/>
  <c r="I35" i="5" s="1"/>
  <c r="I23" i="5"/>
  <c r="I36" i="5" s="1"/>
  <c r="I24" i="5"/>
  <c r="I37" i="5" s="1"/>
  <c r="I25" i="5"/>
  <c r="I26" i="5"/>
  <c r="I39" i="5" s="1"/>
  <c r="I27" i="5"/>
  <c r="I40" i="5" s="1"/>
  <c r="I28" i="5"/>
  <c r="I41" i="5" s="1"/>
  <c r="I18" i="5"/>
  <c r="I31" i="5" s="1"/>
  <c r="H19" i="5"/>
  <c r="H32" i="5" s="1"/>
  <c r="H20" i="5"/>
  <c r="H33" i="5" s="1"/>
  <c r="H21" i="5"/>
  <c r="H34" i="5" s="1"/>
  <c r="H22" i="5"/>
  <c r="H35" i="5" s="1"/>
  <c r="H23" i="5"/>
  <c r="H36" i="5" s="1"/>
  <c r="H24" i="5"/>
  <c r="H37" i="5" s="1"/>
  <c r="H25" i="5"/>
  <c r="H38" i="5" s="1"/>
  <c r="H26" i="5"/>
  <c r="H39" i="5" s="1"/>
  <c r="H27" i="5"/>
  <c r="H40" i="5" s="1"/>
  <c r="H28" i="5"/>
  <c r="H41" i="5" s="1"/>
  <c r="H18" i="5"/>
  <c r="H31" i="5" s="1"/>
  <c r="G19" i="5"/>
  <c r="G32" i="5" s="1"/>
  <c r="G20" i="5"/>
  <c r="G33" i="5" s="1"/>
  <c r="G21" i="5"/>
  <c r="G34" i="5" s="1"/>
  <c r="G22" i="5"/>
  <c r="G35" i="5" s="1"/>
  <c r="G23" i="5"/>
  <c r="G36" i="5" s="1"/>
  <c r="G24" i="5"/>
  <c r="G37" i="5" s="1"/>
  <c r="G25" i="5"/>
  <c r="G38" i="5" s="1"/>
  <c r="G26" i="5"/>
  <c r="G39" i="5" s="1"/>
  <c r="G27" i="5"/>
  <c r="G40" i="5" s="1"/>
  <c r="G28" i="5"/>
  <c r="G41" i="5" s="1"/>
  <c r="G18" i="5"/>
  <c r="G31" i="5" s="1"/>
  <c r="G53" i="5"/>
  <c r="H53" i="5" s="1"/>
  <c r="I53" i="5" s="1"/>
  <c r="G52" i="5"/>
  <c r="H52" i="5" s="1"/>
  <c r="I52" i="5" s="1"/>
  <c r="G51" i="5"/>
  <c r="H51" i="5" s="1"/>
  <c r="I51" i="5" s="1"/>
  <c r="G50" i="5"/>
  <c r="H50" i="5" s="1"/>
  <c r="I50" i="5" s="1"/>
  <c r="G49" i="5"/>
  <c r="H49" i="5" s="1"/>
  <c r="I49" i="5" s="1"/>
  <c r="G48" i="5"/>
  <c r="H48" i="5" s="1"/>
  <c r="I48" i="5" s="1"/>
  <c r="G47" i="5"/>
  <c r="H47" i="5" s="1"/>
  <c r="I47" i="5" s="1"/>
  <c r="G46" i="5"/>
  <c r="H46" i="5" s="1"/>
  <c r="I46" i="5" s="1"/>
  <c r="G45" i="5"/>
  <c r="H45" i="5" s="1"/>
  <c r="I45" i="5" s="1"/>
  <c r="F41" i="5"/>
  <c r="E41" i="5"/>
  <c r="D41" i="5"/>
  <c r="O40" i="5"/>
  <c r="F40" i="5"/>
  <c r="E40" i="5"/>
  <c r="D40" i="5"/>
  <c r="N39" i="5"/>
  <c r="F39" i="5"/>
  <c r="E39" i="5"/>
  <c r="D39" i="5"/>
  <c r="N38" i="5"/>
  <c r="F38" i="5"/>
  <c r="E38" i="5"/>
  <c r="D38" i="5"/>
  <c r="F37" i="5"/>
  <c r="E37" i="5"/>
  <c r="D37" i="5"/>
  <c r="O36" i="5"/>
  <c r="F36" i="5"/>
  <c r="E36" i="5"/>
  <c r="D36" i="5"/>
  <c r="N35" i="5"/>
  <c r="F35" i="5"/>
  <c r="E35" i="5"/>
  <c r="D35" i="5"/>
  <c r="N34" i="5"/>
  <c r="F34" i="5"/>
  <c r="E34" i="5"/>
  <c r="D34" i="5"/>
  <c r="F33" i="5"/>
  <c r="E33" i="5"/>
  <c r="D33" i="5"/>
  <c r="O32" i="5"/>
  <c r="N32" i="5"/>
  <c r="F32" i="5"/>
  <c r="E32" i="5"/>
  <c r="D32" i="5"/>
  <c r="O31" i="5"/>
  <c r="F31" i="5"/>
  <c r="E31" i="5"/>
  <c r="D31" i="5"/>
  <c r="N41" i="5"/>
  <c r="L41" i="5"/>
  <c r="L39" i="5"/>
  <c r="M38" i="5"/>
  <c r="L38" i="5"/>
  <c r="I38" i="5"/>
  <c r="O37" i="5"/>
  <c r="N37" i="5"/>
  <c r="M37" i="5"/>
  <c r="L37" i="5"/>
  <c r="M36" i="5"/>
  <c r="M34" i="5"/>
  <c r="L34" i="5"/>
  <c r="I34" i="5"/>
  <c r="O33" i="5"/>
  <c r="L33" i="5"/>
  <c r="M32" i="5"/>
  <c r="L32" i="5"/>
  <c r="M31" i="5"/>
  <c r="L31" i="5"/>
  <c r="D31" i="4"/>
  <c r="E31" i="4"/>
  <c r="F31" i="4"/>
  <c r="G31" i="4"/>
  <c r="D32" i="4"/>
  <c r="E32" i="4"/>
  <c r="F32" i="4"/>
  <c r="G32" i="4"/>
  <c r="D33" i="4"/>
  <c r="E33" i="4"/>
  <c r="F33" i="4"/>
  <c r="G33" i="4"/>
  <c r="D34" i="4"/>
  <c r="E34" i="4"/>
  <c r="F34" i="4"/>
  <c r="G34" i="4"/>
  <c r="D35" i="4"/>
  <c r="E35" i="4"/>
  <c r="F35" i="4"/>
  <c r="G35" i="4"/>
  <c r="D36" i="4"/>
  <c r="E36" i="4"/>
  <c r="F36" i="4"/>
  <c r="G36" i="4"/>
  <c r="D37" i="4"/>
  <c r="E37" i="4"/>
  <c r="F37" i="4"/>
  <c r="G37" i="4"/>
  <c r="D38" i="4"/>
  <c r="E38" i="4"/>
  <c r="F38" i="4"/>
  <c r="G38" i="4"/>
  <c r="D39" i="4"/>
  <c r="E39" i="4"/>
  <c r="F39" i="4"/>
  <c r="G39" i="4"/>
  <c r="G30" i="4"/>
  <c r="H18" i="4"/>
  <c r="H31" i="4" s="1"/>
  <c r="I18" i="4"/>
  <c r="I31" i="4" s="1"/>
  <c r="J18" i="4"/>
  <c r="J31" i="4" s="1"/>
  <c r="K18" i="4"/>
  <c r="K31" i="4" s="1"/>
  <c r="L18" i="4"/>
  <c r="L31" i="4" s="1"/>
  <c r="H19" i="4"/>
  <c r="H32" i="4" s="1"/>
  <c r="I19" i="4"/>
  <c r="I32" i="4" s="1"/>
  <c r="J19" i="4"/>
  <c r="J32" i="4" s="1"/>
  <c r="K19" i="4"/>
  <c r="K32" i="4" s="1"/>
  <c r="L19" i="4"/>
  <c r="L32" i="4" s="1"/>
  <c r="H20" i="4"/>
  <c r="H33" i="4" s="1"/>
  <c r="I20" i="4"/>
  <c r="I33" i="4" s="1"/>
  <c r="J20" i="4"/>
  <c r="J33" i="4" s="1"/>
  <c r="K20" i="4"/>
  <c r="K33" i="4" s="1"/>
  <c r="L20" i="4"/>
  <c r="L33" i="4" s="1"/>
  <c r="H21" i="4"/>
  <c r="H34" i="4" s="1"/>
  <c r="I21" i="4"/>
  <c r="I34" i="4" s="1"/>
  <c r="J21" i="4"/>
  <c r="J34" i="4" s="1"/>
  <c r="K21" i="4"/>
  <c r="K34" i="4" s="1"/>
  <c r="L21" i="4"/>
  <c r="L34" i="4" s="1"/>
  <c r="H22" i="4"/>
  <c r="H35" i="4" s="1"/>
  <c r="I22" i="4"/>
  <c r="I35" i="4" s="1"/>
  <c r="J22" i="4"/>
  <c r="J35" i="4" s="1"/>
  <c r="K22" i="4"/>
  <c r="K35" i="4" s="1"/>
  <c r="L22" i="4"/>
  <c r="L35" i="4" s="1"/>
  <c r="H23" i="4"/>
  <c r="H36" i="4" s="1"/>
  <c r="I23" i="4"/>
  <c r="I36" i="4" s="1"/>
  <c r="J23" i="4"/>
  <c r="J36" i="4" s="1"/>
  <c r="K23" i="4"/>
  <c r="K36" i="4" s="1"/>
  <c r="L23" i="4"/>
  <c r="L36" i="4" s="1"/>
  <c r="H24" i="4"/>
  <c r="H37" i="4" s="1"/>
  <c r="I24" i="4"/>
  <c r="I37" i="4" s="1"/>
  <c r="J24" i="4"/>
  <c r="J37" i="4" s="1"/>
  <c r="K24" i="4"/>
  <c r="K37" i="4" s="1"/>
  <c r="L24" i="4"/>
  <c r="L37" i="4" s="1"/>
  <c r="H25" i="4"/>
  <c r="H38" i="4" s="1"/>
  <c r="I25" i="4"/>
  <c r="I38" i="4" s="1"/>
  <c r="J25" i="4"/>
  <c r="J38" i="4" s="1"/>
  <c r="K25" i="4"/>
  <c r="K38" i="4" s="1"/>
  <c r="L25" i="4"/>
  <c r="L38" i="4" s="1"/>
  <c r="H26" i="4"/>
  <c r="H39" i="4" s="1"/>
  <c r="I26" i="4"/>
  <c r="I39" i="4" s="1"/>
  <c r="J26" i="4"/>
  <c r="J39" i="4" s="1"/>
  <c r="K26" i="4"/>
  <c r="K39" i="4" s="1"/>
  <c r="L26" i="4"/>
  <c r="L39" i="4" s="1"/>
  <c r="L17" i="4"/>
  <c r="L30" i="4" s="1"/>
  <c r="K17" i="4"/>
  <c r="J17" i="4"/>
  <c r="J30" i="4" s="1"/>
  <c r="I17" i="4"/>
  <c r="I30" i="4" s="1"/>
  <c r="H17" i="4"/>
  <c r="J28" i="3"/>
  <c r="J41" i="3" s="1"/>
  <c r="D32" i="3"/>
  <c r="E32" i="3"/>
  <c r="F32" i="3"/>
  <c r="G32" i="3"/>
  <c r="H32" i="3"/>
  <c r="D33" i="3"/>
  <c r="E33" i="3"/>
  <c r="F33" i="3"/>
  <c r="G33" i="3"/>
  <c r="H33" i="3"/>
  <c r="D34" i="3"/>
  <c r="E34" i="3"/>
  <c r="F34" i="3"/>
  <c r="G34" i="3"/>
  <c r="H34" i="3"/>
  <c r="D35" i="3"/>
  <c r="E35" i="3"/>
  <c r="F35" i="3"/>
  <c r="G35" i="3"/>
  <c r="H35" i="3"/>
  <c r="D36" i="3"/>
  <c r="E36" i="3"/>
  <c r="F36" i="3"/>
  <c r="G36" i="3"/>
  <c r="H36" i="3"/>
  <c r="D37" i="3"/>
  <c r="E37" i="3"/>
  <c r="F37" i="3"/>
  <c r="G37" i="3"/>
  <c r="H37" i="3"/>
  <c r="D38" i="3"/>
  <c r="E38" i="3"/>
  <c r="F38" i="3"/>
  <c r="G38" i="3"/>
  <c r="H38" i="3"/>
  <c r="D39" i="3"/>
  <c r="E39" i="3"/>
  <c r="F39" i="3"/>
  <c r="G39" i="3"/>
  <c r="H39" i="3"/>
  <c r="D40" i="3"/>
  <c r="E40" i="3"/>
  <c r="F40" i="3"/>
  <c r="G40" i="3"/>
  <c r="H40" i="3"/>
  <c r="D41" i="3"/>
  <c r="E41" i="3"/>
  <c r="F41" i="3"/>
  <c r="G41" i="3"/>
  <c r="H41" i="3"/>
  <c r="H31" i="3"/>
  <c r="F31" i="3"/>
  <c r="E31" i="3"/>
  <c r="D31" i="3"/>
  <c r="O19" i="3"/>
  <c r="O32" i="3" s="1"/>
  <c r="O20" i="3"/>
  <c r="O33" i="3" s="1"/>
  <c r="O21" i="3"/>
  <c r="O34" i="3" s="1"/>
  <c r="O22" i="3"/>
  <c r="O35" i="3" s="1"/>
  <c r="O23" i="3"/>
  <c r="O36" i="3" s="1"/>
  <c r="O24" i="3"/>
  <c r="O37" i="3" s="1"/>
  <c r="O25" i="3"/>
  <c r="O38" i="3" s="1"/>
  <c r="O26" i="3"/>
  <c r="O39" i="3" s="1"/>
  <c r="O27" i="3"/>
  <c r="O40" i="3" s="1"/>
  <c r="O28" i="3"/>
  <c r="O41" i="3" s="1"/>
  <c r="O18" i="3"/>
  <c r="O31" i="3" s="1"/>
  <c r="N19" i="3"/>
  <c r="N32" i="3" s="1"/>
  <c r="N20" i="3"/>
  <c r="N33" i="3" s="1"/>
  <c r="N21" i="3"/>
  <c r="N34" i="3" s="1"/>
  <c r="N22" i="3"/>
  <c r="N35" i="3" s="1"/>
  <c r="N23" i="3"/>
  <c r="N36" i="3" s="1"/>
  <c r="N24" i="3"/>
  <c r="N37" i="3" s="1"/>
  <c r="N25" i="3"/>
  <c r="N38" i="3" s="1"/>
  <c r="N26" i="3"/>
  <c r="N39" i="3" s="1"/>
  <c r="N27" i="3"/>
  <c r="N40" i="3" s="1"/>
  <c r="N28" i="3"/>
  <c r="N41" i="3" s="1"/>
  <c r="N18" i="3"/>
  <c r="N31" i="3" s="1"/>
  <c r="M19" i="3"/>
  <c r="M32" i="3" s="1"/>
  <c r="M20" i="3"/>
  <c r="M33" i="3" s="1"/>
  <c r="M21" i="3"/>
  <c r="M34" i="3" s="1"/>
  <c r="M22" i="3"/>
  <c r="M35" i="3" s="1"/>
  <c r="M23" i="3"/>
  <c r="M36" i="3" s="1"/>
  <c r="M24" i="3"/>
  <c r="M37" i="3" s="1"/>
  <c r="M25" i="3"/>
  <c r="M38" i="3" s="1"/>
  <c r="M26" i="3"/>
  <c r="M39" i="3" s="1"/>
  <c r="M27" i="3"/>
  <c r="M40" i="3" s="1"/>
  <c r="M28" i="3"/>
  <c r="M41" i="3" s="1"/>
  <c r="S4" i="3"/>
  <c r="M18" i="3" s="1"/>
  <c r="M31" i="3" s="1"/>
  <c r="L19" i="3"/>
  <c r="L32" i="3" s="1"/>
  <c r="L20" i="3"/>
  <c r="L33" i="3" s="1"/>
  <c r="L21" i="3"/>
  <c r="L34" i="3" s="1"/>
  <c r="L22" i="3"/>
  <c r="L35" i="3" s="1"/>
  <c r="L23" i="3"/>
  <c r="L36" i="3" s="1"/>
  <c r="L24" i="3"/>
  <c r="L37" i="3" s="1"/>
  <c r="L25" i="3"/>
  <c r="L38" i="3" s="1"/>
  <c r="L26" i="3"/>
  <c r="L39" i="3" s="1"/>
  <c r="L27" i="3"/>
  <c r="L40" i="3" s="1"/>
  <c r="L28" i="3"/>
  <c r="L41" i="3" s="1"/>
  <c r="L18" i="3"/>
  <c r="K19" i="3"/>
  <c r="K32" i="3" s="1"/>
  <c r="K20" i="3"/>
  <c r="K33" i="3" s="1"/>
  <c r="K21" i="3"/>
  <c r="K34" i="3" s="1"/>
  <c r="K22" i="3"/>
  <c r="K35" i="3" s="1"/>
  <c r="K23" i="3"/>
  <c r="K36" i="3" s="1"/>
  <c r="K24" i="3"/>
  <c r="K37" i="3" s="1"/>
  <c r="K25" i="3"/>
  <c r="K38" i="3" s="1"/>
  <c r="K26" i="3"/>
  <c r="K39" i="3" s="1"/>
  <c r="K27" i="3"/>
  <c r="K40" i="3" s="1"/>
  <c r="K28" i="3"/>
  <c r="K41" i="3" s="1"/>
  <c r="K18" i="3"/>
  <c r="K31" i="3" s="1"/>
  <c r="J19" i="3"/>
  <c r="J32" i="3" s="1"/>
  <c r="J20" i="3"/>
  <c r="J33" i="3" s="1"/>
  <c r="J21" i="3"/>
  <c r="J34" i="3" s="1"/>
  <c r="J22" i="3"/>
  <c r="J35" i="3" s="1"/>
  <c r="J23" i="3"/>
  <c r="J36" i="3" s="1"/>
  <c r="J24" i="3"/>
  <c r="J37" i="3" s="1"/>
  <c r="J25" i="3"/>
  <c r="J38" i="3" s="1"/>
  <c r="J26" i="3"/>
  <c r="J39" i="3" s="1"/>
  <c r="J27" i="3"/>
  <c r="J40" i="3" s="1"/>
  <c r="J18" i="3"/>
  <c r="J31" i="3" s="1"/>
  <c r="I19" i="3"/>
  <c r="I32" i="3" s="1"/>
  <c r="I20" i="3"/>
  <c r="I33" i="3" s="1"/>
  <c r="I21" i="3"/>
  <c r="I34" i="3" s="1"/>
  <c r="I22" i="3"/>
  <c r="I35" i="3" s="1"/>
  <c r="I23" i="3"/>
  <c r="I36" i="3" s="1"/>
  <c r="I24" i="3"/>
  <c r="I37" i="3" s="1"/>
  <c r="I25" i="3"/>
  <c r="I38" i="3" s="1"/>
  <c r="I26" i="3"/>
  <c r="I39" i="3" s="1"/>
  <c r="I27" i="3"/>
  <c r="I40" i="3" s="1"/>
  <c r="I28" i="3"/>
  <c r="I41" i="3" s="1"/>
  <c r="I18" i="3"/>
  <c r="I31" i="3" s="1"/>
  <c r="G49" i="3"/>
  <c r="H49" i="3" s="1"/>
  <c r="I49" i="3" s="1"/>
  <c r="G48" i="3"/>
  <c r="H48" i="3" s="1"/>
  <c r="I48" i="3" s="1"/>
  <c r="G53" i="3"/>
  <c r="H53" i="3" s="1"/>
  <c r="I53" i="3" s="1"/>
  <c r="G52" i="3"/>
  <c r="H52" i="3" s="1"/>
  <c r="I52" i="3" s="1"/>
  <c r="G51" i="3"/>
  <c r="H51" i="3" s="1"/>
  <c r="I51" i="3" s="1"/>
  <c r="G50" i="3"/>
  <c r="H50" i="3" s="1"/>
  <c r="I50" i="3" s="1"/>
  <c r="G47" i="3"/>
  <c r="H47" i="3" s="1"/>
  <c r="I47" i="3" s="1"/>
  <c r="G46" i="3"/>
  <c r="H46" i="3" s="1"/>
  <c r="I46" i="3" s="1"/>
  <c r="G45" i="3"/>
  <c r="H45" i="3" s="1"/>
  <c r="I45" i="3" s="1"/>
  <c r="G50" i="4"/>
  <c r="H50" i="4" s="1"/>
  <c r="I50" i="4" s="1"/>
  <c r="G49" i="4"/>
  <c r="H49" i="4" s="1"/>
  <c r="I49" i="4" s="1"/>
  <c r="G48" i="4"/>
  <c r="H48" i="4" s="1"/>
  <c r="I48" i="4" s="1"/>
  <c r="G47" i="4"/>
  <c r="H47" i="4" s="1"/>
  <c r="I47" i="4" s="1"/>
  <c r="G46" i="4"/>
  <c r="H46" i="4" s="1"/>
  <c r="I46" i="4" s="1"/>
  <c r="G45" i="4"/>
  <c r="H45" i="4" s="1"/>
  <c r="I45" i="4" s="1"/>
  <c r="F30" i="4"/>
  <c r="E30" i="4"/>
  <c r="D30" i="4"/>
  <c r="K30" i="4"/>
  <c r="H30" i="4"/>
  <c r="G31" i="3"/>
  <c r="L31" i="3"/>
  <c r="D21" i="2"/>
  <c r="L14" i="2"/>
  <c r="L22" i="2" s="1"/>
  <c r="L15" i="2"/>
  <c r="L23" i="2" s="1"/>
  <c r="L16" i="2"/>
  <c r="L24" i="2" s="1"/>
  <c r="L17" i="2"/>
  <c r="L25" i="2" s="1"/>
  <c r="L18" i="2"/>
  <c r="L26" i="2" s="1"/>
  <c r="L13" i="2"/>
  <c r="L21" i="2" s="1"/>
  <c r="K14" i="2"/>
  <c r="K22" i="2" s="1"/>
  <c r="K15" i="2"/>
  <c r="K23" i="2" s="1"/>
  <c r="K16" i="2"/>
  <c r="K24" i="2" s="1"/>
  <c r="K17" i="2"/>
  <c r="K25" i="2" s="1"/>
  <c r="K18" i="2"/>
  <c r="K26" i="2" s="1"/>
  <c r="K13" i="2"/>
  <c r="K21" i="2" s="1"/>
  <c r="J14" i="2"/>
  <c r="J22" i="2" s="1"/>
  <c r="J15" i="2"/>
  <c r="J23" i="2" s="1"/>
  <c r="J16" i="2"/>
  <c r="J24" i="2" s="1"/>
  <c r="J17" i="2"/>
  <c r="J25" i="2" s="1"/>
  <c r="J18" i="2"/>
  <c r="J26" i="2" s="1"/>
  <c r="J13" i="2"/>
  <c r="J21" i="2" s="1"/>
  <c r="I14" i="2"/>
  <c r="I22" i="2" s="1"/>
  <c r="I15" i="2"/>
  <c r="I23" i="2" s="1"/>
  <c r="I16" i="2"/>
  <c r="I17" i="2"/>
  <c r="I25" i="2" s="1"/>
  <c r="I18" i="2"/>
  <c r="I26" i="2" s="1"/>
  <c r="I13" i="2"/>
  <c r="I21" i="2" s="1"/>
  <c r="H14" i="2"/>
  <c r="H22" i="2" s="1"/>
  <c r="H15" i="2"/>
  <c r="H23" i="2" s="1"/>
  <c r="H16" i="2"/>
  <c r="H24" i="2" s="1"/>
  <c r="H17" i="2"/>
  <c r="H25" i="2" s="1"/>
  <c r="H18" i="2"/>
  <c r="H26" i="2" s="1"/>
  <c r="H13" i="2"/>
  <c r="H21" i="2" s="1"/>
  <c r="G14" i="2"/>
  <c r="G22" i="2" s="1"/>
  <c r="G15" i="2"/>
  <c r="G23" i="2" s="1"/>
  <c r="G16" i="2"/>
  <c r="G24" i="2" s="1"/>
  <c r="G17" i="2"/>
  <c r="G25" i="2" s="1"/>
  <c r="G18" i="2"/>
  <c r="G26" i="2" s="1"/>
  <c r="G13" i="2"/>
  <c r="G21" i="2" s="1"/>
  <c r="G35" i="2"/>
  <c r="H35" i="2" s="1"/>
  <c r="I35" i="2" s="1"/>
  <c r="G34" i="2"/>
  <c r="H34" i="2" s="1"/>
  <c r="I34" i="2" s="1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F26" i="2"/>
  <c r="E26" i="2"/>
  <c r="D26" i="2"/>
  <c r="F25" i="2"/>
  <c r="E25" i="2"/>
  <c r="D25" i="2"/>
  <c r="F24" i="2"/>
  <c r="E24" i="2"/>
  <c r="D24" i="2"/>
  <c r="F23" i="2"/>
  <c r="E23" i="2"/>
  <c r="D23" i="2"/>
  <c r="F22" i="2"/>
  <c r="E22" i="2"/>
  <c r="D22" i="2"/>
  <c r="F21" i="2"/>
  <c r="E21" i="2"/>
  <c r="I24" i="2"/>
  <c r="I34" i="1"/>
  <c r="I35" i="1"/>
  <c r="I36" i="1"/>
  <c r="I37" i="1"/>
  <c r="I38" i="1"/>
  <c r="I39" i="1"/>
  <c r="I40" i="1"/>
  <c r="I41" i="1"/>
  <c r="I42" i="1"/>
  <c r="I43" i="1"/>
  <c r="I44" i="1"/>
  <c r="I33" i="1"/>
  <c r="H34" i="1"/>
  <c r="H35" i="1"/>
  <c r="H36" i="1"/>
  <c r="H37" i="1"/>
  <c r="H38" i="1"/>
  <c r="H39" i="1"/>
  <c r="H40" i="1"/>
  <c r="H41" i="1"/>
  <c r="H42" i="1"/>
  <c r="H43" i="1"/>
  <c r="H44" i="1"/>
  <c r="H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G33" i="1"/>
  <c r="F33" i="1"/>
  <c r="E33" i="1"/>
  <c r="D34" i="1"/>
  <c r="D35" i="1"/>
  <c r="D36" i="1"/>
  <c r="D37" i="1"/>
  <c r="D38" i="1"/>
  <c r="D39" i="1"/>
  <c r="D40" i="1"/>
  <c r="D41" i="1"/>
  <c r="D42" i="1"/>
  <c r="D43" i="1"/>
  <c r="D44" i="1"/>
  <c r="D33" i="1"/>
  <c r="M20" i="1"/>
  <c r="M34" i="1" s="1"/>
  <c r="M21" i="1"/>
  <c r="M35" i="1" s="1"/>
  <c r="M22" i="1"/>
  <c r="M36" i="1" s="1"/>
  <c r="M23" i="1"/>
  <c r="M37" i="1" s="1"/>
  <c r="M24" i="1"/>
  <c r="M38" i="1" s="1"/>
  <c r="M25" i="1"/>
  <c r="M39" i="1" s="1"/>
  <c r="M26" i="1"/>
  <c r="M40" i="1" s="1"/>
  <c r="M27" i="1"/>
  <c r="M41" i="1" s="1"/>
  <c r="M28" i="1"/>
  <c r="M42" i="1" s="1"/>
  <c r="M29" i="1"/>
  <c r="M43" i="1" s="1"/>
  <c r="M30" i="1"/>
  <c r="M44" i="1" s="1"/>
  <c r="M19" i="1"/>
  <c r="M33" i="1" s="1"/>
  <c r="L20" i="1"/>
  <c r="L34" i="1" s="1"/>
  <c r="L21" i="1"/>
  <c r="L35" i="1" s="1"/>
  <c r="L22" i="1"/>
  <c r="L36" i="1" s="1"/>
  <c r="L23" i="1"/>
  <c r="L37" i="1" s="1"/>
  <c r="L24" i="1"/>
  <c r="L38" i="1" s="1"/>
  <c r="L25" i="1"/>
  <c r="L39" i="1" s="1"/>
  <c r="L26" i="1"/>
  <c r="L40" i="1" s="1"/>
  <c r="L27" i="1"/>
  <c r="L41" i="1" s="1"/>
  <c r="L28" i="1"/>
  <c r="L42" i="1" s="1"/>
  <c r="L29" i="1"/>
  <c r="L43" i="1" s="1"/>
  <c r="L30" i="1"/>
  <c r="L44" i="1" s="1"/>
  <c r="L19" i="1"/>
  <c r="L33" i="1" s="1"/>
  <c r="K20" i="1"/>
  <c r="K34" i="1" s="1"/>
  <c r="K21" i="1"/>
  <c r="K35" i="1" s="1"/>
  <c r="K22" i="1"/>
  <c r="K36" i="1" s="1"/>
  <c r="K23" i="1"/>
  <c r="K37" i="1" s="1"/>
  <c r="K24" i="1"/>
  <c r="K38" i="1" s="1"/>
  <c r="K25" i="1"/>
  <c r="K39" i="1" s="1"/>
  <c r="K26" i="1"/>
  <c r="K40" i="1" s="1"/>
  <c r="K27" i="1"/>
  <c r="K41" i="1" s="1"/>
  <c r="K28" i="1"/>
  <c r="K42" i="1" s="1"/>
  <c r="K29" i="1"/>
  <c r="K43" i="1" s="1"/>
  <c r="K30" i="1"/>
  <c r="K44" i="1" s="1"/>
  <c r="K19" i="1"/>
  <c r="K33" i="1" s="1"/>
  <c r="J20" i="1"/>
  <c r="J34" i="1" s="1"/>
  <c r="J21" i="1"/>
  <c r="J35" i="1" s="1"/>
  <c r="J22" i="1"/>
  <c r="J36" i="1" s="1"/>
  <c r="J23" i="1"/>
  <c r="J37" i="1" s="1"/>
  <c r="J24" i="1"/>
  <c r="J38" i="1" s="1"/>
  <c r="J25" i="1"/>
  <c r="J39" i="1" s="1"/>
  <c r="J26" i="1"/>
  <c r="J40" i="1" s="1"/>
  <c r="J27" i="1"/>
  <c r="J41" i="1" s="1"/>
  <c r="J28" i="1"/>
  <c r="J42" i="1" s="1"/>
  <c r="J29" i="1"/>
  <c r="J43" i="1" s="1"/>
  <c r="J30" i="1"/>
  <c r="J44" i="1" s="1"/>
  <c r="J19" i="1"/>
  <c r="J33" i="1" s="1"/>
  <c r="G49" i="1"/>
  <c r="H49" i="1" s="1"/>
  <c r="I49" i="1" s="1"/>
  <c r="G50" i="1"/>
  <c r="G51" i="1"/>
  <c r="H51" i="1" s="1"/>
  <c r="I51" i="1" s="1"/>
  <c r="G52" i="1"/>
  <c r="H52" i="1" s="1"/>
  <c r="I52" i="1" s="1"/>
  <c r="G53" i="1"/>
  <c r="G54" i="1"/>
  <c r="G48" i="1"/>
  <c r="H48" i="1" s="1"/>
  <c r="I48" i="1" s="1"/>
  <c r="H54" i="1"/>
  <c r="I54" i="1" s="1"/>
  <c r="H53" i="1"/>
  <c r="I53" i="1" s="1"/>
  <c r="H50" i="1"/>
  <c r="I50" i="1" s="1"/>
</calcChain>
</file>

<file path=xl/sharedStrings.xml><?xml version="1.0" encoding="utf-8"?>
<sst xmlns="http://schemas.openxmlformats.org/spreadsheetml/2006/main" count="1272" uniqueCount="121">
  <si>
    <t>Untreated</t>
  </si>
  <si>
    <t>Trauma</t>
  </si>
  <si>
    <t>GC broth</t>
  </si>
  <si>
    <t>0.1 OD</t>
  </si>
  <si>
    <t>0.4 OD</t>
  </si>
  <si>
    <t>0.6 OD</t>
  </si>
  <si>
    <t>0.8 OD</t>
  </si>
  <si>
    <t>1.0 OD</t>
  </si>
  <si>
    <t>Time (actual)</t>
  </si>
  <si>
    <t>Time (after inoculation)</t>
  </si>
  <si>
    <t>17.00</t>
  </si>
  <si>
    <t>18.00</t>
  </si>
  <si>
    <t>9.00</t>
  </si>
  <si>
    <t>11.00</t>
  </si>
  <si>
    <t>13.00</t>
  </si>
  <si>
    <t>15.00</t>
  </si>
  <si>
    <t>16.00</t>
  </si>
  <si>
    <t>0.4OD (GC)</t>
  </si>
  <si>
    <t>0.01 OD</t>
  </si>
  <si>
    <t>0.1OD</t>
  </si>
  <si>
    <t>Dead count:</t>
  </si>
  <si>
    <t>Sum:</t>
  </si>
  <si>
    <t>0.4 OD (GC)</t>
  </si>
  <si>
    <t>Survival percentage:</t>
  </si>
  <si>
    <t>Viable count:</t>
  </si>
  <si>
    <t>Optical density at 600nm</t>
  </si>
  <si>
    <t>Dilution rate</t>
  </si>
  <si>
    <t>CFU mean</t>
  </si>
  <si>
    <t>Viable count CFU/mL</t>
  </si>
  <si>
    <t>Viable count CFU/10µl</t>
  </si>
  <si>
    <t>0.4 (gonococci)</t>
  </si>
  <si>
    <t>CFU 1</t>
  </si>
  <si>
    <t>CFU 2</t>
  </si>
  <si>
    <t>CFU 3</t>
  </si>
  <si>
    <t>0.6OD (GC)</t>
  </si>
  <si>
    <t>0.6 OD (GC)</t>
  </si>
  <si>
    <t>0.6 (gonococci)</t>
  </si>
  <si>
    <t>0.2OD</t>
  </si>
  <si>
    <t>0.3OD</t>
  </si>
  <si>
    <t>P9-17 survival rate:</t>
  </si>
  <si>
    <t>MC58:</t>
  </si>
  <si>
    <t>Y92:</t>
  </si>
  <si>
    <t>P9-17</t>
  </si>
  <si>
    <t>MC-58</t>
  </si>
  <si>
    <t>Y92</t>
  </si>
  <si>
    <t>0.4OD</t>
  </si>
  <si>
    <t>0.6OD</t>
  </si>
  <si>
    <t>0.8OD</t>
  </si>
  <si>
    <t>1.0OD</t>
  </si>
  <si>
    <t>P9-17 (0.1)</t>
  </si>
  <si>
    <t>P9-17 (0.4)</t>
  </si>
  <si>
    <t>P9-17 (1.0)</t>
  </si>
  <si>
    <t>MC-58 (0.1)</t>
  </si>
  <si>
    <t>Y92 (0.1)</t>
  </si>
  <si>
    <t>MC-58 (0.4)</t>
  </si>
  <si>
    <t>Y92 (0.4)</t>
  </si>
  <si>
    <t>MC-58 (1.0)</t>
  </si>
  <si>
    <t>Y92 (1.0)</t>
  </si>
  <si>
    <t>Mean CFU</t>
  </si>
  <si>
    <t>CFU 4</t>
  </si>
  <si>
    <t>CFU 5</t>
  </si>
  <si>
    <t>CFU 6</t>
  </si>
  <si>
    <t>CFU 7</t>
  </si>
  <si>
    <t>CFU 8</t>
  </si>
  <si>
    <t>CFU 9</t>
  </si>
  <si>
    <r>
      <t>Mean viable count CFU/10</t>
    </r>
    <r>
      <rPr>
        <sz val="11"/>
        <color theme="1"/>
        <rFont val="Calibri"/>
        <family val="2"/>
      </rPr>
      <t>µ</t>
    </r>
  </si>
  <si>
    <t>Median viable count CFU/10µ</t>
  </si>
  <si>
    <t>Range (MIN)</t>
  </si>
  <si>
    <t>Range(MAX)</t>
  </si>
  <si>
    <t>Meningitidis:</t>
  </si>
  <si>
    <t>Mean viable count CFU/10µ</t>
  </si>
  <si>
    <t>Lactamica:</t>
  </si>
  <si>
    <t>Gonococci:</t>
  </si>
  <si>
    <t>P9-17:</t>
  </si>
  <si>
    <t>22h:</t>
  </si>
  <si>
    <t>t-Test: Two-Sample Assuming Equal Variances</t>
  </si>
  <si>
    <t>P9 0.1</t>
  </si>
  <si>
    <t>MC 0.1</t>
  </si>
  <si>
    <t>Y92 0.1</t>
  </si>
  <si>
    <t>P9 0.4</t>
  </si>
  <si>
    <t>MC 0.4</t>
  </si>
  <si>
    <t>Y92 0.4</t>
  </si>
  <si>
    <t>P9 0.6</t>
  </si>
  <si>
    <t>MC 0.6</t>
  </si>
  <si>
    <t>Y92 0.6</t>
  </si>
  <si>
    <t>P9 0.8</t>
  </si>
  <si>
    <t>MC 0.8</t>
  </si>
  <si>
    <t>Y92 0.8</t>
  </si>
  <si>
    <t>P9 1.0</t>
  </si>
  <si>
    <t>MC 1.0</t>
  </si>
  <si>
    <t>Y92 1.0</t>
  </si>
  <si>
    <t>Mean</t>
  </si>
  <si>
    <t>Variance</t>
  </si>
  <si>
    <t>Observations</t>
  </si>
  <si>
    <t>Pooled Variance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</si>
  <si>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</si>
  <si>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</si>
  <si>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</si>
  <si>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</si>
  <si>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</si>
  <si>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</si>
  <si>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</si>
  <si>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48h:</t>
  </si>
  <si>
    <t xml:space="preserve">T-test </t>
  </si>
  <si>
    <t>P9-17 vs MC58</t>
  </si>
  <si>
    <t>P9-17 vs Y92</t>
  </si>
  <si>
    <t>MC58 vs Y92</t>
  </si>
  <si>
    <t>22h</t>
  </si>
  <si>
    <t>48h</t>
  </si>
  <si>
    <t>Mean viable count CFU/10µl</t>
  </si>
  <si>
    <t>Scientific number</t>
  </si>
  <si>
    <t>0.1 OD (10x5)</t>
  </si>
  <si>
    <t>St.deviation</t>
  </si>
  <si>
    <t>MC58</t>
  </si>
  <si>
    <t>Y92-1009</t>
  </si>
  <si>
    <t>St.dev.</t>
  </si>
  <si>
    <t>`</t>
  </si>
  <si>
    <t>0.4 OD (10x6)</t>
  </si>
  <si>
    <t>0.6 OD (10x6)</t>
  </si>
  <si>
    <t>0.8 OD (10x7)</t>
  </si>
  <si>
    <t>1.0 OD (10x8)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</si>
</sst>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E+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0" fillId="0" borderId="1" xfId="0" applyFill="1" applyBorder="1"/>
    <xf numFmtId="2" fontId="0" fillId="0" borderId="1" xfId="0" applyNumberFormat="1" applyBorder="1"/>
    <xf numFmtId="0" fontId="0" fillId="0" borderId="1" xfId="0" applyNumberFormat="1" applyBorder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0" fontId="0" fillId="0" borderId="2" xfId="0" applyFill="1" applyBorder="1"/>
    <xf numFmtId="0" fontId="0" fillId="0" borderId="1" xfId="0" applyFill="1" applyBorder="1" applyAlignment="1"/>
    <xf numFmtId="0" fontId="3" fillId="0" borderId="3" xfId="0" applyFont="1" applyFill="1" applyBorder="1" applyAlignment="1">
      <alignment horizontal="center"/>
    </xf>
    <xf numFmtId="0" fontId="0" fillId="0" borderId="0" xfId="0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0" fontId="0" fillId="0" borderId="4" xfId="0" applyFill="1" applyBorder="1" applyAlignment="1"/>
    <xf numFmtId="164" fontId="0" fillId="0" borderId="1" xfId="0" applyNumberFormat="1" applyBorder="1"/>
    <xf numFmtId="0" fontId="0" fillId="0" borderId="5" xfId="0" applyBorder="1"/>
    <xf numFmtId="165" fontId="2" fillId="0" borderId="1" xfId="0" applyNumberFormat="1" applyFont="1" applyFill="1" applyBorder="1" applyAlignment="1"/>
    <xf numFmtId="165" fontId="4" fillId="0" borderId="1" xfId="0" applyNumberFormat="1" applyFont="1" applyFill="1" applyBorder="1" applyAlignment="1"/>
    <xf numFmtId="165" fontId="0" fillId="0" borderId="5" xfId="0" applyNumberFormat="1" applyBorder="1"/>
    <xf numFmtId="166" fontId="0" fillId="0" borderId="0" xfId="0" applyNumberFormat="1"/>
    <xf numFmtId="166" fontId="0" fillId="0" borderId="1" xfId="0" applyNumberFormat="1" applyBorder="1"/>
    <xf numFmtId="0" fontId="2" fillId="0" borderId="1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i="1" cap="none" baseline="0"/>
              <a:t>Galleria mellonella </a:t>
            </a:r>
            <a:r>
              <a:rPr lang="en-GB" i="0" cap="none" baseline="0"/>
              <a:t>sensitivity to </a:t>
            </a:r>
            <a:r>
              <a:rPr lang="en-GB" i="1" cap="none" baseline="0"/>
              <a:t>Neisseria meningitidis </a:t>
            </a:r>
            <a:r>
              <a:rPr lang="en-GB" i="0" cap="none" baseline="0"/>
              <a:t>MC58</a:t>
            </a:r>
            <a:endParaRPr lang="en-GB" i="1" cap="none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'Meningo 1'!$D$32</c:f>
              <c:strCache>
                <c:ptCount val="1"/>
                <c:pt idx="0">
                  <c:v>Untreated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'Meningo 1'!$C$33:$C$44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23</c:v>
                </c:pt>
                <c:pt idx="7">
                  <c:v>40</c:v>
                </c:pt>
                <c:pt idx="8">
                  <c:v>42</c:v>
                </c:pt>
                <c:pt idx="9">
                  <c:v>44</c:v>
                </c:pt>
                <c:pt idx="10">
                  <c:v>46</c:v>
                </c:pt>
                <c:pt idx="11">
                  <c:v>48</c:v>
                </c:pt>
              </c:numCache>
            </c:numRef>
          </c:xVal>
          <c:yVal>
            <c:numRef>
              <c:f>'Meningo 1'!$D$33:$D$44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BB-4E8C-AD67-CEBFE0ABD767}"/>
            </c:ext>
          </c:extLst>
        </c:ser>
        <c:ser>
          <c:idx val="1"/>
          <c:order val="1"/>
          <c:tx>
            <c:strRef>
              <c:f>'Meningo 1'!$E$32</c:f>
              <c:strCache>
                <c:ptCount val="1"/>
                <c:pt idx="0">
                  <c:v>Trauma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'Meningo 1'!$C$33:$C$44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23</c:v>
                </c:pt>
                <c:pt idx="7">
                  <c:v>40</c:v>
                </c:pt>
                <c:pt idx="8">
                  <c:v>42</c:v>
                </c:pt>
                <c:pt idx="9">
                  <c:v>44</c:v>
                </c:pt>
                <c:pt idx="10">
                  <c:v>46</c:v>
                </c:pt>
                <c:pt idx="11">
                  <c:v>48</c:v>
                </c:pt>
              </c:numCache>
            </c:numRef>
          </c:xVal>
          <c:yVal>
            <c:numRef>
              <c:f>'Meningo 1'!$E$33:$E$44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BB-4E8C-AD67-CEBFE0ABD767}"/>
            </c:ext>
          </c:extLst>
        </c:ser>
        <c:ser>
          <c:idx val="2"/>
          <c:order val="2"/>
          <c:tx>
            <c:strRef>
              <c:f>'Meningo 1'!$F$32</c:f>
              <c:strCache>
                <c:ptCount val="1"/>
                <c:pt idx="0">
                  <c:v>GC broth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'Meningo 1'!$C$33:$C$44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23</c:v>
                </c:pt>
                <c:pt idx="7">
                  <c:v>40</c:v>
                </c:pt>
                <c:pt idx="8">
                  <c:v>42</c:v>
                </c:pt>
                <c:pt idx="9">
                  <c:v>44</c:v>
                </c:pt>
                <c:pt idx="10">
                  <c:v>46</c:v>
                </c:pt>
                <c:pt idx="11">
                  <c:v>48</c:v>
                </c:pt>
              </c:numCache>
            </c:numRef>
          </c:xVal>
          <c:yVal>
            <c:numRef>
              <c:f>'Meningo 1'!$F$33:$F$44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0BB-4E8C-AD67-CEBFE0ABD767}"/>
            </c:ext>
          </c:extLst>
        </c:ser>
        <c:ser>
          <c:idx val="3"/>
          <c:order val="3"/>
          <c:tx>
            <c:strRef>
              <c:f>'Meningo 1'!$G$32</c:f>
              <c:strCache>
                <c:ptCount val="1"/>
                <c:pt idx="0">
                  <c:v>0.4 OD (GC)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xVal>
            <c:numRef>
              <c:f>'Meningo 1'!$C$33:$C$44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23</c:v>
                </c:pt>
                <c:pt idx="7">
                  <c:v>40</c:v>
                </c:pt>
                <c:pt idx="8">
                  <c:v>42</c:v>
                </c:pt>
                <c:pt idx="9">
                  <c:v>44</c:v>
                </c:pt>
                <c:pt idx="10">
                  <c:v>46</c:v>
                </c:pt>
                <c:pt idx="11">
                  <c:v>48</c:v>
                </c:pt>
              </c:numCache>
            </c:numRef>
          </c:xVal>
          <c:yVal>
            <c:numRef>
              <c:f>'Meningo 1'!$G$33:$G$44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80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0BB-4E8C-AD67-CEBFE0ABD767}"/>
            </c:ext>
          </c:extLst>
        </c:ser>
        <c:ser>
          <c:idx val="4"/>
          <c:order val="4"/>
          <c:tx>
            <c:strRef>
              <c:f>'Meningo 1'!$H$32</c:f>
              <c:strCache>
                <c:ptCount val="1"/>
                <c:pt idx="0">
                  <c:v>0.01 OD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'Meningo 1'!$C$33:$C$44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23</c:v>
                </c:pt>
                <c:pt idx="7">
                  <c:v>40</c:v>
                </c:pt>
                <c:pt idx="8">
                  <c:v>42</c:v>
                </c:pt>
                <c:pt idx="9">
                  <c:v>44</c:v>
                </c:pt>
                <c:pt idx="10">
                  <c:v>46</c:v>
                </c:pt>
                <c:pt idx="11">
                  <c:v>48</c:v>
                </c:pt>
              </c:numCache>
            </c:numRef>
          </c:xVal>
          <c:yVal>
            <c:numRef>
              <c:f>'Meningo 1'!$H$33:$H$44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0BB-4E8C-AD67-CEBFE0ABD767}"/>
            </c:ext>
          </c:extLst>
        </c:ser>
        <c:ser>
          <c:idx val="5"/>
          <c:order val="5"/>
          <c:tx>
            <c:strRef>
              <c:f>'Meningo 1'!$I$32</c:f>
              <c:strCache>
                <c:ptCount val="1"/>
                <c:pt idx="0">
                  <c:v>0.1 OD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xVal>
            <c:numRef>
              <c:f>'Meningo 1'!$C$33:$C$44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23</c:v>
                </c:pt>
                <c:pt idx="7">
                  <c:v>40</c:v>
                </c:pt>
                <c:pt idx="8">
                  <c:v>42</c:v>
                </c:pt>
                <c:pt idx="9">
                  <c:v>44</c:v>
                </c:pt>
                <c:pt idx="10">
                  <c:v>46</c:v>
                </c:pt>
                <c:pt idx="11">
                  <c:v>48</c:v>
                </c:pt>
              </c:numCache>
            </c:numRef>
          </c:xVal>
          <c:yVal>
            <c:numRef>
              <c:f>'Meningo 1'!$I$33:$I$44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95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0BB-4E8C-AD67-CEBFE0ABD767}"/>
            </c:ext>
          </c:extLst>
        </c:ser>
        <c:ser>
          <c:idx val="6"/>
          <c:order val="6"/>
          <c:tx>
            <c:strRef>
              <c:f>'Meningo 1'!$J$32</c:f>
              <c:strCache>
                <c:ptCount val="1"/>
                <c:pt idx="0">
                  <c:v>0.4 OD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'Meningo 1'!$C$33:$C$44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23</c:v>
                </c:pt>
                <c:pt idx="7">
                  <c:v>40</c:v>
                </c:pt>
                <c:pt idx="8">
                  <c:v>42</c:v>
                </c:pt>
                <c:pt idx="9">
                  <c:v>44</c:v>
                </c:pt>
                <c:pt idx="10">
                  <c:v>46</c:v>
                </c:pt>
                <c:pt idx="11">
                  <c:v>48</c:v>
                </c:pt>
              </c:numCache>
            </c:numRef>
          </c:xVal>
          <c:yVal>
            <c:numRef>
              <c:f>'Meningo 1'!$J$33:$J$44</c:f>
              <c:numCache>
                <c:formatCode>General</c:formatCode>
                <c:ptCount val="12"/>
                <c:pt idx="0">
                  <c:v>100</c:v>
                </c:pt>
                <c:pt idx="1">
                  <c:v>90</c:v>
                </c:pt>
                <c:pt idx="2">
                  <c:v>36.666666666666664</c:v>
                </c:pt>
                <c:pt idx="3">
                  <c:v>26.666666666666668</c:v>
                </c:pt>
                <c:pt idx="4">
                  <c:v>26.666666666666668</c:v>
                </c:pt>
                <c:pt idx="5">
                  <c:v>20</c:v>
                </c:pt>
                <c:pt idx="6">
                  <c:v>20</c:v>
                </c:pt>
                <c:pt idx="7">
                  <c:v>16.666666666666668</c:v>
                </c:pt>
                <c:pt idx="8">
                  <c:v>16.666666666666668</c:v>
                </c:pt>
                <c:pt idx="9">
                  <c:v>16.666666666666668</c:v>
                </c:pt>
                <c:pt idx="10">
                  <c:v>16.666666666666668</c:v>
                </c:pt>
                <c:pt idx="11">
                  <c:v>16.666666666666668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0BB-4E8C-AD67-CEBFE0ABD767}"/>
            </c:ext>
          </c:extLst>
        </c:ser>
        <c:ser>
          <c:idx val="7"/>
          <c:order val="7"/>
          <c:tx>
            <c:strRef>
              <c:f>'Meningo 1'!$K$32</c:f>
              <c:strCache>
                <c:ptCount val="1"/>
                <c:pt idx="0">
                  <c:v>0.6 OD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'Meningo 1'!$C$33:$C$44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23</c:v>
                </c:pt>
                <c:pt idx="7">
                  <c:v>40</c:v>
                </c:pt>
                <c:pt idx="8">
                  <c:v>42</c:v>
                </c:pt>
                <c:pt idx="9">
                  <c:v>44</c:v>
                </c:pt>
                <c:pt idx="10">
                  <c:v>46</c:v>
                </c:pt>
                <c:pt idx="11">
                  <c:v>48</c:v>
                </c:pt>
              </c:numCache>
            </c:numRef>
          </c:xVal>
          <c:yVal>
            <c:numRef>
              <c:f>'Meningo 1'!$K$33:$K$44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30</c:v>
                </c:pt>
                <c:pt idx="3">
                  <c:v>20</c:v>
                </c:pt>
                <c:pt idx="4">
                  <c:v>16.666666666666668</c:v>
                </c:pt>
                <c:pt idx="5">
                  <c:v>16.666666666666668</c:v>
                </c:pt>
                <c:pt idx="6">
                  <c:v>16.666666666666668</c:v>
                </c:pt>
                <c:pt idx="7">
                  <c:v>16.666666666666668</c:v>
                </c:pt>
                <c:pt idx="8">
                  <c:v>16.666666666666668</c:v>
                </c:pt>
                <c:pt idx="9">
                  <c:v>16.666666666666668</c:v>
                </c:pt>
                <c:pt idx="10">
                  <c:v>16.666666666666668</c:v>
                </c:pt>
                <c:pt idx="11">
                  <c:v>16.666666666666668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0BB-4E8C-AD67-CEBFE0ABD767}"/>
            </c:ext>
          </c:extLst>
        </c:ser>
        <c:ser>
          <c:idx val="8"/>
          <c:order val="8"/>
          <c:tx>
            <c:strRef>
              <c:f>'Meningo 1'!$L$32</c:f>
              <c:strCache>
                <c:ptCount val="1"/>
                <c:pt idx="0">
                  <c:v>0.8 OD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dash"/>
            <c:size val="6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'Meningo 1'!$C$33:$C$44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23</c:v>
                </c:pt>
                <c:pt idx="7">
                  <c:v>40</c:v>
                </c:pt>
                <c:pt idx="8">
                  <c:v>42</c:v>
                </c:pt>
                <c:pt idx="9">
                  <c:v>44</c:v>
                </c:pt>
                <c:pt idx="10">
                  <c:v>46</c:v>
                </c:pt>
                <c:pt idx="11">
                  <c:v>48</c:v>
                </c:pt>
              </c:numCache>
            </c:numRef>
          </c:xVal>
          <c:yVal>
            <c:numRef>
              <c:f>'Meningo 1'!$L$33:$L$44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35</c:v>
                </c:pt>
                <c:pt idx="3">
                  <c:v>30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0BB-4E8C-AD67-CEBFE0ABD767}"/>
            </c:ext>
          </c:extLst>
        </c:ser>
        <c:ser>
          <c:idx val="9"/>
          <c:order val="9"/>
          <c:tx>
            <c:strRef>
              <c:f>'Meningo 1'!$M$32</c:f>
              <c:strCache>
                <c:ptCount val="1"/>
                <c:pt idx="0">
                  <c:v>1.0 OD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'Meningo 1'!$C$33:$C$44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23</c:v>
                </c:pt>
                <c:pt idx="7">
                  <c:v>40</c:v>
                </c:pt>
                <c:pt idx="8">
                  <c:v>42</c:v>
                </c:pt>
                <c:pt idx="9">
                  <c:v>44</c:v>
                </c:pt>
                <c:pt idx="10">
                  <c:v>46</c:v>
                </c:pt>
                <c:pt idx="11">
                  <c:v>48</c:v>
                </c:pt>
              </c:numCache>
            </c:numRef>
          </c:xVal>
          <c:yVal>
            <c:numRef>
              <c:f>'Meningo 1'!$M$33:$M$44</c:f>
              <c:numCache>
                <c:formatCode>General</c:formatCode>
                <c:ptCount val="12"/>
                <c:pt idx="0">
                  <c:v>100</c:v>
                </c:pt>
                <c:pt idx="1">
                  <c:v>95</c:v>
                </c:pt>
                <c:pt idx="2">
                  <c:v>35</c:v>
                </c:pt>
                <c:pt idx="3">
                  <c:v>30</c:v>
                </c:pt>
                <c:pt idx="4">
                  <c:v>25</c:v>
                </c:pt>
                <c:pt idx="5">
                  <c:v>20</c:v>
                </c:pt>
                <c:pt idx="6">
                  <c:v>20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0BB-4E8C-AD67-CEBFE0ABD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994408"/>
        <c:axId val="472990800"/>
      </c:scatterChart>
      <c:valAx>
        <c:axId val="472994408"/>
        <c:scaling>
          <c:orientation val="minMax"/>
          <c:max val="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i="0" cap="none" baseline="0"/>
                  <a:t>Time after inoculation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990800"/>
        <c:crosses val="autoZero"/>
        <c:crossBetween val="midCat"/>
        <c:majorUnit val="6"/>
      </c:valAx>
      <c:valAx>
        <c:axId val="472990800"/>
        <c:scaling>
          <c:orientation val="minMax"/>
          <c:max val="1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i="0" cap="none" baseline="0"/>
                  <a:t>Survival 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9944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0.4 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'Gono,meni,lac'!$H$10</c:f>
              <c:strCache>
                <c:ptCount val="1"/>
                <c:pt idx="0">
                  <c:v>P9-17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'Gono,meni,lac'!$G$11:$G$15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48</c:v>
                </c:pt>
              </c:numCache>
            </c:numRef>
          </c:xVal>
          <c:yVal>
            <c:numRef>
              <c:f>'Gono,meni,lac'!$H$11:$H$15</c:f>
              <c:numCache>
                <c:formatCode>General</c:formatCode>
                <c:ptCount val="5"/>
                <c:pt idx="0">
                  <c:v>100</c:v>
                </c:pt>
                <c:pt idx="1">
                  <c:v>66.666666666666671</c:v>
                </c:pt>
                <c:pt idx="2">
                  <c:v>63.333333333333336</c:v>
                </c:pt>
                <c:pt idx="3">
                  <c:v>60</c:v>
                </c:pt>
                <c:pt idx="4">
                  <c:v>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E8-4C9B-8CD0-36B57E55163B}"/>
            </c:ext>
          </c:extLst>
        </c:ser>
        <c:ser>
          <c:idx val="1"/>
          <c:order val="1"/>
          <c:tx>
            <c:strRef>
              <c:f>'Gono,meni,lac'!$I$10</c:f>
              <c:strCache>
                <c:ptCount val="1"/>
                <c:pt idx="0">
                  <c:v>MC-58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'Gono,meni,lac'!$G$11:$G$15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48</c:v>
                </c:pt>
              </c:numCache>
            </c:numRef>
          </c:xVal>
          <c:yVal>
            <c:numRef>
              <c:f>'Gono,meni,lac'!$I$11:$I$15</c:f>
              <c:numCache>
                <c:formatCode>General</c:formatCode>
                <c:ptCount val="5"/>
                <c:pt idx="0">
                  <c:v>100</c:v>
                </c:pt>
                <c:pt idx="1">
                  <c:v>53.333333333333336</c:v>
                </c:pt>
                <c:pt idx="2">
                  <c:v>46.666666666666664</c:v>
                </c:pt>
                <c:pt idx="3">
                  <c:v>43.333333333333336</c:v>
                </c:pt>
                <c:pt idx="4">
                  <c:v>33.333333333333336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E8-4C9B-8CD0-36B57E55163B}"/>
            </c:ext>
          </c:extLst>
        </c:ser>
        <c:ser>
          <c:idx val="2"/>
          <c:order val="2"/>
          <c:tx>
            <c:strRef>
              <c:f>'Gono,meni,lac'!$J$10</c:f>
              <c:strCache>
                <c:ptCount val="1"/>
                <c:pt idx="0">
                  <c:v>Y92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'Gono,meni,lac'!$G$11:$G$15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48</c:v>
                </c:pt>
              </c:numCache>
            </c:numRef>
          </c:xVal>
          <c:yVal>
            <c:numRef>
              <c:f>'Gono,meni,lac'!$J$11:$J$15</c:f>
              <c:numCache>
                <c:formatCode>General</c:formatCode>
                <c:ptCount val="5"/>
                <c:pt idx="0">
                  <c:v>100</c:v>
                </c:pt>
                <c:pt idx="1">
                  <c:v>87.142857142857139</c:v>
                </c:pt>
                <c:pt idx="2">
                  <c:v>80</c:v>
                </c:pt>
                <c:pt idx="3">
                  <c:v>78.571428571428569</c:v>
                </c:pt>
                <c:pt idx="4">
                  <c:v>61.428571428571431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EE8-4C9B-8CD0-36B57E551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3089912"/>
        <c:axId val="783087288"/>
      </c:scatterChart>
      <c:valAx>
        <c:axId val="783089912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087288"/>
        <c:crosses val="autoZero"/>
        <c:crossBetween val="midCat"/>
        <c:majorUnit val="6"/>
      </c:valAx>
      <c:valAx>
        <c:axId val="7830872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089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0.6 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'Gono,meni,lac'!$M$10</c:f>
              <c:strCache>
                <c:ptCount val="1"/>
                <c:pt idx="0">
                  <c:v>P9-17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'Gono,meni,lac'!$L$11:$L$15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48</c:v>
                </c:pt>
              </c:numCache>
            </c:numRef>
          </c:xVal>
          <c:yVal>
            <c:numRef>
              <c:f>'Gono,meni,lac'!$M$11:$M$15</c:f>
              <c:numCache>
                <c:formatCode>General</c:formatCode>
                <c:ptCount val="5"/>
                <c:pt idx="0">
                  <c:v>100</c:v>
                </c:pt>
                <c:pt idx="1">
                  <c:v>59.444444444444436</c:v>
                </c:pt>
                <c:pt idx="2">
                  <c:v>59.444444444444436</c:v>
                </c:pt>
                <c:pt idx="3">
                  <c:v>56.111111111111107</c:v>
                </c:pt>
                <c:pt idx="4">
                  <c:v>33.888888888888886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E3-4266-8CBE-1CCB6C520568}"/>
            </c:ext>
          </c:extLst>
        </c:ser>
        <c:ser>
          <c:idx val="1"/>
          <c:order val="1"/>
          <c:tx>
            <c:strRef>
              <c:f>'Gono,meni,lac'!$N$10</c:f>
              <c:strCache>
                <c:ptCount val="1"/>
                <c:pt idx="0">
                  <c:v>MC-58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'Gono,meni,lac'!$L$11:$L$15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48</c:v>
                </c:pt>
              </c:numCache>
            </c:numRef>
          </c:xVal>
          <c:yVal>
            <c:numRef>
              <c:f>'Gono,meni,lac'!$N$11:$N$15</c:f>
              <c:numCache>
                <c:formatCode>General</c:formatCode>
                <c:ptCount val="5"/>
                <c:pt idx="0">
                  <c:v>100</c:v>
                </c:pt>
                <c:pt idx="1">
                  <c:v>38.571428571428569</c:v>
                </c:pt>
                <c:pt idx="2">
                  <c:v>25.714285714285715</c:v>
                </c:pt>
                <c:pt idx="3">
                  <c:v>24.285714285714285</c:v>
                </c:pt>
                <c:pt idx="4">
                  <c:v>17.142857142857142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E3-4266-8CBE-1CCB6C520568}"/>
            </c:ext>
          </c:extLst>
        </c:ser>
        <c:ser>
          <c:idx val="2"/>
          <c:order val="2"/>
          <c:tx>
            <c:strRef>
              <c:f>'Gono,meni,lac'!$O$10</c:f>
              <c:strCache>
                <c:ptCount val="1"/>
                <c:pt idx="0">
                  <c:v>Y92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'Gono,meni,lac'!$L$11:$L$15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48</c:v>
                </c:pt>
              </c:numCache>
            </c:numRef>
          </c:xVal>
          <c:yVal>
            <c:numRef>
              <c:f>'Gono,meni,lac'!$O$11:$O$15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62.857142857142854</c:v>
                </c:pt>
                <c:pt idx="3">
                  <c:v>57.142857142857146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1E3-4266-8CBE-1CCB6C520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846488"/>
        <c:axId val="786852392"/>
      </c:scatterChart>
      <c:valAx>
        <c:axId val="786846488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852392"/>
        <c:crosses val="autoZero"/>
        <c:crossBetween val="midCat"/>
        <c:majorUnit val="6"/>
      </c:valAx>
      <c:valAx>
        <c:axId val="7868523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846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0.8 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'Gono,meni,lac'!$R$10</c:f>
              <c:strCache>
                <c:ptCount val="1"/>
                <c:pt idx="0">
                  <c:v>P9-17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'Gono,meni,lac'!$Q$11:$Q$15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48</c:v>
                </c:pt>
              </c:numCache>
            </c:numRef>
          </c:xVal>
          <c:yVal>
            <c:numRef>
              <c:f>'Gono,meni,lac'!$R$11:$R$15</c:f>
              <c:numCache>
                <c:formatCode>General</c:formatCode>
                <c:ptCount val="5"/>
                <c:pt idx="0">
                  <c:v>100</c:v>
                </c:pt>
                <c:pt idx="1">
                  <c:v>39.44444444444445</c:v>
                </c:pt>
                <c:pt idx="2">
                  <c:v>33.333333333333336</c:v>
                </c:pt>
                <c:pt idx="3">
                  <c:v>29.444444444444443</c:v>
                </c:pt>
                <c:pt idx="4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65-476D-9BF9-21A85840C998}"/>
            </c:ext>
          </c:extLst>
        </c:ser>
        <c:ser>
          <c:idx val="1"/>
          <c:order val="1"/>
          <c:tx>
            <c:strRef>
              <c:f>'Gono,meni,lac'!$S$10</c:f>
              <c:strCache>
                <c:ptCount val="1"/>
                <c:pt idx="0">
                  <c:v>MC-58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'Gono,meni,lac'!$Q$11:$Q$15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48</c:v>
                </c:pt>
              </c:numCache>
            </c:numRef>
          </c:xVal>
          <c:yVal>
            <c:numRef>
              <c:f>'Gono,meni,lac'!$S$11:$S$15</c:f>
              <c:numCache>
                <c:formatCode>General</c:formatCode>
                <c:ptCount val="5"/>
                <c:pt idx="0">
                  <c:v>100</c:v>
                </c:pt>
                <c:pt idx="1">
                  <c:v>23.333333333333332</c:v>
                </c:pt>
                <c:pt idx="2">
                  <c:v>18.333333333333332</c:v>
                </c:pt>
                <c:pt idx="3">
                  <c:v>16.666666666666668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65-476D-9BF9-21A85840C998}"/>
            </c:ext>
          </c:extLst>
        </c:ser>
        <c:ser>
          <c:idx val="2"/>
          <c:order val="2"/>
          <c:tx>
            <c:strRef>
              <c:f>'Gono,meni,lac'!$T$10</c:f>
              <c:strCache>
                <c:ptCount val="1"/>
                <c:pt idx="0">
                  <c:v>Y92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'Gono,meni,lac'!$Q$11:$Q$15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48</c:v>
                </c:pt>
              </c:numCache>
            </c:numRef>
          </c:xVal>
          <c:yVal>
            <c:numRef>
              <c:f>'Gono,meni,lac'!$T$11:$T$15</c:f>
              <c:numCache>
                <c:formatCode>General</c:formatCode>
                <c:ptCount val="5"/>
                <c:pt idx="0">
                  <c:v>100</c:v>
                </c:pt>
                <c:pt idx="1">
                  <c:v>55.714285714285715</c:v>
                </c:pt>
                <c:pt idx="2">
                  <c:v>45.714285714285715</c:v>
                </c:pt>
                <c:pt idx="3">
                  <c:v>42.857142857142854</c:v>
                </c:pt>
                <c:pt idx="4">
                  <c:v>37.142857142857146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065-476D-9BF9-21A85840C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854600"/>
        <c:axId val="432851320"/>
      </c:scatterChart>
      <c:valAx>
        <c:axId val="432854600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851320"/>
        <c:crosses val="autoZero"/>
        <c:crossBetween val="midCat"/>
        <c:majorUnit val="6"/>
      </c:valAx>
      <c:valAx>
        <c:axId val="4328513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854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1.0 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'Gono,meni,lac'!$W$10</c:f>
              <c:strCache>
                <c:ptCount val="1"/>
                <c:pt idx="0">
                  <c:v>P9-17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'Gono,meni,lac'!$V$11:$V$15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48</c:v>
                </c:pt>
              </c:numCache>
            </c:numRef>
          </c:xVal>
          <c:yVal>
            <c:numRef>
              <c:f>'Gono,meni,lac'!$W$11:$W$15</c:f>
              <c:numCache>
                <c:formatCode>General</c:formatCode>
                <c:ptCount val="5"/>
                <c:pt idx="0">
                  <c:v>100</c:v>
                </c:pt>
                <c:pt idx="1">
                  <c:v>47.777777777777779</c:v>
                </c:pt>
                <c:pt idx="2">
                  <c:v>35</c:v>
                </c:pt>
                <c:pt idx="3">
                  <c:v>31.666666666666668</c:v>
                </c:pt>
                <c:pt idx="4">
                  <c:v>26.111111111111114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C9-4629-B246-F97573386C49}"/>
            </c:ext>
          </c:extLst>
        </c:ser>
        <c:ser>
          <c:idx val="1"/>
          <c:order val="1"/>
          <c:tx>
            <c:strRef>
              <c:f>'Gono,meni,lac'!$X$10</c:f>
              <c:strCache>
                <c:ptCount val="1"/>
                <c:pt idx="0">
                  <c:v>MC-58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'Gono,meni,lac'!$V$11:$V$15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48</c:v>
                </c:pt>
              </c:numCache>
            </c:numRef>
          </c:xVal>
          <c:yVal>
            <c:numRef>
              <c:f>'Gono,meni,lac'!$X$11:$X$15</c:f>
              <c:numCache>
                <c:formatCode>General</c:formatCode>
                <c:ptCount val="5"/>
                <c:pt idx="0">
                  <c:v>100</c:v>
                </c:pt>
                <c:pt idx="1">
                  <c:v>30</c:v>
                </c:pt>
                <c:pt idx="2">
                  <c:v>23.333333333333332</c:v>
                </c:pt>
                <c:pt idx="3">
                  <c:v>16.666666666666668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C9-4629-B246-F97573386C49}"/>
            </c:ext>
          </c:extLst>
        </c:ser>
        <c:ser>
          <c:idx val="2"/>
          <c:order val="2"/>
          <c:tx>
            <c:strRef>
              <c:f>'Gono,meni,lac'!$Y$10</c:f>
              <c:strCache>
                <c:ptCount val="1"/>
                <c:pt idx="0">
                  <c:v>Y92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'Gono,meni,lac'!$V$11:$V$15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48</c:v>
                </c:pt>
              </c:numCache>
            </c:numRef>
          </c:xVal>
          <c:yVal>
            <c:numRef>
              <c:f>'Gono,meni,lac'!$Y$11:$Y$15</c:f>
              <c:numCache>
                <c:formatCode>General</c:formatCode>
                <c:ptCount val="5"/>
                <c:pt idx="0">
                  <c:v>100</c:v>
                </c:pt>
                <c:pt idx="1">
                  <c:v>62.857142857142854</c:v>
                </c:pt>
                <c:pt idx="2">
                  <c:v>48.571428571428569</c:v>
                </c:pt>
                <c:pt idx="3">
                  <c:v>44.285714285714285</c:v>
                </c:pt>
                <c:pt idx="4">
                  <c:v>34.285714285714285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EC9-4629-B246-F97573386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572368"/>
        <c:axId val="753573024"/>
      </c:scatterChart>
      <c:valAx>
        <c:axId val="753572368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573024"/>
        <c:crosses val="autoZero"/>
        <c:crossBetween val="midCat"/>
        <c:majorUnit val="6"/>
      </c:valAx>
      <c:valAx>
        <c:axId val="75357302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5723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0.1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'Other Neisseria'!$M$5:$M$15</c:f>
                <c:numCache>
                  <c:formatCode>General</c:formatCode>
                  <c:ptCount val="11"/>
                  <c:pt idx="0">
                    <c:v>0</c:v>
                  </c:pt>
                  <c:pt idx="2">
                    <c:v>5</c:v>
                  </c:pt>
                  <c:pt idx="3">
                    <c:v>5</c:v>
                  </c:pt>
                  <c:pt idx="4">
                    <c:v>5</c:v>
                  </c:pt>
                  <c:pt idx="7">
                    <c:v>7.2648315725677888</c:v>
                  </c:pt>
                  <c:pt idx="8">
                    <c:v>7.2648315725677888</c:v>
                  </c:pt>
                  <c:pt idx="9">
                    <c:v>7.2648315725677888</c:v>
                  </c:pt>
                  <c:pt idx="10">
                    <c:v>7.2648315725677888</c:v>
                  </c:pt>
                </c:numCache>
              </c:numRef>
            </c:plus>
            <c:minus>
              <c:numRef>
                <c:f>'Other Neisseria'!$M$5:$M$15</c:f>
                <c:numCache>
                  <c:formatCode>General</c:formatCode>
                  <c:ptCount val="11"/>
                  <c:pt idx="0">
                    <c:v>0</c:v>
                  </c:pt>
                  <c:pt idx="2">
                    <c:v>5</c:v>
                  </c:pt>
                  <c:pt idx="3">
                    <c:v>5</c:v>
                  </c:pt>
                  <c:pt idx="4">
                    <c:v>5</c:v>
                  </c:pt>
                  <c:pt idx="7">
                    <c:v>7.2648315725677888</c:v>
                  </c:pt>
                  <c:pt idx="8">
                    <c:v>7.2648315725677888</c:v>
                  </c:pt>
                  <c:pt idx="9">
                    <c:v>7.2648315725677888</c:v>
                  </c:pt>
                  <c:pt idx="10">
                    <c:v>7.2648315725677888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'Other Neisseria'!$B$5:$B$15</c:f>
              <c:numCache>
                <c:formatCode>General</c:formatCode>
                <c:ptCount val="11"/>
                <c:pt idx="0">
                  <c:v>0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40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'Other Neisseria'!$L$5:$L$15</c:f>
              <c:numCache>
                <c:formatCode>General</c:formatCode>
                <c:ptCount val="11"/>
                <c:pt idx="0">
                  <c:v>100</c:v>
                </c:pt>
                <c:pt idx="2">
                  <c:v>96.666666666666671</c:v>
                </c:pt>
                <c:pt idx="3">
                  <c:v>96.666666666666671</c:v>
                </c:pt>
                <c:pt idx="4">
                  <c:v>96.666666666666671</c:v>
                </c:pt>
                <c:pt idx="7">
                  <c:v>95.555555555555557</c:v>
                </c:pt>
                <c:pt idx="8">
                  <c:v>95.555555555555557</c:v>
                </c:pt>
                <c:pt idx="9">
                  <c:v>95.555555555555557</c:v>
                </c:pt>
                <c:pt idx="10">
                  <c:v>95.555555555555557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88-4F7F-A526-DAD9DBFD236D}"/>
            </c:ext>
          </c:extLst>
        </c:ser>
        <c:ser>
          <c:idx val="1"/>
          <c:order val="1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'Other Neisseria'!$T$5:$T$15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9.574271077563381</c:v>
                  </c:pt>
                  <c:pt idx="2">
                    <c:v>8.1649658092772608</c:v>
                  </c:pt>
                  <c:pt idx="3">
                    <c:v>8.1649658092772608</c:v>
                  </c:pt>
                  <c:pt idx="4">
                    <c:v>8.1649658092772608</c:v>
                  </c:pt>
                  <c:pt idx="5">
                    <c:v>8.1649658092772608</c:v>
                  </c:pt>
                  <c:pt idx="6">
                    <c:v>8.1649658092772608</c:v>
                  </c:pt>
                  <c:pt idx="8">
                    <c:v>8.1649658092772608</c:v>
                  </c:pt>
                  <c:pt idx="9">
                    <c:v>8.1649658092772608</c:v>
                  </c:pt>
                  <c:pt idx="10">
                    <c:v>8.1649658092772608</c:v>
                  </c:pt>
                </c:numCache>
              </c:numRef>
            </c:plus>
            <c:minus>
              <c:numRef>
                <c:f>'Other Neisseria'!$T$5:$T$15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9.574271077563381</c:v>
                  </c:pt>
                  <c:pt idx="2">
                    <c:v>8.1649658092772608</c:v>
                  </c:pt>
                  <c:pt idx="3">
                    <c:v>8.1649658092772608</c:v>
                  </c:pt>
                  <c:pt idx="4">
                    <c:v>8.1649658092772608</c:v>
                  </c:pt>
                  <c:pt idx="5">
                    <c:v>8.1649658092772608</c:v>
                  </c:pt>
                  <c:pt idx="6">
                    <c:v>8.1649658092772608</c:v>
                  </c:pt>
                  <c:pt idx="8">
                    <c:v>8.1649658092772608</c:v>
                  </c:pt>
                  <c:pt idx="9">
                    <c:v>8.1649658092772608</c:v>
                  </c:pt>
                  <c:pt idx="10">
                    <c:v>8.1649658092772608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'Other Neisseria'!$B$5:$B$15</c:f>
              <c:numCache>
                <c:formatCode>General</c:formatCode>
                <c:ptCount val="11"/>
                <c:pt idx="0">
                  <c:v>0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40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'Other Neisseria'!$S$5:$S$15</c:f>
              <c:numCache>
                <c:formatCode>General</c:formatCode>
                <c:ptCount val="11"/>
                <c:pt idx="0">
                  <c:v>100</c:v>
                </c:pt>
                <c:pt idx="1">
                  <c:v>92.5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88-4F7F-A526-DAD9DBFD236D}"/>
            </c:ext>
          </c:extLst>
        </c:ser>
        <c:ser>
          <c:idx val="2"/>
          <c:order val="2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'Other Neisseria'!$AC$5:$AC$15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0</c:v>
                  </c:pt>
                  <c:pt idx="2">
                    <c:v>4.4721359549995796</c:v>
                  </c:pt>
                  <c:pt idx="4">
                    <c:v>8.9442719099991592</c:v>
                  </c:pt>
                  <c:pt idx="10">
                    <c:v>10</c:v>
                  </c:pt>
                </c:numCache>
              </c:numRef>
            </c:plus>
            <c:minus>
              <c:numRef>
                <c:f>'Other Neisseria'!$AC$5:$AC$15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0</c:v>
                  </c:pt>
                  <c:pt idx="2">
                    <c:v>4.4721359549995796</c:v>
                  </c:pt>
                  <c:pt idx="4">
                    <c:v>8.9442719099991592</c:v>
                  </c:pt>
                  <c:pt idx="10">
                    <c:v>10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'Other Neisseria'!$B$5:$B$15</c:f>
              <c:numCache>
                <c:formatCode>General</c:formatCode>
                <c:ptCount val="11"/>
                <c:pt idx="0">
                  <c:v>0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40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'Other Neisseria'!$AB$5:$AB$15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98</c:v>
                </c:pt>
                <c:pt idx="4">
                  <c:v>96</c:v>
                </c:pt>
                <c:pt idx="10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A88-4F7F-A526-DAD9DBFD236D}"/>
            </c:ext>
          </c:extLst>
        </c:ser>
        <c:ser>
          <c:idx val="3"/>
          <c:order val="3"/>
          <c:tx>
            <c:strRef>
              <c:f>'Other Neisseria'!$F$18</c:f>
              <c:strCache>
                <c:ptCount val="1"/>
                <c:pt idx="0">
                  <c:v>GC broth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10"/>
            <c:spPr>
              <a:solidFill>
                <a:schemeClr val="bg1">
                  <a:lumMod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'Other Neisseria'!$J$19:$J$29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  <c:pt idx="5">
                    <c:v>8.8191710368819685</c:v>
                  </c:pt>
                  <c:pt idx="6">
                    <c:v>8.8191710368819685</c:v>
                  </c:pt>
                  <c:pt idx="7">
                    <c:v>8.8191710368819685</c:v>
                  </c:pt>
                  <c:pt idx="8">
                    <c:v>8.8191710368819685</c:v>
                  </c:pt>
                  <c:pt idx="9">
                    <c:v>8.8191710368819685</c:v>
                  </c:pt>
                  <c:pt idx="10">
                    <c:v>8.8191710368819685</c:v>
                  </c:pt>
                </c:numCache>
              </c:numRef>
            </c:plus>
            <c:minus>
              <c:numRef>
                <c:f>'Other Neisseria'!$J$19:$J$29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  <c:pt idx="5">
                    <c:v>8.8191710368819685</c:v>
                  </c:pt>
                  <c:pt idx="6">
                    <c:v>8.8191710368819685</c:v>
                  </c:pt>
                  <c:pt idx="7">
                    <c:v>8.8191710368819685</c:v>
                  </c:pt>
                  <c:pt idx="8">
                    <c:v>8.8191710368819685</c:v>
                  </c:pt>
                  <c:pt idx="9">
                    <c:v>8.8191710368819685</c:v>
                  </c:pt>
                  <c:pt idx="10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'Other Neisseria'!$B$19:$B$29</c:f>
              <c:numCache>
                <c:formatCode>General</c:formatCode>
                <c:ptCount val="11"/>
                <c:pt idx="0">
                  <c:v>0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40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'Other Neisseria'!$F$19:$F$29</c:f>
              <c:numCache>
                <c:formatCode>General</c:formatCode>
                <c:ptCount val="11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  <c:pt idx="5">
                  <c:v>94.444444444444443</c:v>
                </c:pt>
                <c:pt idx="6">
                  <c:v>94.444444444444443</c:v>
                </c:pt>
                <c:pt idx="7">
                  <c:v>94.444444444444443</c:v>
                </c:pt>
                <c:pt idx="8">
                  <c:v>94.444444444444443</c:v>
                </c:pt>
                <c:pt idx="9">
                  <c:v>94.444444444444443</c:v>
                </c:pt>
                <c:pt idx="10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66-45D1-BBB5-9E7FAACEB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2268848"/>
        <c:axId val="462271144"/>
      </c:scatterChart>
      <c:valAx>
        <c:axId val="462268848"/>
        <c:scaling>
          <c:orientation val="minMax"/>
          <c:max val="5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2271144"/>
        <c:crosses val="autoZero"/>
        <c:crossBetween val="midCat"/>
        <c:majorUnit val="12"/>
      </c:valAx>
      <c:valAx>
        <c:axId val="462271144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2268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'Other Neisseria'!$G$50:$G$60</c:f>
                <c:numCache>
                  <c:formatCode>General</c:formatCode>
                  <c:ptCount val="11"/>
                  <c:pt idx="0">
                    <c:v>0</c:v>
                  </c:pt>
                  <c:pt idx="2">
                    <c:v>15.118578920369089</c:v>
                  </c:pt>
                  <c:pt idx="3">
                    <c:v>16.420805617960927</c:v>
                  </c:pt>
                  <c:pt idx="4">
                    <c:v>16.420805617960927</c:v>
                  </c:pt>
                  <c:pt idx="7">
                    <c:v>9.9103120896511481</c:v>
                  </c:pt>
                  <c:pt idx="8">
                    <c:v>9.9103120896511481</c:v>
                  </c:pt>
                  <c:pt idx="9">
                    <c:v>9.9103120896511481</c:v>
                  </c:pt>
                  <c:pt idx="10">
                    <c:v>9.9103120896511481</c:v>
                  </c:pt>
                </c:numCache>
              </c:numRef>
            </c:plus>
            <c:minus>
              <c:numRef>
                <c:f>'Other Neisseria'!$G$50:$G$60</c:f>
                <c:numCache>
                  <c:formatCode>General</c:formatCode>
                  <c:ptCount val="11"/>
                  <c:pt idx="0">
                    <c:v>0</c:v>
                  </c:pt>
                  <c:pt idx="2">
                    <c:v>15.118578920369089</c:v>
                  </c:pt>
                  <c:pt idx="3">
                    <c:v>16.420805617960927</c:v>
                  </c:pt>
                  <c:pt idx="4">
                    <c:v>16.420805617960927</c:v>
                  </c:pt>
                  <c:pt idx="7">
                    <c:v>9.9103120896511481</c:v>
                  </c:pt>
                  <c:pt idx="8">
                    <c:v>9.9103120896511481</c:v>
                  </c:pt>
                  <c:pt idx="9">
                    <c:v>9.9103120896511481</c:v>
                  </c:pt>
                  <c:pt idx="10">
                    <c:v>9.9103120896511481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'Other Neisseria'!$B$50:$B$60</c:f>
              <c:numCache>
                <c:formatCode>General</c:formatCode>
                <c:ptCount val="11"/>
                <c:pt idx="0">
                  <c:v>0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40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'Other Neisseria'!$C$50:$C$60</c:f>
              <c:numCache>
                <c:formatCode>General</c:formatCode>
                <c:ptCount val="11"/>
                <c:pt idx="0">
                  <c:v>100</c:v>
                </c:pt>
                <c:pt idx="2">
                  <c:v>70</c:v>
                </c:pt>
                <c:pt idx="3">
                  <c:v>68.75</c:v>
                </c:pt>
                <c:pt idx="4">
                  <c:v>68.75</c:v>
                </c:pt>
                <c:pt idx="7">
                  <c:v>58.75</c:v>
                </c:pt>
                <c:pt idx="8">
                  <c:v>58.75</c:v>
                </c:pt>
                <c:pt idx="9">
                  <c:v>58.75</c:v>
                </c:pt>
                <c:pt idx="10">
                  <c:v>58.75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55-4469-B108-62850BA5B8FD}"/>
            </c:ext>
          </c:extLst>
        </c:ser>
        <c:ser>
          <c:idx val="1"/>
          <c:order val="1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'Other Neisseria'!$H$50:$H$60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21.380899352993946</c:v>
                  </c:pt>
                  <c:pt idx="2">
                    <c:v>24.784787961282106</c:v>
                  </c:pt>
                  <c:pt idx="3">
                    <c:v>21.930626551751342</c:v>
                  </c:pt>
                  <c:pt idx="4">
                    <c:v>25.071326821120348</c:v>
                  </c:pt>
                  <c:pt idx="5">
                    <c:v>22.677868380553633</c:v>
                  </c:pt>
                  <c:pt idx="6">
                    <c:v>22.677868380553633</c:v>
                  </c:pt>
                  <c:pt idx="8">
                    <c:v>22.677868380553633</c:v>
                  </c:pt>
                  <c:pt idx="9">
                    <c:v>22.677868380553633</c:v>
                  </c:pt>
                  <c:pt idx="10">
                    <c:v>22.677868380553633</c:v>
                  </c:pt>
                </c:numCache>
              </c:numRef>
            </c:plus>
            <c:minus>
              <c:numRef>
                <c:f>'Other Neisseria'!$H$50:$H$60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21.380899352993946</c:v>
                  </c:pt>
                  <c:pt idx="2">
                    <c:v>24.784787961282106</c:v>
                  </c:pt>
                  <c:pt idx="3">
                    <c:v>21.930626551751342</c:v>
                  </c:pt>
                  <c:pt idx="4">
                    <c:v>25.071326821120348</c:v>
                  </c:pt>
                  <c:pt idx="5">
                    <c:v>22.677868380553633</c:v>
                  </c:pt>
                  <c:pt idx="6">
                    <c:v>22.677868380553633</c:v>
                  </c:pt>
                  <c:pt idx="8">
                    <c:v>22.677868380553633</c:v>
                  </c:pt>
                  <c:pt idx="9">
                    <c:v>22.677868380553633</c:v>
                  </c:pt>
                  <c:pt idx="10">
                    <c:v>22.677868380553633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'Other Neisseria'!$B$50:$B$60</c:f>
              <c:numCache>
                <c:formatCode>General</c:formatCode>
                <c:ptCount val="11"/>
                <c:pt idx="0">
                  <c:v>0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40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'Other Neisseria'!$D$50:$D$60</c:f>
              <c:numCache>
                <c:formatCode>General</c:formatCode>
                <c:ptCount val="11"/>
                <c:pt idx="0">
                  <c:v>100</c:v>
                </c:pt>
                <c:pt idx="1">
                  <c:v>57.142857142857146</c:v>
                </c:pt>
                <c:pt idx="2">
                  <c:v>51.428571428571431</c:v>
                </c:pt>
                <c:pt idx="3">
                  <c:v>48.571428571428569</c:v>
                </c:pt>
                <c:pt idx="4">
                  <c:v>44.285714285714285</c:v>
                </c:pt>
                <c:pt idx="5">
                  <c:v>38.571428571428569</c:v>
                </c:pt>
                <c:pt idx="6">
                  <c:v>38.571428571428569</c:v>
                </c:pt>
                <c:pt idx="8">
                  <c:v>38.571428571428569</c:v>
                </c:pt>
                <c:pt idx="9">
                  <c:v>38.571428571428569</c:v>
                </c:pt>
                <c:pt idx="10">
                  <c:v>38.571428571428569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55-4469-B108-62850BA5B8FD}"/>
            </c:ext>
          </c:extLst>
        </c:ser>
        <c:ser>
          <c:idx val="2"/>
          <c:order val="2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'Other Neisseria'!$I$50:$I$60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16.035674514745473</c:v>
                  </c:pt>
                  <c:pt idx="2">
                    <c:v>17.320508075688775</c:v>
                  </c:pt>
                  <c:pt idx="4">
                    <c:v>16.761634196950499</c:v>
                  </c:pt>
                  <c:pt idx="10">
                    <c:v>26.095064302514778</c:v>
                  </c:pt>
                </c:numCache>
              </c:numRef>
            </c:plus>
            <c:minus>
              <c:numRef>
                <c:f>'Other Neisseria'!$I$50:$I$60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16.035674514745473</c:v>
                  </c:pt>
                  <c:pt idx="2">
                    <c:v>17.320508075688775</c:v>
                  </c:pt>
                  <c:pt idx="4">
                    <c:v>16.761634196950499</c:v>
                  </c:pt>
                  <c:pt idx="10">
                    <c:v>26.095064302514778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'Other Neisseria'!$B$50:$B$60</c:f>
              <c:numCache>
                <c:formatCode>General</c:formatCode>
                <c:ptCount val="11"/>
                <c:pt idx="0">
                  <c:v>0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40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'Other Neisseria'!$E$50:$E$60</c:f>
              <c:numCache>
                <c:formatCode>General</c:formatCode>
                <c:ptCount val="11"/>
                <c:pt idx="0">
                  <c:v>100</c:v>
                </c:pt>
                <c:pt idx="1">
                  <c:v>87.142857142857139</c:v>
                </c:pt>
                <c:pt idx="2">
                  <c:v>80</c:v>
                </c:pt>
                <c:pt idx="4">
                  <c:v>78.571428571428569</c:v>
                </c:pt>
                <c:pt idx="10">
                  <c:v>61.428571428571431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55-4469-B108-62850BA5B8FD}"/>
            </c:ext>
          </c:extLst>
        </c:ser>
        <c:ser>
          <c:idx val="3"/>
          <c:order val="3"/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1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'Other Neisseria'!$J$50:$J$60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  <c:pt idx="5">
                    <c:v>8.8191710368819685</c:v>
                  </c:pt>
                  <c:pt idx="6">
                    <c:v>8.8191710368819685</c:v>
                  </c:pt>
                  <c:pt idx="7">
                    <c:v>8.8191710368819685</c:v>
                  </c:pt>
                  <c:pt idx="8">
                    <c:v>8.8191710368819685</c:v>
                  </c:pt>
                  <c:pt idx="9">
                    <c:v>8.8191710368819685</c:v>
                  </c:pt>
                  <c:pt idx="10">
                    <c:v>8.8191710368819685</c:v>
                  </c:pt>
                </c:numCache>
              </c:numRef>
            </c:plus>
            <c:minus>
              <c:numRef>
                <c:f>'Other Neisseria'!$J$50:$J$60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  <c:pt idx="5">
                    <c:v>8.8191710368819685</c:v>
                  </c:pt>
                  <c:pt idx="6">
                    <c:v>8.8191710368819685</c:v>
                  </c:pt>
                  <c:pt idx="7">
                    <c:v>8.8191710368819685</c:v>
                  </c:pt>
                  <c:pt idx="8">
                    <c:v>8.8191710368819685</c:v>
                  </c:pt>
                  <c:pt idx="9">
                    <c:v>8.8191710368819685</c:v>
                  </c:pt>
                  <c:pt idx="10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'Other Neisseria'!$B$50:$B$60</c:f>
              <c:numCache>
                <c:formatCode>General</c:formatCode>
                <c:ptCount val="11"/>
                <c:pt idx="0">
                  <c:v>0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40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'Other Neisseria'!$F$50:$F$60</c:f>
              <c:numCache>
                <c:formatCode>General</c:formatCode>
                <c:ptCount val="11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  <c:pt idx="5">
                  <c:v>94.444444444444443</c:v>
                </c:pt>
                <c:pt idx="6">
                  <c:v>94.444444444444443</c:v>
                </c:pt>
                <c:pt idx="7">
                  <c:v>94.444444444444443</c:v>
                </c:pt>
                <c:pt idx="8">
                  <c:v>94.444444444444443</c:v>
                </c:pt>
                <c:pt idx="9">
                  <c:v>94.444444444444443</c:v>
                </c:pt>
                <c:pt idx="10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71-4AB4-9B7D-E27F8F92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504616"/>
        <c:axId val="406506912"/>
      </c:scatterChart>
      <c:valAx>
        <c:axId val="406504616"/>
        <c:scaling>
          <c:orientation val="minMax"/>
          <c:max val="5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6506912"/>
        <c:crosses val="autoZero"/>
        <c:crossBetween val="midCat"/>
        <c:majorUnit val="12"/>
      </c:valAx>
      <c:valAx>
        <c:axId val="406506912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6504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'Other Neisseria'!$G$81:$G$91</c:f>
                <c:numCache>
                  <c:formatCode>General</c:formatCode>
                  <c:ptCount val="11"/>
                  <c:pt idx="0">
                    <c:v>0</c:v>
                  </c:pt>
                  <c:pt idx="2">
                    <c:v>17.580981459830642</c:v>
                  </c:pt>
                  <c:pt idx="3">
                    <c:v>17.939291563999443</c:v>
                  </c:pt>
                  <c:pt idx="4">
                    <c:v>16.949121725703879</c:v>
                  </c:pt>
                  <c:pt idx="7">
                    <c:v>16.733200530681511</c:v>
                  </c:pt>
                  <c:pt idx="8">
                    <c:v>15.782614139961389</c:v>
                  </c:pt>
                  <c:pt idx="9">
                    <c:v>16.62418829187267</c:v>
                  </c:pt>
                  <c:pt idx="10">
                    <c:v>16.62418829187267</c:v>
                  </c:pt>
                </c:numCache>
              </c:numRef>
            </c:plus>
            <c:minus>
              <c:numRef>
                <c:f>'Other Neisseria'!$G$81:$G$91</c:f>
                <c:numCache>
                  <c:formatCode>General</c:formatCode>
                  <c:ptCount val="11"/>
                  <c:pt idx="0">
                    <c:v>0</c:v>
                  </c:pt>
                  <c:pt idx="2">
                    <c:v>17.580981459830642</c:v>
                  </c:pt>
                  <c:pt idx="3">
                    <c:v>17.939291563999443</c:v>
                  </c:pt>
                  <c:pt idx="4">
                    <c:v>16.949121725703879</c:v>
                  </c:pt>
                  <c:pt idx="7">
                    <c:v>16.733200530681511</c:v>
                  </c:pt>
                  <c:pt idx="8">
                    <c:v>15.782614139961389</c:v>
                  </c:pt>
                  <c:pt idx="9">
                    <c:v>16.62418829187267</c:v>
                  </c:pt>
                  <c:pt idx="10">
                    <c:v>16.62418829187267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'Other Neisseria'!$B$81:$B$91</c:f>
              <c:numCache>
                <c:formatCode>General</c:formatCode>
                <c:ptCount val="11"/>
                <c:pt idx="0">
                  <c:v>0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40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'Other Neisseria'!$C$81:$C$91</c:f>
              <c:numCache>
                <c:formatCode>General</c:formatCode>
                <c:ptCount val="11"/>
                <c:pt idx="0">
                  <c:v>100</c:v>
                </c:pt>
                <c:pt idx="2">
                  <c:v>59.090909090909093</c:v>
                </c:pt>
                <c:pt idx="3">
                  <c:v>57.272727272727273</c:v>
                </c:pt>
                <c:pt idx="4">
                  <c:v>54.545454545454547</c:v>
                </c:pt>
                <c:pt idx="7">
                  <c:v>40</c:v>
                </c:pt>
                <c:pt idx="8">
                  <c:v>39.090909090909093</c:v>
                </c:pt>
                <c:pt idx="9">
                  <c:v>38.18181818181818</c:v>
                </c:pt>
                <c:pt idx="10">
                  <c:v>38.18181818181818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C6-4963-A9AD-3FF60BC934F6}"/>
            </c:ext>
          </c:extLst>
        </c:ser>
        <c:ser>
          <c:idx val="1"/>
          <c:order val="1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'Other Neisseria'!$H$81:$H$91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10.69044967649698</c:v>
                  </c:pt>
                  <c:pt idx="2">
                    <c:v>11.338934190276817</c:v>
                  </c:pt>
                  <c:pt idx="3">
                    <c:v>12.724180205607036</c:v>
                  </c:pt>
                  <c:pt idx="4">
                    <c:v>12.724180205607036</c:v>
                  </c:pt>
                  <c:pt idx="5">
                    <c:v>14.142135623730951</c:v>
                  </c:pt>
                  <c:pt idx="6">
                    <c:v>14.142135623730951</c:v>
                  </c:pt>
                  <c:pt idx="8">
                    <c:v>12.535663410560174</c:v>
                  </c:pt>
                  <c:pt idx="9">
                    <c:v>12.535663410560174</c:v>
                  </c:pt>
                  <c:pt idx="10">
                    <c:v>12.535663410560174</c:v>
                  </c:pt>
                </c:numCache>
              </c:numRef>
            </c:plus>
            <c:minus>
              <c:numRef>
                <c:f>'Other Neisseria'!$H$81:$H$91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10.69044967649698</c:v>
                  </c:pt>
                  <c:pt idx="2">
                    <c:v>11.338934190276817</c:v>
                  </c:pt>
                  <c:pt idx="3">
                    <c:v>12.724180205607036</c:v>
                  </c:pt>
                  <c:pt idx="4">
                    <c:v>12.724180205607036</c:v>
                  </c:pt>
                  <c:pt idx="5">
                    <c:v>14.142135623730951</c:v>
                  </c:pt>
                  <c:pt idx="6">
                    <c:v>14.142135623730951</c:v>
                  </c:pt>
                  <c:pt idx="8">
                    <c:v>12.535663410560174</c:v>
                  </c:pt>
                  <c:pt idx="9">
                    <c:v>12.535663410560174</c:v>
                  </c:pt>
                  <c:pt idx="10">
                    <c:v>12.535663410560174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'Other Neisseria'!$B$81:$B$91</c:f>
              <c:numCache>
                <c:formatCode>General</c:formatCode>
                <c:ptCount val="11"/>
                <c:pt idx="0">
                  <c:v>0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40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'Other Neisseria'!$D$81:$D$91</c:f>
              <c:numCache>
                <c:formatCode>General</c:formatCode>
                <c:ptCount val="11"/>
                <c:pt idx="0">
                  <c:v>100</c:v>
                </c:pt>
                <c:pt idx="1">
                  <c:v>38.571428571428569</c:v>
                </c:pt>
                <c:pt idx="2">
                  <c:v>25.714285714285715</c:v>
                </c:pt>
                <c:pt idx="3">
                  <c:v>24.285714285714285</c:v>
                </c:pt>
                <c:pt idx="4">
                  <c:v>24.285714285714285</c:v>
                </c:pt>
                <c:pt idx="5">
                  <c:v>20</c:v>
                </c:pt>
                <c:pt idx="6">
                  <c:v>20</c:v>
                </c:pt>
                <c:pt idx="8">
                  <c:v>17.142857142857142</c:v>
                </c:pt>
                <c:pt idx="9">
                  <c:v>17.142857142857142</c:v>
                </c:pt>
                <c:pt idx="10">
                  <c:v>17.142857142857142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C6-4963-A9AD-3FF60BC934F6}"/>
            </c:ext>
          </c:extLst>
        </c:ser>
        <c:ser>
          <c:idx val="2"/>
          <c:order val="2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'Other Neisseria'!$I$81:$I$91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16.329931618554522</c:v>
                  </c:pt>
                  <c:pt idx="2">
                    <c:v>22.886885410853168</c:v>
                  </c:pt>
                  <c:pt idx="4">
                    <c:v>30.394235042348466</c:v>
                  </c:pt>
                  <c:pt idx="10">
                    <c:v>28.284271247461902</c:v>
                  </c:pt>
                </c:numCache>
              </c:numRef>
            </c:plus>
            <c:minus>
              <c:numRef>
                <c:f>'Other Neisseria'!$I$81:$I$91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16.329931618554522</c:v>
                  </c:pt>
                  <c:pt idx="2">
                    <c:v>22.886885410853168</c:v>
                  </c:pt>
                  <c:pt idx="4">
                    <c:v>30.394235042348466</c:v>
                  </c:pt>
                  <c:pt idx="10">
                    <c:v>28.284271247461902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'Other Neisseria'!$B$81:$B$91</c:f>
              <c:numCache>
                <c:formatCode>General</c:formatCode>
                <c:ptCount val="11"/>
                <c:pt idx="0">
                  <c:v>0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40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'Other Neisseria'!$E$81:$E$91</c:f>
              <c:numCache>
                <c:formatCode>General</c:formatCode>
                <c:ptCount val="11"/>
                <c:pt idx="0">
                  <c:v>100</c:v>
                </c:pt>
                <c:pt idx="1">
                  <c:v>70</c:v>
                </c:pt>
                <c:pt idx="2">
                  <c:v>62.857142857142854</c:v>
                </c:pt>
                <c:pt idx="4">
                  <c:v>57.142857142857146</c:v>
                </c:pt>
                <c:pt idx="10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FC6-4963-A9AD-3FF60BC934F6}"/>
            </c:ext>
          </c:extLst>
        </c:ser>
        <c:ser>
          <c:idx val="3"/>
          <c:order val="3"/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10"/>
            <c:spPr>
              <a:solidFill>
                <a:schemeClr val="bg1">
                  <a:lumMod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'Other Neisseria'!$J$81:$J$91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  <c:pt idx="5">
                    <c:v>8.8191710368819685</c:v>
                  </c:pt>
                  <c:pt idx="6">
                    <c:v>8.8191710368819685</c:v>
                  </c:pt>
                  <c:pt idx="7">
                    <c:v>8.8191710368819685</c:v>
                  </c:pt>
                  <c:pt idx="8">
                    <c:v>8.8191710368819685</c:v>
                  </c:pt>
                  <c:pt idx="9">
                    <c:v>8.8191710368819685</c:v>
                  </c:pt>
                  <c:pt idx="10">
                    <c:v>8.8191710368819685</c:v>
                  </c:pt>
                </c:numCache>
              </c:numRef>
            </c:plus>
            <c:minus>
              <c:numRef>
                <c:f>'Other Neisseria'!$J$81:$J$91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  <c:pt idx="5">
                    <c:v>8.8191710368819685</c:v>
                  </c:pt>
                  <c:pt idx="6">
                    <c:v>8.8191710368819685</c:v>
                  </c:pt>
                  <c:pt idx="7">
                    <c:v>8.8191710368819685</c:v>
                  </c:pt>
                  <c:pt idx="8">
                    <c:v>8.8191710368819685</c:v>
                  </c:pt>
                  <c:pt idx="9">
                    <c:v>8.8191710368819685</c:v>
                  </c:pt>
                  <c:pt idx="10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'Other Neisseria'!$B$81:$B$91</c:f>
              <c:numCache>
                <c:formatCode>General</c:formatCode>
                <c:ptCount val="11"/>
                <c:pt idx="0">
                  <c:v>0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40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'Other Neisseria'!$F$81:$F$91</c:f>
              <c:numCache>
                <c:formatCode>General</c:formatCode>
                <c:ptCount val="11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  <c:pt idx="5">
                  <c:v>94.444444444444443</c:v>
                </c:pt>
                <c:pt idx="6">
                  <c:v>94.444444444444443</c:v>
                </c:pt>
                <c:pt idx="7">
                  <c:v>94.444444444444443</c:v>
                </c:pt>
                <c:pt idx="8">
                  <c:v>94.444444444444443</c:v>
                </c:pt>
                <c:pt idx="9">
                  <c:v>94.444444444444443</c:v>
                </c:pt>
                <c:pt idx="10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A3-4493-9C84-B80B1AA53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504616"/>
        <c:axId val="406508224"/>
      </c:scatterChart>
      <c:valAx>
        <c:axId val="406504616"/>
        <c:scaling>
          <c:orientation val="minMax"/>
          <c:max val="5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6508224"/>
        <c:crosses val="autoZero"/>
        <c:crossBetween val="midCat"/>
        <c:majorUnit val="12"/>
      </c:valAx>
      <c:valAx>
        <c:axId val="406508224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6504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'Other Neisseria'!$G$112:$G$122</c:f>
                <c:numCache>
                  <c:formatCode>General</c:formatCode>
                  <c:ptCount val="11"/>
                  <c:pt idx="0">
                    <c:v>0</c:v>
                  </c:pt>
                  <c:pt idx="2">
                    <c:v>17.529196424044294</c:v>
                  </c:pt>
                  <c:pt idx="3">
                    <c:v>18.488325554743508</c:v>
                  </c:pt>
                  <c:pt idx="4">
                    <c:v>17.215215257545761</c:v>
                  </c:pt>
                  <c:pt idx="7">
                    <c:v>17.477257950106061</c:v>
                  </c:pt>
                  <c:pt idx="8">
                    <c:v>16.18079669911781</c:v>
                  </c:pt>
                  <c:pt idx="9">
                    <c:v>16.18079669911781</c:v>
                  </c:pt>
                  <c:pt idx="10">
                    <c:v>16.18079669911781</c:v>
                  </c:pt>
                </c:numCache>
              </c:numRef>
            </c:plus>
            <c:minus>
              <c:numRef>
                <c:f>'Other Neisseria'!$G$112:$G$122</c:f>
                <c:numCache>
                  <c:formatCode>General</c:formatCode>
                  <c:ptCount val="11"/>
                  <c:pt idx="0">
                    <c:v>0</c:v>
                  </c:pt>
                  <c:pt idx="2">
                    <c:v>17.529196424044294</c:v>
                  </c:pt>
                  <c:pt idx="3">
                    <c:v>18.488325554743508</c:v>
                  </c:pt>
                  <c:pt idx="4">
                    <c:v>17.215215257545761</c:v>
                  </c:pt>
                  <c:pt idx="7">
                    <c:v>17.477257950106061</c:v>
                  </c:pt>
                  <c:pt idx="8">
                    <c:v>16.18079669911781</c:v>
                  </c:pt>
                  <c:pt idx="9">
                    <c:v>16.18079669911781</c:v>
                  </c:pt>
                  <c:pt idx="10">
                    <c:v>16.18079669911781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'Other Neisseria'!$B$112:$B$122</c:f>
              <c:numCache>
                <c:formatCode>General</c:formatCode>
                <c:ptCount val="11"/>
                <c:pt idx="0">
                  <c:v>0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40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'Other Neisseria'!$C$112:$C$122</c:f>
              <c:numCache>
                <c:formatCode>General</c:formatCode>
                <c:ptCount val="11"/>
                <c:pt idx="0">
                  <c:v>100</c:v>
                </c:pt>
                <c:pt idx="2">
                  <c:v>35.454545454545453</c:v>
                </c:pt>
                <c:pt idx="3">
                  <c:v>32.727272727272727</c:v>
                </c:pt>
                <c:pt idx="4">
                  <c:v>31.818181818181817</c:v>
                </c:pt>
                <c:pt idx="7">
                  <c:v>23.636363636363637</c:v>
                </c:pt>
                <c:pt idx="8">
                  <c:v>22.727272727272727</c:v>
                </c:pt>
                <c:pt idx="9">
                  <c:v>22.727272727272727</c:v>
                </c:pt>
                <c:pt idx="10">
                  <c:v>22.727272727272727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10-44BA-B6D8-60DDB1B8090A}"/>
            </c:ext>
          </c:extLst>
        </c:ser>
        <c:ser>
          <c:idx val="1"/>
          <c:order val="1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'Other Neisseria'!$H$112:$H$122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15.055453054181621</c:v>
                  </c:pt>
                  <c:pt idx="2">
                    <c:v>16.020819787597219</c:v>
                  </c:pt>
                  <c:pt idx="3">
                    <c:v>13.662601021279464</c:v>
                  </c:pt>
                  <c:pt idx="4">
                    <c:v>13.662601021279464</c:v>
                  </c:pt>
                  <c:pt idx="5">
                    <c:v>9.8319208025017506</c:v>
                  </c:pt>
                  <c:pt idx="6">
                    <c:v>10.954451150103322</c:v>
                  </c:pt>
                  <c:pt idx="8">
                    <c:v>10.954451150103322</c:v>
                  </c:pt>
                  <c:pt idx="9">
                    <c:v>10.954451150103322</c:v>
                  </c:pt>
                  <c:pt idx="10">
                    <c:v>10.954451150103322</c:v>
                  </c:pt>
                </c:numCache>
              </c:numRef>
            </c:plus>
            <c:minus>
              <c:numRef>
                <c:f>'Other Neisseria'!$H$112:$H$122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15.055453054181621</c:v>
                  </c:pt>
                  <c:pt idx="2">
                    <c:v>16.020819787597219</c:v>
                  </c:pt>
                  <c:pt idx="3">
                    <c:v>13.662601021279464</c:v>
                  </c:pt>
                  <c:pt idx="4">
                    <c:v>13.662601021279464</c:v>
                  </c:pt>
                  <c:pt idx="5">
                    <c:v>9.8319208025017506</c:v>
                  </c:pt>
                  <c:pt idx="6">
                    <c:v>10.954451150103322</c:v>
                  </c:pt>
                  <c:pt idx="8">
                    <c:v>10.954451150103322</c:v>
                  </c:pt>
                  <c:pt idx="9">
                    <c:v>10.954451150103322</c:v>
                  </c:pt>
                  <c:pt idx="10">
                    <c:v>10.954451150103322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'Other Neisseria'!$B$112:$B$122</c:f>
              <c:numCache>
                <c:formatCode>General</c:formatCode>
                <c:ptCount val="11"/>
                <c:pt idx="0">
                  <c:v>0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40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'Other Neisseria'!$D$112:$D$122</c:f>
              <c:numCache>
                <c:formatCode>General</c:formatCode>
                <c:ptCount val="11"/>
                <c:pt idx="0">
                  <c:v>100</c:v>
                </c:pt>
                <c:pt idx="1">
                  <c:v>23.333333333333332</c:v>
                </c:pt>
                <c:pt idx="2">
                  <c:v>18.333333333333332</c:v>
                </c:pt>
                <c:pt idx="3">
                  <c:v>16.666666666666668</c:v>
                </c:pt>
                <c:pt idx="4">
                  <c:v>16.666666666666668</c:v>
                </c:pt>
                <c:pt idx="5">
                  <c:v>11.666666666666666</c:v>
                </c:pt>
                <c:pt idx="6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10-44BA-B6D8-60DDB1B8090A}"/>
            </c:ext>
          </c:extLst>
        </c:ser>
        <c:ser>
          <c:idx val="2"/>
          <c:order val="2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'Other Neisseria'!$I$112:$I$122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33.094381626464866</c:v>
                  </c:pt>
                  <c:pt idx="2">
                    <c:v>37.352886036263584</c:v>
                  </c:pt>
                  <c:pt idx="4">
                    <c:v>38.606685826112951</c:v>
                  </c:pt>
                  <c:pt idx="10">
                    <c:v>39.460649476951808</c:v>
                  </c:pt>
                </c:numCache>
              </c:numRef>
            </c:plus>
            <c:minus>
              <c:numRef>
                <c:f>'Other Neisseria'!$I$112:$I$122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33.094381626464866</c:v>
                  </c:pt>
                  <c:pt idx="2">
                    <c:v>37.352886036263584</c:v>
                  </c:pt>
                  <c:pt idx="4">
                    <c:v>38.606685826112951</c:v>
                  </c:pt>
                  <c:pt idx="10">
                    <c:v>39.460649476951808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'Other Neisseria'!$B$112:$B$122</c:f>
              <c:numCache>
                <c:formatCode>General</c:formatCode>
                <c:ptCount val="11"/>
                <c:pt idx="0">
                  <c:v>0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40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'Other Neisseria'!$E$112:$E$122</c:f>
              <c:numCache>
                <c:formatCode>General</c:formatCode>
                <c:ptCount val="11"/>
                <c:pt idx="0">
                  <c:v>100</c:v>
                </c:pt>
                <c:pt idx="1">
                  <c:v>55.714285714285715</c:v>
                </c:pt>
                <c:pt idx="2">
                  <c:v>45.714285714285715</c:v>
                </c:pt>
                <c:pt idx="4">
                  <c:v>42.857142857142854</c:v>
                </c:pt>
                <c:pt idx="10">
                  <c:v>37.142857142857146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410-44BA-B6D8-60DDB1B8090A}"/>
            </c:ext>
          </c:extLst>
        </c:ser>
        <c:ser>
          <c:idx val="3"/>
          <c:order val="3"/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1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'Other Neisseria'!$J$112:$J$122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  <c:pt idx="5">
                    <c:v>8.8191710368819685</c:v>
                  </c:pt>
                  <c:pt idx="6">
                    <c:v>8.8191710368819685</c:v>
                  </c:pt>
                  <c:pt idx="7">
                    <c:v>8.8191710368819685</c:v>
                  </c:pt>
                  <c:pt idx="8">
                    <c:v>8.8191710368819685</c:v>
                  </c:pt>
                  <c:pt idx="9">
                    <c:v>8.8191710368819685</c:v>
                  </c:pt>
                  <c:pt idx="10">
                    <c:v>8.8191710368819685</c:v>
                  </c:pt>
                </c:numCache>
              </c:numRef>
            </c:plus>
            <c:minus>
              <c:numRef>
                <c:f>'Other Neisseria'!$J$112:$J$122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  <c:pt idx="5">
                    <c:v>8.8191710368819685</c:v>
                  </c:pt>
                  <c:pt idx="6">
                    <c:v>8.8191710368819685</c:v>
                  </c:pt>
                  <c:pt idx="7">
                    <c:v>8.8191710368819685</c:v>
                  </c:pt>
                  <c:pt idx="8">
                    <c:v>8.8191710368819685</c:v>
                  </c:pt>
                  <c:pt idx="9">
                    <c:v>8.8191710368819685</c:v>
                  </c:pt>
                  <c:pt idx="10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'Other Neisseria'!$B$112:$B$122</c:f>
              <c:numCache>
                <c:formatCode>General</c:formatCode>
                <c:ptCount val="11"/>
                <c:pt idx="0">
                  <c:v>0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40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'Other Neisseria'!$F$112:$F$122</c:f>
              <c:numCache>
                <c:formatCode>General</c:formatCode>
                <c:ptCount val="11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  <c:pt idx="5">
                  <c:v>94.444444444444443</c:v>
                </c:pt>
                <c:pt idx="6">
                  <c:v>94.444444444444443</c:v>
                </c:pt>
                <c:pt idx="7">
                  <c:v>94.444444444444443</c:v>
                </c:pt>
                <c:pt idx="8">
                  <c:v>94.444444444444443</c:v>
                </c:pt>
                <c:pt idx="9">
                  <c:v>94.444444444444443</c:v>
                </c:pt>
                <c:pt idx="10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05-473B-83A6-7A984DCA4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226488"/>
        <c:axId val="479225176"/>
      </c:scatterChart>
      <c:valAx>
        <c:axId val="479226488"/>
        <c:scaling>
          <c:orientation val="minMax"/>
          <c:max val="5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9225176"/>
        <c:crosses val="autoZero"/>
        <c:crossBetween val="midCat"/>
        <c:majorUnit val="12"/>
      </c:valAx>
      <c:valAx>
        <c:axId val="479225176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9226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'Other Neisseria'!$G$143:$G$153</c:f>
                <c:numCache>
                  <c:formatCode>General</c:formatCode>
                  <c:ptCount val="11"/>
                  <c:pt idx="0">
                    <c:v>0</c:v>
                  </c:pt>
                  <c:pt idx="2">
                    <c:v>16.666666666666668</c:v>
                  </c:pt>
                  <c:pt idx="3">
                    <c:v>13.642254619787415</c:v>
                  </c:pt>
                  <c:pt idx="4">
                    <c:v>13.642254619787415</c:v>
                  </c:pt>
                  <c:pt idx="7">
                    <c:v>13.017082793177758</c:v>
                  </c:pt>
                  <c:pt idx="8">
                    <c:v>13.017082793177758</c:v>
                  </c:pt>
                  <c:pt idx="9">
                    <c:v>12.692955176439845</c:v>
                  </c:pt>
                  <c:pt idx="10">
                    <c:v>12.692955176439845</c:v>
                  </c:pt>
                </c:numCache>
              </c:numRef>
            </c:plus>
            <c:minus>
              <c:numRef>
                <c:f>'Other Neisseria'!$G$143:$G$153</c:f>
                <c:numCache>
                  <c:formatCode>General</c:formatCode>
                  <c:ptCount val="11"/>
                  <c:pt idx="0">
                    <c:v>0</c:v>
                  </c:pt>
                  <c:pt idx="2">
                    <c:v>16.666666666666668</c:v>
                  </c:pt>
                  <c:pt idx="3">
                    <c:v>13.642254619787415</c:v>
                  </c:pt>
                  <c:pt idx="4">
                    <c:v>13.642254619787415</c:v>
                  </c:pt>
                  <c:pt idx="7">
                    <c:v>13.017082793177758</c:v>
                  </c:pt>
                  <c:pt idx="8">
                    <c:v>13.017082793177758</c:v>
                  </c:pt>
                  <c:pt idx="9">
                    <c:v>12.692955176439845</c:v>
                  </c:pt>
                  <c:pt idx="10">
                    <c:v>12.692955176439845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'Other Neisseria'!$B$143:$B$153</c:f>
              <c:numCache>
                <c:formatCode>General</c:formatCode>
                <c:ptCount val="11"/>
                <c:pt idx="0">
                  <c:v>0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40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'Other Neisseria'!$C$143:$C$153</c:f>
              <c:numCache>
                <c:formatCode>General</c:formatCode>
                <c:ptCount val="11"/>
                <c:pt idx="0">
                  <c:v>100</c:v>
                </c:pt>
                <c:pt idx="2">
                  <c:v>34.444444444444443</c:v>
                </c:pt>
                <c:pt idx="3">
                  <c:v>31.111111111111111</c:v>
                </c:pt>
                <c:pt idx="4">
                  <c:v>31.111111111111111</c:v>
                </c:pt>
                <c:pt idx="7">
                  <c:v>22.222222222222221</c:v>
                </c:pt>
                <c:pt idx="8">
                  <c:v>22.222222222222221</c:v>
                </c:pt>
                <c:pt idx="9">
                  <c:v>21.111111111111111</c:v>
                </c:pt>
                <c:pt idx="10">
                  <c:v>21.111111111111111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49-4D16-B508-A61C9832998A}"/>
            </c:ext>
          </c:extLst>
        </c:ser>
        <c:ser>
          <c:idx val="1"/>
          <c:order val="1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'Other Neisseria'!$H$143:$H$153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12.649110640673518</c:v>
                  </c:pt>
                  <c:pt idx="2">
                    <c:v>16.329931618554522</c:v>
                  </c:pt>
                  <c:pt idx="3">
                    <c:v>17.51190071541826</c:v>
                  </c:pt>
                  <c:pt idx="4">
                    <c:v>13.784048752090222</c:v>
                  </c:pt>
                  <c:pt idx="5">
                    <c:v>10.954451150103322</c:v>
                  </c:pt>
                  <c:pt idx="6">
                    <c:v>10.954451150103322</c:v>
                  </c:pt>
                  <c:pt idx="8">
                    <c:v>10.954451150103322</c:v>
                  </c:pt>
                  <c:pt idx="9">
                    <c:v>10.954451150103322</c:v>
                  </c:pt>
                  <c:pt idx="10">
                    <c:v>10.954451150103322</c:v>
                  </c:pt>
                </c:numCache>
              </c:numRef>
            </c:plus>
            <c:minus>
              <c:numRef>
                <c:f>'Other Neisseria'!$H$143:$H$153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12.649110640673518</c:v>
                  </c:pt>
                  <c:pt idx="2">
                    <c:v>16.329931618554522</c:v>
                  </c:pt>
                  <c:pt idx="3">
                    <c:v>17.51190071541826</c:v>
                  </c:pt>
                  <c:pt idx="4">
                    <c:v>13.784048752090222</c:v>
                  </c:pt>
                  <c:pt idx="5">
                    <c:v>10.954451150103322</c:v>
                  </c:pt>
                  <c:pt idx="6">
                    <c:v>10.954451150103322</c:v>
                  </c:pt>
                  <c:pt idx="8">
                    <c:v>10.954451150103322</c:v>
                  </c:pt>
                  <c:pt idx="9">
                    <c:v>10.954451150103322</c:v>
                  </c:pt>
                  <c:pt idx="10">
                    <c:v>10.954451150103322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'Other Neisseria'!$B$143:$B$153</c:f>
              <c:numCache>
                <c:formatCode>General</c:formatCode>
                <c:ptCount val="11"/>
                <c:pt idx="0">
                  <c:v>0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40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'Other Neisseria'!$D$143:$D$153</c:f>
              <c:numCache>
                <c:formatCode>General</c:formatCode>
                <c:ptCount val="11"/>
                <c:pt idx="0">
                  <c:v>100</c:v>
                </c:pt>
                <c:pt idx="1">
                  <c:v>30</c:v>
                </c:pt>
                <c:pt idx="2">
                  <c:v>23.333333333333332</c:v>
                </c:pt>
                <c:pt idx="3">
                  <c:v>16.666666666666668</c:v>
                </c:pt>
                <c:pt idx="4">
                  <c:v>15</c:v>
                </c:pt>
                <c:pt idx="5">
                  <c:v>10</c:v>
                </c:pt>
                <c:pt idx="6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49-4D16-B508-A61C9832998A}"/>
            </c:ext>
          </c:extLst>
        </c:ser>
        <c:ser>
          <c:idx val="2"/>
          <c:order val="2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'Other Neisseria'!$I$143:$I$153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22.886885410853168</c:v>
                  </c:pt>
                  <c:pt idx="2">
                    <c:v>22.677868380553633</c:v>
                  </c:pt>
                  <c:pt idx="4">
                    <c:v>26.367367999823099</c:v>
                  </c:pt>
                  <c:pt idx="10">
                    <c:v>22.9906813420444</c:v>
                  </c:pt>
                </c:numCache>
              </c:numRef>
            </c:plus>
            <c:minus>
              <c:numRef>
                <c:f>'Other Neisseria'!$I$143:$I$153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22.886885410853168</c:v>
                  </c:pt>
                  <c:pt idx="2">
                    <c:v>22.677868380553633</c:v>
                  </c:pt>
                  <c:pt idx="4">
                    <c:v>26.367367999823099</c:v>
                  </c:pt>
                  <c:pt idx="10">
                    <c:v>22.9906813420444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'Other Neisseria'!$B$143:$B$153</c:f>
              <c:numCache>
                <c:formatCode>General</c:formatCode>
                <c:ptCount val="11"/>
                <c:pt idx="0">
                  <c:v>0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40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'Other Neisseria'!$E$143:$E$153</c:f>
              <c:numCache>
                <c:formatCode>General</c:formatCode>
                <c:ptCount val="11"/>
                <c:pt idx="0">
                  <c:v>100</c:v>
                </c:pt>
                <c:pt idx="1">
                  <c:v>62.857142857142854</c:v>
                </c:pt>
                <c:pt idx="2">
                  <c:v>48.571428571428569</c:v>
                </c:pt>
                <c:pt idx="4">
                  <c:v>44.285714285714285</c:v>
                </c:pt>
                <c:pt idx="10">
                  <c:v>34.285714285714285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49-4D16-B508-A61C9832998A}"/>
            </c:ext>
          </c:extLst>
        </c:ser>
        <c:ser>
          <c:idx val="3"/>
          <c:order val="3"/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10"/>
            <c:spPr>
              <a:solidFill>
                <a:schemeClr val="bg1">
                  <a:lumMod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'Other Neisseria'!$J$143:$J$153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  <c:pt idx="5">
                    <c:v>8.8191710368819685</c:v>
                  </c:pt>
                  <c:pt idx="6">
                    <c:v>8.8191710368819685</c:v>
                  </c:pt>
                  <c:pt idx="7">
                    <c:v>8.8191710368819685</c:v>
                  </c:pt>
                  <c:pt idx="8">
                    <c:v>8.8191710368819685</c:v>
                  </c:pt>
                  <c:pt idx="9">
                    <c:v>8.8191710368819685</c:v>
                  </c:pt>
                  <c:pt idx="10">
                    <c:v>8.8191710368819685</c:v>
                  </c:pt>
                </c:numCache>
              </c:numRef>
            </c:plus>
            <c:minus>
              <c:numRef>
                <c:f>'Other Neisseria'!$J$143:$J$153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  <c:pt idx="5">
                    <c:v>8.8191710368819685</c:v>
                  </c:pt>
                  <c:pt idx="6">
                    <c:v>8.8191710368819685</c:v>
                  </c:pt>
                  <c:pt idx="7">
                    <c:v>8.8191710368819685</c:v>
                  </c:pt>
                  <c:pt idx="8">
                    <c:v>8.8191710368819685</c:v>
                  </c:pt>
                  <c:pt idx="9">
                    <c:v>8.8191710368819685</c:v>
                  </c:pt>
                  <c:pt idx="10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'Other Neisseria'!$B$143:$B$153</c:f>
              <c:numCache>
                <c:formatCode>General</c:formatCode>
                <c:ptCount val="11"/>
                <c:pt idx="0">
                  <c:v>0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40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'Other Neisseria'!$F$143:$F$153</c:f>
              <c:numCache>
                <c:formatCode>General</c:formatCode>
                <c:ptCount val="11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  <c:pt idx="5">
                  <c:v>94.444444444444443</c:v>
                </c:pt>
                <c:pt idx="6">
                  <c:v>94.444444444444443</c:v>
                </c:pt>
                <c:pt idx="7">
                  <c:v>94.444444444444443</c:v>
                </c:pt>
                <c:pt idx="8">
                  <c:v>94.444444444444443</c:v>
                </c:pt>
                <c:pt idx="9">
                  <c:v>94.444444444444443</c:v>
                </c:pt>
                <c:pt idx="10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C4-4D1E-AAB4-3B56741D8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480928"/>
        <c:axId val="479481256"/>
      </c:scatterChart>
      <c:valAx>
        <c:axId val="479480928"/>
        <c:scaling>
          <c:orientation val="minMax"/>
          <c:max val="5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9481256"/>
        <c:crosses val="autoZero"/>
        <c:crossBetween val="midCat"/>
        <c:majorUnit val="12"/>
      </c:valAx>
      <c:valAx>
        <c:axId val="479481256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9480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i="1" cap="none" baseline="0"/>
              <a:t>Galleria mellonella </a:t>
            </a:r>
            <a:r>
              <a:rPr lang="en-GB" i="0" cap="none" baseline="0"/>
              <a:t>sensitivity to </a:t>
            </a:r>
            <a:r>
              <a:rPr lang="en-GB" i="1" cap="none" baseline="0"/>
              <a:t>Neisseria lactamica </a:t>
            </a:r>
            <a:r>
              <a:rPr lang="en-GB" i="0" cap="none" baseline="0"/>
              <a:t>Y92-1009 WT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'Lactamica 1'!$D$20</c:f>
              <c:strCache>
                <c:ptCount val="1"/>
                <c:pt idx="0">
                  <c:v>Untreated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'Lactamica 1'!$C$21:$C$26</c:f>
              <c:numCache>
                <c:formatCode>General</c:formatCode>
                <c:ptCount val="6"/>
                <c:pt idx="0">
                  <c:v>0</c:v>
                </c:pt>
                <c:pt idx="1">
                  <c:v>14.5</c:v>
                </c:pt>
                <c:pt idx="2">
                  <c:v>18.5</c:v>
                </c:pt>
                <c:pt idx="3">
                  <c:v>20.5</c:v>
                </c:pt>
                <c:pt idx="4">
                  <c:v>22.5</c:v>
                </c:pt>
                <c:pt idx="5">
                  <c:v>48</c:v>
                </c:pt>
              </c:numCache>
            </c:numRef>
          </c:xVal>
          <c:yVal>
            <c:numRef>
              <c:f>'Lactamica 1'!$D$21:$D$26</c:f>
              <c:numCache>
                <c:formatCode>0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22-433E-A422-D0009D82FC9C}"/>
            </c:ext>
          </c:extLst>
        </c:ser>
        <c:ser>
          <c:idx val="1"/>
          <c:order val="1"/>
          <c:tx>
            <c:strRef>
              <c:f>'Lactamica 1'!$E$20</c:f>
              <c:strCache>
                <c:ptCount val="1"/>
                <c:pt idx="0">
                  <c:v>Trauma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'Lactamica 1'!$C$21:$C$26</c:f>
              <c:numCache>
                <c:formatCode>General</c:formatCode>
                <c:ptCount val="6"/>
                <c:pt idx="0">
                  <c:v>0</c:v>
                </c:pt>
                <c:pt idx="1">
                  <c:v>14.5</c:v>
                </c:pt>
                <c:pt idx="2">
                  <c:v>18.5</c:v>
                </c:pt>
                <c:pt idx="3">
                  <c:v>20.5</c:v>
                </c:pt>
                <c:pt idx="4">
                  <c:v>22.5</c:v>
                </c:pt>
                <c:pt idx="5">
                  <c:v>48</c:v>
                </c:pt>
              </c:numCache>
            </c:numRef>
          </c:xVal>
          <c:yVal>
            <c:numRef>
              <c:f>'Lactamica 1'!$E$21:$E$26</c:f>
              <c:numCache>
                <c:formatCode>0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22-433E-A422-D0009D82FC9C}"/>
            </c:ext>
          </c:extLst>
        </c:ser>
        <c:ser>
          <c:idx val="2"/>
          <c:order val="2"/>
          <c:tx>
            <c:strRef>
              <c:f>'Lactamica 1'!$F$20</c:f>
              <c:strCache>
                <c:ptCount val="1"/>
                <c:pt idx="0">
                  <c:v>GC broth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'Lactamica 1'!$C$21:$C$26</c:f>
              <c:numCache>
                <c:formatCode>General</c:formatCode>
                <c:ptCount val="6"/>
                <c:pt idx="0">
                  <c:v>0</c:v>
                </c:pt>
                <c:pt idx="1">
                  <c:v>14.5</c:v>
                </c:pt>
                <c:pt idx="2">
                  <c:v>18.5</c:v>
                </c:pt>
                <c:pt idx="3">
                  <c:v>20.5</c:v>
                </c:pt>
                <c:pt idx="4">
                  <c:v>22.5</c:v>
                </c:pt>
                <c:pt idx="5">
                  <c:v>48</c:v>
                </c:pt>
              </c:numCache>
            </c:numRef>
          </c:xVal>
          <c:yVal>
            <c:numRef>
              <c:f>'Lactamica 1'!$F$21:$F$26</c:f>
              <c:numCache>
                <c:formatCode>0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022-433E-A422-D0009D82FC9C}"/>
            </c:ext>
          </c:extLst>
        </c:ser>
        <c:ser>
          <c:idx val="3"/>
          <c:order val="3"/>
          <c:tx>
            <c:strRef>
              <c:f>'Lactamica 1'!$G$20</c:f>
              <c:strCache>
                <c:ptCount val="1"/>
                <c:pt idx="0">
                  <c:v>0.6 OD (GC)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xVal>
            <c:numRef>
              <c:f>'Lactamica 1'!$C$21:$C$26</c:f>
              <c:numCache>
                <c:formatCode>General</c:formatCode>
                <c:ptCount val="6"/>
                <c:pt idx="0">
                  <c:v>0</c:v>
                </c:pt>
                <c:pt idx="1">
                  <c:v>14.5</c:v>
                </c:pt>
                <c:pt idx="2">
                  <c:v>18.5</c:v>
                </c:pt>
                <c:pt idx="3">
                  <c:v>20.5</c:v>
                </c:pt>
                <c:pt idx="4">
                  <c:v>22.5</c:v>
                </c:pt>
                <c:pt idx="5">
                  <c:v>48</c:v>
                </c:pt>
              </c:numCache>
            </c:numRef>
          </c:xVal>
          <c:yVal>
            <c:numRef>
              <c:f>'Lactamica 1'!$G$21:$G$26</c:f>
              <c:numCache>
                <c:formatCode>0</c:formatCode>
                <c:ptCount val="6"/>
                <c:pt idx="0">
                  <c:v>100</c:v>
                </c:pt>
                <c:pt idx="1">
                  <c:v>65</c:v>
                </c:pt>
                <c:pt idx="2">
                  <c:v>60</c:v>
                </c:pt>
                <c:pt idx="3">
                  <c:v>60</c:v>
                </c:pt>
                <c:pt idx="4">
                  <c:v>55</c:v>
                </c:pt>
                <c:pt idx="5">
                  <c:v>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022-433E-A422-D0009D82FC9C}"/>
            </c:ext>
          </c:extLst>
        </c:ser>
        <c:ser>
          <c:idx val="4"/>
          <c:order val="4"/>
          <c:tx>
            <c:strRef>
              <c:f>'Lactamica 1'!$H$20</c:f>
              <c:strCache>
                <c:ptCount val="1"/>
                <c:pt idx="0">
                  <c:v>0.1 OD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'Lactamica 1'!$C$21:$C$26</c:f>
              <c:numCache>
                <c:formatCode>General</c:formatCode>
                <c:ptCount val="6"/>
                <c:pt idx="0">
                  <c:v>0</c:v>
                </c:pt>
                <c:pt idx="1">
                  <c:v>14.5</c:v>
                </c:pt>
                <c:pt idx="2">
                  <c:v>18.5</c:v>
                </c:pt>
                <c:pt idx="3">
                  <c:v>20.5</c:v>
                </c:pt>
                <c:pt idx="4">
                  <c:v>22.5</c:v>
                </c:pt>
                <c:pt idx="5">
                  <c:v>48</c:v>
                </c:pt>
              </c:numCache>
            </c:numRef>
          </c:xVal>
          <c:yVal>
            <c:numRef>
              <c:f>'Lactamica 1'!$H$21:$H$26</c:f>
              <c:numCache>
                <c:formatCode>0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96.666666666666671</c:v>
                </c:pt>
                <c:pt idx="3">
                  <c:v>93.333333333333329</c:v>
                </c:pt>
                <c:pt idx="4">
                  <c:v>93.333333333333329</c:v>
                </c:pt>
                <c:pt idx="5">
                  <c:v>83.333333333333329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022-433E-A422-D0009D82FC9C}"/>
            </c:ext>
          </c:extLst>
        </c:ser>
        <c:ser>
          <c:idx val="5"/>
          <c:order val="5"/>
          <c:tx>
            <c:strRef>
              <c:f>'Lactamica 1'!$I$20</c:f>
              <c:strCache>
                <c:ptCount val="1"/>
                <c:pt idx="0">
                  <c:v>0.4 OD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xVal>
            <c:numRef>
              <c:f>'Lactamica 1'!$C$21:$C$26</c:f>
              <c:numCache>
                <c:formatCode>General</c:formatCode>
                <c:ptCount val="6"/>
                <c:pt idx="0">
                  <c:v>0</c:v>
                </c:pt>
                <c:pt idx="1">
                  <c:v>14.5</c:v>
                </c:pt>
                <c:pt idx="2">
                  <c:v>18.5</c:v>
                </c:pt>
                <c:pt idx="3">
                  <c:v>20.5</c:v>
                </c:pt>
                <c:pt idx="4">
                  <c:v>22.5</c:v>
                </c:pt>
                <c:pt idx="5">
                  <c:v>48</c:v>
                </c:pt>
              </c:numCache>
            </c:numRef>
          </c:xVal>
          <c:yVal>
            <c:numRef>
              <c:f>'Lactamica 1'!$I$21:$I$26</c:f>
              <c:numCache>
                <c:formatCode>0</c:formatCode>
                <c:ptCount val="6"/>
                <c:pt idx="0">
                  <c:v>100</c:v>
                </c:pt>
                <c:pt idx="1">
                  <c:v>86.666666666666671</c:v>
                </c:pt>
                <c:pt idx="2">
                  <c:v>76.666666666666671</c:v>
                </c:pt>
                <c:pt idx="3">
                  <c:v>76.666666666666671</c:v>
                </c:pt>
                <c:pt idx="4">
                  <c:v>70</c:v>
                </c:pt>
                <c:pt idx="5">
                  <c:v>46.666666666666664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022-433E-A422-D0009D82FC9C}"/>
            </c:ext>
          </c:extLst>
        </c:ser>
        <c:ser>
          <c:idx val="6"/>
          <c:order val="6"/>
          <c:tx>
            <c:strRef>
              <c:f>'Lactamica 1'!$J$20</c:f>
              <c:strCache>
                <c:ptCount val="1"/>
                <c:pt idx="0">
                  <c:v>0.6 OD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'Lactamica 1'!$C$21:$C$26</c:f>
              <c:numCache>
                <c:formatCode>General</c:formatCode>
                <c:ptCount val="6"/>
                <c:pt idx="0">
                  <c:v>0</c:v>
                </c:pt>
                <c:pt idx="1">
                  <c:v>14.5</c:v>
                </c:pt>
                <c:pt idx="2">
                  <c:v>18.5</c:v>
                </c:pt>
                <c:pt idx="3">
                  <c:v>20.5</c:v>
                </c:pt>
                <c:pt idx="4">
                  <c:v>22.5</c:v>
                </c:pt>
                <c:pt idx="5">
                  <c:v>48</c:v>
                </c:pt>
              </c:numCache>
            </c:numRef>
          </c:xVal>
          <c:yVal>
            <c:numRef>
              <c:f>'Lactamica 1'!$J$21:$J$26</c:f>
              <c:numCache>
                <c:formatCode>0</c:formatCode>
                <c:ptCount val="6"/>
                <c:pt idx="0">
                  <c:v>100</c:v>
                </c:pt>
                <c:pt idx="1">
                  <c:v>56.666666666666664</c:v>
                </c:pt>
                <c:pt idx="2">
                  <c:v>40</c:v>
                </c:pt>
                <c:pt idx="3">
                  <c:v>26.666666666666668</c:v>
                </c:pt>
                <c:pt idx="4">
                  <c:v>26.666666666666668</c:v>
                </c:pt>
                <c:pt idx="5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022-433E-A422-D0009D82FC9C}"/>
            </c:ext>
          </c:extLst>
        </c:ser>
        <c:ser>
          <c:idx val="7"/>
          <c:order val="7"/>
          <c:tx>
            <c:strRef>
              <c:f>'Lactamica 1'!$K$20</c:f>
              <c:strCache>
                <c:ptCount val="1"/>
                <c:pt idx="0">
                  <c:v>0.8 OD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'Lactamica 1'!$C$21:$C$26</c:f>
              <c:numCache>
                <c:formatCode>General</c:formatCode>
                <c:ptCount val="6"/>
                <c:pt idx="0">
                  <c:v>0</c:v>
                </c:pt>
                <c:pt idx="1">
                  <c:v>14.5</c:v>
                </c:pt>
                <c:pt idx="2">
                  <c:v>18.5</c:v>
                </c:pt>
                <c:pt idx="3">
                  <c:v>20.5</c:v>
                </c:pt>
                <c:pt idx="4">
                  <c:v>22.5</c:v>
                </c:pt>
                <c:pt idx="5">
                  <c:v>48</c:v>
                </c:pt>
              </c:numCache>
            </c:numRef>
          </c:xVal>
          <c:yVal>
            <c:numRef>
              <c:f>'Lactamica 1'!$K$21:$K$26</c:f>
              <c:numCache>
                <c:formatCode>0</c:formatCode>
                <c:ptCount val="6"/>
                <c:pt idx="0">
                  <c:v>100</c:v>
                </c:pt>
                <c:pt idx="1">
                  <c:v>26.666666666666668</c:v>
                </c:pt>
                <c:pt idx="2">
                  <c:v>10</c:v>
                </c:pt>
                <c:pt idx="3">
                  <c:v>6.666666666666667</c:v>
                </c:pt>
                <c:pt idx="4">
                  <c:v>3.3333333333333335</c:v>
                </c:pt>
                <c:pt idx="5">
                  <c:v>3.3333333333333335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022-433E-A422-D0009D82FC9C}"/>
            </c:ext>
          </c:extLst>
        </c:ser>
        <c:ser>
          <c:idx val="8"/>
          <c:order val="8"/>
          <c:tx>
            <c:strRef>
              <c:f>'Lactamica 1'!$L$20</c:f>
              <c:strCache>
                <c:ptCount val="1"/>
                <c:pt idx="0">
                  <c:v>1.0 OD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dash"/>
            <c:size val="6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'Lactamica 1'!$C$21:$C$26</c:f>
              <c:numCache>
                <c:formatCode>General</c:formatCode>
                <c:ptCount val="6"/>
                <c:pt idx="0">
                  <c:v>0</c:v>
                </c:pt>
                <c:pt idx="1">
                  <c:v>14.5</c:v>
                </c:pt>
                <c:pt idx="2">
                  <c:v>18.5</c:v>
                </c:pt>
                <c:pt idx="3">
                  <c:v>20.5</c:v>
                </c:pt>
                <c:pt idx="4">
                  <c:v>22.5</c:v>
                </c:pt>
                <c:pt idx="5">
                  <c:v>48</c:v>
                </c:pt>
              </c:numCache>
            </c:numRef>
          </c:xVal>
          <c:yVal>
            <c:numRef>
              <c:f>'Lactamica 1'!$L$21:$L$26</c:f>
              <c:numCache>
                <c:formatCode>0</c:formatCode>
                <c:ptCount val="6"/>
                <c:pt idx="0">
                  <c:v>100</c:v>
                </c:pt>
                <c:pt idx="1">
                  <c:v>46.666666666666664</c:v>
                </c:pt>
                <c:pt idx="2">
                  <c:v>33.333333333333336</c:v>
                </c:pt>
                <c:pt idx="3">
                  <c:v>23.333333333333332</c:v>
                </c:pt>
                <c:pt idx="4">
                  <c:v>16.666666666666668</c:v>
                </c:pt>
                <c:pt idx="5">
                  <c:v>13.333333333333334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022-433E-A422-D0009D82F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7945168"/>
        <c:axId val="467951728"/>
      </c:scatterChart>
      <c:valAx>
        <c:axId val="467945168"/>
        <c:scaling>
          <c:orientation val="minMax"/>
          <c:max val="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i="0" cap="none" baseline="0"/>
                  <a:t>Time after inoculation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951728"/>
        <c:crosses val="autoZero"/>
        <c:crossBetween val="midCat"/>
        <c:majorUnit val="6"/>
      </c:valAx>
      <c:valAx>
        <c:axId val="467951728"/>
        <c:scaling>
          <c:orientation val="minMax"/>
          <c:max val="1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i="0" cap="none" baseline="0"/>
                  <a:t>Survival 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9451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i="1" cap="none" baseline="0"/>
              <a:t>Galleria mellonella </a:t>
            </a:r>
            <a:r>
              <a:rPr lang="en-GB" i="0" cap="none" baseline="0"/>
              <a:t>sensitivity to </a:t>
            </a:r>
            <a:r>
              <a:rPr lang="en-GB" i="1" cap="none" baseline="0"/>
              <a:t>Neisseria meningitidis </a:t>
            </a:r>
            <a:r>
              <a:rPr lang="en-GB" i="0" cap="none" baseline="0"/>
              <a:t>MC58( 2nd experiment)</a:t>
            </a:r>
            <a:endParaRPr lang="en-GB" i="1" cap="none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'Meningo 2'!$D$30</c:f>
              <c:strCache>
                <c:ptCount val="1"/>
                <c:pt idx="0">
                  <c:v>Untreated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'Meningo 2'!$C$31:$C$41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2'!$D$31:$D$41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DA-4CDD-B6AF-332362EEEAE7}"/>
            </c:ext>
          </c:extLst>
        </c:ser>
        <c:ser>
          <c:idx val="1"/>
          <c:order val="1"/>
          <c:tx>
            <c:strRef>
              <c:f>'Meningo 2'!$E$30</c:f>
              <c:strCache>
                <c:ptCount val="1"/>
                <c:pt idx="0">
                  <c:v>Trauma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'Meningo 2'!$C$31:$C$41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2'!$E$31:$E$41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DA-4CDD-B6AF-332362EEEAE7}"/>
            </c:ext>
          </c:extLst>
        </c:ser>
        <c:ser>
          <c:idx val="2"/>
          <c:order val="2"/>
          <c:tx>
            <c:strRef>
              <c:f>'Meningo 2'!$F$30</c:f>
              <c:strCache>
                <c:ptCount val="1"/>
                <c:pt idx="0">
                  <c:v>GC broth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'Meningo 2'!$C$31:$C$41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2'!$F$31:$F$41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DA-4CDD-B6AF-332362EEEAE7}"/>
            </c:ext>
          </c:extLst>
        </c:ser>
        <c:ser>
          <c:idx val="3"/>
          <c:order val="3"/>
          <c:tx>
            <c:strRef>
              <c:f>'Meningo 2'!$G$30</c:f>
              <c:strCache>
                <c:ptCount val="1"/>
                <c:pt idx="0">
                  <c:v>0.4 OD (GC)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xVal>
            <c:numRef>
              <c:f>'Meningo 2'!$C$31:$C$41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2'!$G$31:$G$41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7DA-4CDD-B6AF-332362EEEAE7}"/>
            </c:ext>
          </c:extLst>
        </c:ser>
        <c:ser>
          <c:idx val="4"/>
          <c:order val="4"/>
          <c:tx>
            <c:strRef>
              <c:f>'Meningo 2'!$H$30</c:f>
              <c:strCache>
                <c:ptCount val="1"/>
                <c:pt idx="0">
                  <c:v>0.6OD (GC)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'Meningo 2'!$C$31:$C$41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2'!$H$31:$H$41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7DA-4CDD-B6AF-332362EEEAE7}"/>
            </c:ext>
          </c:extLst>
        </c:ser>
        <c:ser>
          <c:idx val="5"/>
          <c:order val="5"/>
          <c:tx>
            <c:strRef>
              <c:f>'Meningo 2'!$I$30</c:f>
              <c:strCache>
                <c:ptCount val="1"/>
                <c:pt idx="0">
                  <c:v>0.1 OD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xVal>
            <c:numRef>
              <c:f>'Meningo 2'!$C$31:$C$41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2'!$I$31:$I$41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7DA-4CDD-B6AF-332362EEEAE7}"/>
            </c:ext>
          </c:extLst>
        </c:ser>
        <c:ser>
          <c:idx val="6"/>
          <c:order val="6"/>
          <c:tx>
            <c:strRef>
              <c:f>'Meningo 2'!$J$30</c:f>
              <c:strCache>
                <c:ptCount val="1"/>
                <c:pt idx="0">
                  <c:v>0.2OD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'Meningo 2'!$C$31:$C$41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2'!$J$31:$J$41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60</c:v>
                </c:pt>
                <c:pt idx="3">
                  <c:v>60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7DA-4CDD-B6AF-332362EEEAE7}"/>
            </c:ext>
          </c:extLst>
        </c:ser>
        <c:ser>
          <c:idx val="7"/>
          <c:order val="7"/>
          <c:tx>
            <c:strRef>
              <c:f>'Meningo 2'!$K$30</c:f>
              <c:strCache>
                <c:ptCount val="1"/>
                <c:pt idx="0">
                  <c:v>0.3OD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'Meningo 2'!$C$31:$C$41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2'!$K$31:$K$41</c:f>
              <c:numCache>
                <c:formatCode>General</c:formatCode>
                <c:ptCount val="11"/>
                <c:pt idx="0">
                  <c:v>100</c:v>
                </c:pt>
                <c:pt idx="1">
                  <c:v>90</c:v>
                </c:pt>
                <c:pt idx="2">
                  <c:v>55</c:v>
                </c:pt>
                <c:pt idx="3">
                  <c:v>40</c:v>
                </c:pt>
                <c:pt idx="4">
                  <c:v>30</c:v>
                </c:pt>
                <c:pt idx="5">
                  <c:v>25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15</c:v>
                </c:pt>
                <c:pt idx="10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7DA-4CDD-B6AF-332362EEEAE7}"/>
            </c:ext>
          </c:extLst>
        </c:ser>
        <c:ser>
          <c:idx val="8"/>
          <c:order val="8"/>
          <c:tx>
            <c:strRef>
              <c:f>'Meningo 2'!$L$30</c:f>
              <c:strCache>
                <c:ptCount val="1"/>
                <c:pt idx="0">
                  <c:v>0.4 OD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dash"/>
            <c:size val="6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'Meningo 2'!$C$31:$C$41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2'!$L$31:$L$41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75</c:v>
                </c:pt>
                <c:pt idx="3">
                  <c:v>70</c:v>
                </c:pt>
                <c:pt idx="4">
                  <c:v>60</c:v>
                </c:pt>
                <c:pt idx="5">
                  <c:v>55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7DA-4CDD-B6AF-332362EEEAE7}"/>
            </c:ext>
          </c:extLst>
        </c:ser>
        <c:ser>
          <c:idx val="9"/>
          <c:order val="9"/>
          <c:tx>
            <c:strRef>
              <c:f>'Meningo 2'!$M$30</c:f>
              <c:strCache>
                <c:ptCount val="1"/>
                <c:pt idx="0">
                  <c:v>0.6 OD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'Meningo 2'!$C$31:$C$41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2'!$M$31:$M$41</c:f>
              <c:numCache>
                <c:formatCode>General</c:formatCode>
                <c:ptCount val="11"/>
                <c:pt idx="0">
                  <c:v>100</c:v>
                </c:pt>
                <c:pt idx="1">
                  <c:v>85</c:v>
                </c:pt>
                <c:pt idx="2">
                  <c:v>40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7DA-4CDD-B6AF-332362EEEAE7}"/>
            </c:ext>
          </c:extLst>
        </c:ser>
        <c:ser>
          <c:idx val="10"/>
          <c:order val="10"/>
          <c:tx>
            <c:strRef>
              <c:f>'Meningo 2'!$N$30</c:f>
              <c:strCache>
                <c:ptCount val="1"/>
                <c:pt idx="0">
                  <c:v>0.8 OD</c:v>
                </c:pt>
              </c:strCache>
            </c:strRef>
          </c:tx>
          <c:spPr>
            <a:ln w="2222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'Meningo 2'!$C$31:$C$41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2'!$N$31:$N$41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7DA-4CDD-B6AF-332362EEEAE7}"/>
            </c:ext>
          </c:extLst>
        </c:ser>
        <c:ser>
          <c:idx val="11"/>
          <c:order val="11"/>
          <c:tx>
            <c:strRef>
              <c:f>'Meningo 2'!$O$30</c:f>
              <c:strCache>
                <c:ptCount val="1"/>
                <c:pt idx="0">
                  <c:v>1.0 OD</c:v>
                </c:pt>
              </c:strCache>
            </c:strRef>
          </c:tx>
          <c:spPr>
            <a:ln w="2222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'Meningo 2'!$C$31:$C$41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2'!$O$31:$O$41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30</c:v>
                </c:pt>
                <c:pt idx="3">
                  <c:v>20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7DA-4CDD-B6AF-332362EEE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989160"/>
        <c:axId val="472989488"/>
      </c:scatterChart>
      <c:valAx>
        <c:axId val="472989160"/>
        <c:scaling>
          <c:orientation val="minMax"/>
          <c:max val="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i="0" cap="none" baseline="0"/>
                  <a:t>Time after inoculation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989488"/>
        <c:crosses val="autoZero"/>
        <c:crossBetween val="midCat"/>
        <c:majorUnit val="6"/>
      </c:valAx>
      <c:valAx>
        <c:axId val="472989488"/>
        <c:scaling>
          <c:orientation val="minMax"/>
          <c:max val="1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i="0" cap="none" baseline="0"/>
                  <a:t>Survival 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9891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i="1" cap="none" baseline="0"/>
              <a:t>Galleria mellonella </a:t>
            </a:r>
            <a:r>
              <a:rPr lang="en-GB" i="0" cap="none" baseline="0"/>
              <a:t>sensitivity to </a:t>
            </a:r>
            <a:r>
              <a:rPr lang="en-GB" i="1" cap="none" baseline="0"/>
              <a:t>Neisseria lactamica </a:t>
            </a:r>
            <a:r>
              <a:rPr lang="en-GB" i="0" cap="none" baseline="0"/>
              <a:t>Y92-1009 WT (2nd experiment)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'Lactamica 2'!$D$29</c:f>
              <c:strCache>
                <c:ptCount val="1"/>
                <c:pt idx="0">
                  <c:v>Untreated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'Lactamica 2'!$C$30:$C$39</c:f>
              <c:numCache>
                <c:formatCode>General</c:formatCode>
                <c:ptCount val="10"/>
                <c:pt idx="0">
                  <c:v>0</c:v>
                </c:pt>
                <c:pt idx="1">
                  <c:v>14.5</c:v>
                </c:pt>
                <c:pt idx="2">
                  <c:v>16.5</c:v>
                </c:pt>
                <c:pt idx="3">
                  <c:v>18.5</c:v>
                </c:pt>
                <c:pt idx="4">
                  <c:v>20.5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48</c:v>
                </c:pt>
              </c:numCache>
            </c:numRef>
          </c:xVal>
          <c:yVal>
            <c:numRef>
              <c:f>'Lactamica 2'!$D$30:$D$39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1C-4F24-8B1A-F5041357C7BA}"/>
            </c:ext>
          </c:extLst>
        </c:ser>
        <c:ser>
          <c:idx val="1"/>
          <c:order val="1"/>
          <c:tx>
            <c:strRef>
              <c:f>'Lactamica 2'!$E$29</c:f>
              <c:strCache>
                <c:ptCount val="1"/>
                <c:pt idx="0">
                  <c:v>Trauma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'Lactamica 2'!$C$30:$C$39</c:f>
              <c:numCache>
                <c:formatCode>General</c:formatCode>
                <c:ptCount val="10"/>
                <c:pt idx="0">
                  <c:v>0</c:v>
                </c:pt>
                <c:pt idx="1">
                  <c:v>14.5</c:v>
                </c:pt>
                <c:pt idx="2">
                  <c:v>16.5</c:v>
                </c:pt>
                <c:pt idx="3">
                  <c:v>18.5</c:v>
                </c:pt>
                <c:pt idx="4">
                  <c:v>20.5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48</c:v>
                </c:pt>
              </c:numCache>
            </c:numRef>
          </c:xVal>
          <c:yVal>
            <c:numRef>
              <c:f>'Lactamica 2'!$E$30:$E$39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1C-4F24-8B1A-F5041357C7BA}"/>
            </c:ext>
          </c:extLst>
        </c:ser>
        <c:ser>
          <c:idx val="2"/>
          <c:order val="2"/>
          <c:tx>
            <c:strRef>
              <c:f>'Lactamica 2'!$F$29</c:f>
              <c:strCache>
                <c:ptCount val="1"/>
                <c:pt idx="0">
                  <c:v>GC broth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'Lactamica 2'!$C$30:$C$39</c:f>
              <c:numCache>
                <c:formatCode>General</c:formatCode>
                <c:ptCount val="10"/>
                <c:pt idx="0">
                  <c:v>0</c:v>
                </c:pt>
                <c:pt idx="1">
                  <c:v>14.5</c:v>
                </c:pt>
                <c:pt idx="2">
                  <c:v>16.5</c:v>
                </c:pt>
                <c:pt idx="3">
                  <c:v>18.5</c:v>
                </c:pt>
                <c:pt idx="4">
                  <c:v>20.5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48</c:v>
                </c:pt>
              </c:numCache>
            </c:numRef>
          </c:xVal>
          <c:yVal>
            <c:numRef>
              <c:f>'Lactamica 2'!$F$30:$F$39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C1C-4F24-8B1A-F5041357C7BA}"/>
            </c:ext>
          </c:extLst>
        </c:ser>
        <c:ser>
          <c:idx val="3"/>
          <c:order val="3"/>
          <c:tx>
            <c:strRef>
              <c:f>'Lactamica 2'!$G$29</c:f>
              <c:strCache>
                <c:ptCount val="1"/>
                <c:pt idx="0">
                  <c:v>0.4 OD (GC)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xVal>
            <c:numRef>
              <c:f>'Lactamica 2'!$C$30:$C$39</c:f>
              <c:numCache>
                <c:formatCode>General</c:formatCode>
                <c:ptCount val="10"/>
                <c:pt idx="0">
                  <c:v>0</c:v>
                </c:pt>
                <c:pt idx="1">
                  <c:v>14.5</c:v>
                </c:pt>
                <c:pt idx="2">
                  <c:v>16.5</c:v>
                </c:pt>
                <c:pt idx="3">
                  <c:v>18.5</c:v>
                </c:pt>
                <c:pt idx="4">
                  <c:v>20.5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48</c:v>
                </c:pt>
              </c:numCache>
            </c:numRef>
          </c:xVal>
          <c:yVal>
            <c:numRef>
              <c:f>'Lactamica 2'!$G$30:$G$39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C1C-4F24-8B1A-F5041357C7BA}"/>
            </c:ext>
          </c:extLst>
        </c:ser>
        <c:ser>
          <c:idx val="4"/>
          <c:order val="4"/>
          <c:tx>
            <c:strRef>
              <c:f>'Lactamica 2'!$H$29</c:f>
              <c:strCache>
                <c:ptCount val="1"/>
                <c:pt idx="0">
                  <c:v>0.1 OD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'Lactamica 2'!$C$30:$C$39</c:f>
              <c:numCache>
                <c:formatCode>General</c:formatCode>
                <c:ptCount val="10"/>
                <c:pt idx="0">
                  <c:v>0</c:v>
                </c:pt>
                <c:pt idx="1">
                  <c:v>14.5</c:v>
                </c:pt>
                <c:pt idx="2">
                  <c:v>16.5</c:v>
                </c:pt>
                <c:pt idx="3">
                  <c:v>18.5</c:v>
                </c:pt>
                <c:pt idx="4">
                  <c:v>20.5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48</c:v>
                </c:pt>
              </c:numCache>
            </c:numRef>
          </c:xVal>
          <c:yVal>
            <c:numRef>
              <c:f>'Lactamica 2'!$H$30:$H$39</c:f>
              <c:numCache>
                <c:formatCode>General</c:formatCode>
                <c:ptCount val="10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86.666666666666671</c:v>
                </c:pt>
                <c:pt idx="4">
                  <c:v>86.666666666666671</c:v>
                </c:pt>
                <c:pt idx="5">
                  <c:v>86.666666666666671</c:v>
                </c:pt>
                <c:pt idx="6">
                  <c:v>83.333333333333329</c:v>
                </c:pt>
                <c:pt idx="7">
                  <c:v>83.333333333333329</c:v>
                </c:pt>
                <c:pt idx="8">
                  <c:v>83.333333333333329</c:v>
                </c:pt>
                <c:pt idx="9">
                  <c:v>83.333333333333329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C1C-4F24-8B1A-F5041357C7BA}"/>
            </c:ext>
          </c:extLst>
        </c:ser>
        <c:ser>
          <c:idx val="5"/>
          <c:order val="5"/>
          <c:tx>
            <c:strRef>
              <c:f>'Lactamica 2'!$I$29</c:f>
              <c:strCache>
                <c:ptCount val="1"/>
                <c:pt idx="0">
                  <c:v>0.4 OD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xVal>
            <c:numRef>
              <c:f>'Lactamica 2'!$C$30:$C$39</c:f>
              <c:numCache>
                <c:formatCode>General</c:formatCode>
                <c:ptCount val="10"/>
                <c:pt idx="0">
                  <c:v>0</c:v>
                </c:pt>
                <c:pt idx="1">
                  <c:v>14.5</c:v>
                </c:pt>
                <c:pt idx="2">
                  <c:v>16.5</c:v>
                </c:pt>
                <c:pt idx="3">
                  <c:v>18.5</c:v>
                </c:pt>
                <c:pt idx="4">
                  <c:v>20.5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48</c:v>
                </c:pt>
              </c:numCache>
            </c:numRef>
          </c:xVal>
          <c:yVal>
            <c:numRef>
              <c:f>'Lactamica 2'!$I$30:$I$39</c:f>
              <c:numCache>
                <c:formatCode>General</c:formatCode>
                <c:ptCount val="10"/>
                <c:pt idx="0">
                  <c:v>100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C1C-4F24-8B1A-F5041357C7BA}"/>
            </c:ext>
          </c:extLst>
        </c:ser>
        <c:ser>
          <c:idx val="6"/>
          <c:order val="6"/>
          <c:tx>
            <c:strRef>
              <c:f>'Lactamica 2'!$J$29</c:f>
              <c:strCache>
                <c:ptCount val="1"/>
                <c:pt idx="0">
                  <c:v>0.6 OD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'Lactamica 2'!$C$30:$C$39</c:f>
              <c:numCache>
                <c:formatCode>General</c:formatCode>
                <c:ptCount val="10"/>
                <c:pt idx="0">
                  <c:v>0</c:v>
                </c:pt>
                <c:pt idx="1">
                  <c:v>14.5</c:v>
                </c:pt>
                <c:pt idx="2">
                  <c:v>16.5</c:v>
                </c:pt>
                <c:pt idx="3">
                  <c:v>18.5</c:v>
                </c:pt>
                <c:pt idx="4">
                  <c:v>20.5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48</c:v>
                </c:pt>
              </c:numCache>
            </c:numRef>
          </c:xVal>
          <c:yVal>
            <c:numRef>
              <c:f>'Lactamica 2'!$J$30:$J$39</c:f>
              <c:numCache>
                <c:formatCode>General</c:formatCode>
                <c:ptCount val="10"/>
                <c:pt idx="0">
                  <c:v>100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C1C-4F24-8B1A-F5041357C7BA}"/>
            </c:ext>
          </c:extLst>
        </c:ser>
        <c:ser>
          <c:idx val="7"/>
          <c:order val="7"/>
          <c:tx>
            <c:strRef>
              <c:f>'Lactamica 2'!$K$29</c:f>
              <c:strCache>
                <c:ptCount val="1"/>
                <c:pt idx="0">
                  <c:v>0.8 OD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'Lactamica 2'!$C$30:$C$39</c:f>
              <c:numCache>
                <c:formatCode>General</c:formatCode>
                <c:ptCount val="10"/>
                <c:pt idx="0">
                  <c:v>0</c:v>
                </c:pt>
                <c:pt idx="1">
                  <c:v>14.5</c:v>
                </c:pt>
                <c:pt idx="2">
                  <c:v>16.5</c:v>
                </c:pt>
                <c:pt idx="3">
                  <c:v>18.5</c:v>
                </c:pt>
                <c:pt idx="4">
                  <c:v>20.5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48</c:v>
                </c:pt>
              </c:numCache>
            </c:numRef>
          </c:xVal>
          <c:yVal>
            <c:numRef>
              <c:f>'Lactamica 2'!$K$30:$K$39</c:f>
              <c:numCache>
                <c:formatCode>General</c:formatCode>
                <c:ptCount val="10"/>
                <c:pt idx="0">
                  <c:v>100</c:v>
                </c:pt>
                <c:pt idx="1">
                  <c:v>96.666666666666671</c:v>
                </c:pt>
                <c:pt idx="2">
                  <c:v>96.666666666666671</c:v>
                </c:pt>
                <c:pt idx="3">
                  <c:v>93.333333333333329</c:v>
                </c:pt>
                <c:pt idx="4">
                  <c:v>93.333333333333329</c:v>
                </c:pt>
                <c:pt idx="5">
                  <c:v>93.333333333333329</c:v>
                </c:pt>
                <c:pt idx="6">
                  <c:v>93.333333333333329</c:v>
                </c:pt>
                <c:pt idx="7">
                  <c:v>93.333333333333329</c:v>
                </c:pt>
                <c:pt idx="8">
                  <c:v>93.333333333333329</c:v>
                </c:pt>
                <c:pt idx="9">
                  <c:v>93.333333333333329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C1C-4F24-8B1A-F5041357C7BA}"/>
            </c:ext>
          </c:extLst>
        </c:ser>
        <c:ser>
          <c:idx val="8"/>
          <c:order val="8"/>
          <c:tx>
            <c:strRef>
              <c:f>'Lactamica 2'!$L$29</c:f>
              <c:strCache>
                <c:ptCount val="1"/>
                <c:pt idx="0">
                  <c:v>1.0 OD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dash"/>
            <c:size val="6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'Lactamica 2'!$C$30:$C$39</c:f>
              <c:numCache>
                <c:formatCode>General</c:formatCode>
                <c:ptCount val="10"/>
                <c:pt idx="0">
                  <c:v>0</c:v>
                </c:pt>
                <c:pt idx="1">
                  <c:v>14.5</c:v>
                </c:pt>
                <c:pt idx="2">
                  <c:v>16.5</c:v>
                </c:pt>
                <c:pt idx="3">
                  <c:v>18.5</c:v>
                </c:pt>
                <c:pt idx="4">
                  <c:v>20.5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48</c:v>
                </c:pt>
              </c:numCache>
            </c:numRef>
          </c:xVal>
          <c:yVal>
            <c:numRef>
              <c:f>'Lactamica 2'!$L$30:$L$39</c:f>
              <c:numCache>
                <c:formatCode>General</c:formatCode>
                <c:ptCount val="10"/>
                <c:pt idx="0">
                  <c:v>100</c:v>
                </c:pt>
                <c:pt idx="1">
                  <c:v>75</c:v>
                </c:pt>
                <c:pt idx="2">
                  <c:v>75</c:v>
                </c:pt>
                <c:pt idx="3">
                  <c:v>55</c:v>
                </c:pt>
                <c:pt idx="4">
                  <c:v>55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C1C-4F24-8B1A-F5041357C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6101912"/>
        <c:axId val="726098960"/>
      </c:scatterChart>
      <c:valAx>
        <c:axId val="726101912"/>
        <c:scaling>
          <c:orientation val="minMax"/>
          <c:max val="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i="0" cap="none" baseline="0"/>
                  <a:t>Time after inoculation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098960"/>
        <c:crosses val="autoZero"/>
        <c:crossBetween val="midCat"/>
        <c:majorUnit val="6"/>
      </c:valAx>
      <c:valAx>
        <c:axId val="726098960"/>
        <c:scaling>
          <c:orientation val="minMax"/>
          <c:max val="1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i="0" cap="none" baseline="0"/>
                  <a:t>Survival 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019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cap="none" baseline="0"/>
              <a:t>MC58 toxicity to </a:t>
            </a:r>
            <a:r>
              <a:rPr lang="en-GB" i="1" cap="none" baseline="0"/>
              <a:t>Galleria mellonella (Exp. 3)</a:t>
            </a:r>
            <a:endParaRPr lang="en-GB" cap="none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'Meningo 3'!$D$30</c:f>
              <c:strCache>
                <c:ptCount val="1"/>
                <c:pt idx="0">
                  <c:v>Untreated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'Meningo 3'!$C$31:$C$41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3'!$D$31:$D$41</c:f>
              <c:numCache>
                <c:formatCode>0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DD-4574-BAF8-D62D6204C69D}"/>
            </c:ext>
          </c:extLst>
        </c:ser>
        <c:ser>
          <c:idx val="1"/>
          <c:order val="1"/>
          <c:tx>
            <c:strRef>
              <c:f>'Meningo 3'!$E$30</c:f>
              <c:strCache>
                <c:ptCount val="1"/>
                <c:pt idx="0">
                  <c:v>Trauma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'Meningo 3'!$C$31:$C$41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3'!$E$31:$E$41</c:f>
              <c:numCache>
                <c:formatCode>0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DD-4574-BAF8-D62D6204C69D}"/>
            </c:ext>
          </c:extLst>
        </c:ser>
        <c:ser>
          <c:idx val="2"/>
          <c:order val="2"/>
          <c:tx>
            <c:strRef>
              <c:f>'Meningo 3'!$F$30</c:f>
              <c:strCache>
                <c:ptCount val="1"/>
                <c:pt idx="0">
                  <c:v>GC broth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'Meningo 3'!$C$31:$C$41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3'!$F$31:$F$41</c:f>
              <c:numCache>
                <c:formatCode>0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7DD-4574-BAF8-D62D6204C69D}"/>
            </c:ext>
          </c:extLst>
        </c:ser>
        <c:ser>
          <c:idx val="3"/>
          <c:order val="3"/>
          <c:tx>
            <c:strRef>
              <c:f>'Meningo 3'!$G$30</c:f>
              <c:strCache>
                <c:ptCount val="1"/>
                <c:pt idx="0">
                  <c:v>0.4 OD (GC)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xVal>
            <c:numRef>
              <c:f>'Meningo 3'!$C$31:$C$41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3'!$G$31:$G$41</c:f>
              <c:numCache>
                <c:formatCode>0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7DD-4574-BAF8-D62D6204C69D}"/>
            </c:ext>
          </c:extLst>
        </c:ser>
        <c:ser>
          <c:idx val="4"/>
          <c:order val="4"/>
          <c:tx>
            <c:strRef>
              <c:f>'Meningo 3'!$H$30</c:f>
              <c:strCache>
                <c:ptCount val="1"/>
                <c:pt idx="0">
                  <c:v>0.6OD (GC)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'Meningo 3'!$C$31:$C$41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3'!$H$31:$H$41</c:f>
              <c:numCache>
                <c:formatCode>0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65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7DD-4574-BAF8-D62D6204C69D}"/>
            </c:ext>
          </c:extLst>
        </c:ser>
        <c:ser>
          <c:idx val="5"/>
          <c:order val="5"/>
          <c:tx>
            <c:strRef>
              <c:f>'Meningo 3'!$I$30</c:f>
              <c:strCache>
                <c:ptCount val="1"/>
                <c:pt idx="0">
                  <c:v>0.1 OD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xVal>
            <c:numRef>
              <c:f>'Meningo 3'!$C$31:$C$41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3'!$I$31:$I$41</c:f>
              <c:numCache>
                <c:formatCode>0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7DD-4574-BAF8-D62D6204C69D}"/>
            </c:ext>
          </c:extLst>
        </c:ser>
        <c:ser>
          <c:idx val="6"/>
          <c:order val="6"/>
          <c:tx>
            <c:strRef>
              <c:f>'Meningo 3'!$J$30</c:f>
              <c:strCache>
                <c:ptCount val="1"/>
                <c:pt idx="0">
                  <c:v>0.2OD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'Meningo 3'!$C$31:$C$41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3'!$J$31:$J$41</c:f>
              <c:numCache>
                <c:formatCode>0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70</c:v>
                </c:pt>
                <c:pt idx="3">
                  <c:v>63.333333333333336</c:v>
                </c:pt>
                <c:pt idx="4">
                  <c:v>60</c:v>
                </c:pt>
                <c:pt idx="5">
                  <c:v>60</c:v>
                </c:pt>
                <c:pt idx="6">
                  <c:v>56.666666666666664</c:v>
                </c:pt>
                <c:pt idx="7">
                  <c:v>56.666666666666664</c:v>
                </c:pt>
                <c:pt idx="8">
                  <c:v>56.666666666666664</c:v>
                </c:pt>
                <c:pt idx="9">
                  <c:v>56.666666666666664</c:v>
                </c:pt>
                <c:pt idx="10">
                  <c:v>56.666666666666664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7DD-4574-BAF8-D62D6204C69D}"/>
            </c:ext>
          </c:extLst>
        </c:ser>
        <c:ser>
          <c:idx val="7"/>
          <c:order val="7"/>
          <c:tx>
            <c:strRef>
              <c:f>'Meningo 3'!$K$30</c:f>
              <c:strCache>
                <c:ptCount val="1"/>
                <c:pt idx="0">
                  <c:v>0.3OD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'Meningo 3'!$C$31:$C$41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3'!$K$31:$K$41</c:f>
              <c:numCache>
                <c:formatCode>0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70</c:v>
                </c:pt>
                <c:pt idx="3">
                  <c:v>66.666666666666671</c:v>
                </c:pt>
                <c:pt idx="4">
                  <c:v>66.666666666666671</c:v>
                </c:pt>
                <c:pt idx="5">
                  <c:v>66.666666666666671</c:v>
                </c:pt>
                <c:pt idx="6">
                  <c:v>46.666666666666664</c:v>
                </c:pt>
                <c:pt idx="7">
                  <c:v>43.333333333333336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7DD-4574-BAF8-D62D6204C69D}"/>
            </c:ext>
          </c:extLst>
        </c:ser>
        <c:ser>
          <c:idx val="8"/>
          <c:order val="8"/>
          <c:tx>
            <c:strRef>
              <c:f>'Meningo 3'!$L$30</c:f>
              <c:strCache>
                <c:ptCount val="1"/>
                <c:pt idx="0">
                  <c:v>0.4 OD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dash"/>
            <c:size val="6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'Meningo 3'!$C$31:$C$41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3'!$L$31:$L$41</c:f>
              <c:numCache>
                <c:formatCode>0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7DD-4574-BAF8-D62D6204C69D}"/>
            </c:ext>
          </c:extLst>
        </c:ser>
        <c:ser>
          <c:idx val="9"/>
          <c:order val="9"/>
          <c:tx>
            <c:strRef>
              <c:f>'Meningo 3'!$M$30</c:f>
              <c:strCache>
                <c:ptCount val="1"/>
                <c:pt idx="0">
                  <c:v>0.6 OD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'Meningo 3'!$C$31:$C$41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3'!$M$31:$M$41</c:f>
              <c:numCache>
                <c:formatCode>0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50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30</c:v>
                </c:pt>
                <c:pt idx="7">
                  <c:v>30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7DD-4574-BAF8-D62D6204C69D}"/>
            </c:ext>
          </c:extLst>
        </c:ser>
        <c:ser>
          <c:idx val="10"/>
          <c:order val="10"/>
          <c:tx>
            <c:strRef>
              <c:f>'Meningo 3'!$N$30</c:f>
              <c:strCache>
                <c:ptCount val="1"/>
                <c:pt idx="0">
                  <c:v>0.8 OD</c:v>
                </c:pt>
              </c:strCache>
            </c:strRef>
          </c:tx>
          <c:spPr>
            <a:ln w="2222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'Meningo 3'!$C$31:$C$41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3'!$N$31:$N$41</c:f>
              <c:numCache>
                <c:formatCode>0</c:formatCode>
                <c:ptCount val="11"/>
                <c:pt idx="0">
                  <c:v>100</c:v>
                </c:pt>
                <c:pt idx="1">
                  <c:v>90</c:v>
                </c:pt>
                <c:pt idx="2">
                  <c:v>20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7DD-4574-BAF8-D62D6204C69D}"/>
            </c:ext>
          </c:extLst>
        </c:ser>
        <c:ser>
          <c:idx val="11"/>
          <c:order val="11"/>
          <c:tx>
            <c:strRef>
              <c:f>'Meningo 3'!$O$30</c:f>
              <c:strCache>
                <c:ptCount val="1"/>
                <c:pt idx="0">
                  <c:v>1.0 OD</c:v>
                </c:pt>
              </c:strCache>
            </c:strRef>
          </c:tx>
          <c:spPr>
            <a:ln w="2222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'Meningo 3'!$C$31:$C$41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3'!$O$31:$O$41</c:f>
              <c:numCache>
                <c:formatCode>0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25</c:v>
                </c:pt>
                <c:pt idx="3">
                  <c:v>20</c:v>
                </c:pt>
                <c:pt idx="4">
                  <c:v>15</c:v>
                </c:pt>
                <c:pt idx="5">
                  <c:v>15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7DD-4574-BAF8-D62D6204C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0091328"/>
        <c:axId val="720093952"/>
      </c:scatterChart>
      <c:valAx>
        <c:axId val="720091328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i="0" cap="none" baseline="0"/>
                  <a:t>Time after inoculation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093952"/>
        <c:crosses val="autoZero"/>
        <c:crossBetween val="midCat"/>
        <c:majorUnit val="6"/>
      </c:valAx>
      <c:valAx>
        <c:axId val="72009395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i="0" cap="none" baseline="0"/>
                  <a:t>Survival 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0913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i="1" cap="none" baseline="0"/>
              <a:t>Neisseria lactamica </a:t>
            </a:r>
            <a:r>
              <a:rPr lang="en-GB" i="0" cap="none" baseline="0"/>
              <a:t>Y92 WT toxicity to </a:t>
            </a:r>
            <a:r>
              <a:rPr lang="en-GB" i="1" cap="none" baseline="0"/>
              <a:t>Galleria mellonella </a:t>
            </a:r>
            <a:r>
              <a:rPr lang="en-GB" i="0" cap="none" baseline="0"/>
              <a:t>(Exp. 3)</a:t>
            </a:r>
            <a:endParaRPr lang="en-GB" i="1" cap="none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'Lactamica 3'!$D$29</c:f>
              <c:strCache>
                <c:ptCount val="1"/>
                <c:pt idx="0">
                  <c:v>Untreated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'Lactamica 3'!$C$30:$C$39</c:f>
              <c:numCache>
                <c:formatCode>General</c:formatCode>
                <c:ptCount val="10"/>
                <c:pt idx="0">
                  <c:v>0</c:v>
                </c:pt>
                <c:pt idx="1">
                  <c:v>14.5</c:v>
                </c:pt>
                <c:pt idx="2">
                  <c:v>16.5</c:v>
                </c:pt>
                <c:pt idx="3">
                  <c:v>18.5</c:v>
                </c:pt>
                <c:pt idx="4">
                  <c:v>20.5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48</c:v>
                </c:pt>
              </c:numCache>
            </c:numRef>
          </c:xVal>
          <c:yVal>
            <c:numRef>
              <c:f>'Lactamica 3'!$D$30:$D$39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C7-43E2-97F8-CB910A450E22}"/>
            </c:ext>
          </c:extLst>
        </c:ser>
        <c:ser>
          <c:idx val="1"/>
          <c:order val="1"/>
          <c:tx>
            <c:strRef>
              <c:f>'Lactamica 3'!$E$29</c:f>
              <c:strCache>
                <c:ptCount val="1"/>
                <c:pt idx="0">
                  <c:v>Trauma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'Lactamica 3'!$C$30:$C$39</c:f>
              <c:numCache>
                <c:formatCode>General</c:formatCode>
                <c:ptCount val="10"/>
                <c:pt idx="0">
                  <c:v>0</c:v>
                </c:pt>
                <c:pt idx="1">
                  <c:v>14.5</c:v>
                </c:pt>
                <c:pt idx="2">
                  <c:v>16.5</c:v>
                </c:pt>
                <c:pt idx="3">
                  <c:v>18.5</c:v>
                </c:pt>
                <c:pt idx="4">
                  <c:v>20.5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48</c:v>
                </c:pt>
              </c:numCache>
            </c:numRef>
          </c:xVal>
          <c:yVal>
            <c:numRef>
              <c:f>'Lactamica 3'!$E$30:$E$39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C7-43E2-97F8-CB910A450E22}"/>
            </c:ext>
          </c:extLst>
        </c:ser>
        <c:ser>
          <c:idx val="2"/>
          <c:order val="2"/>
          <c:tx>
            <c:strRef>
              <c:f>'Lactamica 3'!$F$29</c:f>
              <c:strCache>
                <c:ptCount val="1"/>
                <c:pt idx="0">
                  <c:v>GC broth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'Lactamica 3'!$C$30:$C$39</c:f>
              <c:numCache>
                <c:formatCode>General</c:formatCode>
                <c:ptCount val="10"/>
                <c:pt idx="0">
                  <c:v>0</c:v>
                </c:pt>
                <c:pt idx="1">
                  <c:v>14.5</c:v>
                </c:pt>
                <c:pt idx="2">
                  <c:v>16.5</c:v>
                </c:pt>
                <c:pt idx="3">
                  <c:v>18.5</c:v>
                </c:pt>
                <c:pt idx="4">
                  <c:v>20.5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48</c:v>
                </c:pt>
              </c:numCache>
            </c:numRef>
          </c:xVal>
          <c:yVal>
            <c:numRef>
              <c:f>'Lactamica 3'!$F$30:$F$39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4C7-43E2-97F8-CB910A450E22}"/>
            </c:ext>
          </c:extLst>
        </c:ser>
        <c:ser>
          <c:idx val="3"/>
          <c:order val="3"/>
          <c:tx>
            <c:strRef>
              <c:f>'Lactamica 3'!$G$29</c:f>
              <c:strCache>
                <c:ptCount val="1"/>
                <c:pt idx="0">
                  <c:v>0.6 OD (GC)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xVal>
            <c:numRef>
              <c:f>'Lactamica 3'!$C$30:$C$39</c:f>
              <c:numCache>
                <c:formatCode>General</c:formatCode>
                <c:ptCount val="10"/>
                <c:pt idx="0">
                  <c:v>0</c:v>
                </c:pt>
                <c:pt idx="1">
                  <c:v>14.5</c:v>
                </c:pt>
                <c:pt idx="2">
                  <c:v>16.5</c:v>
                </c:pt>
                <c:pt idx="3">
                  <c:v>18.5</c:v>
                </c:pt>
                <c:pt idx="4">
                  <c:v>20.5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48</c:v>
                </c:pt>
              </c:numCache>
            </c:numRef>
          </c:xVal>
          <c:yVal>
            <c:numRef>
              <c:f>'Lactamica 3'!$G$30:$G$39</c:f>
              <c:numCache>
                <c:formatCode>General</c:formatCode>
                <c:ptCount val="10"/>
                <c:pt idx="0">
                  <c:v>100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65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4C7-43E2-97F8-CB910A450E22}"/>
            </c:ext>
          </c:extLst>
        </c:ser>
        <c:ser>
          <c:idx val="4"/>
          <c:order val="4"/>
          <c:tx>
            <c:strRef>
              <c:f>'Lactamica 3'!$H$29</c:f>
              <c:strCache>
                <c:ptCount val="1"/>
                <c:pt idx="0">
                  <c:v>0.1 OD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'Lactamica 3'!$C$30:$C$39</c:f>
              <c:numCache>
                <c:formatCode>General</c:formatCode>
                <c:ptCount val="10"/>
                <c:pt idx="0">
                  <c:v>0</c:v>
                </c:pt>
                <c:pt idx="1">
                  <c:v>14.5</c:v>
                </c:pt>
                <c:pt idx="2">
                  <c:v>16.5</c:v>
                </c:pt>
                <c:pt idx="3">
                  <c:v>18.5</c:v>
                </c:pt>
                <c:pt idx="4">
                  <c:v>20.5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48</c:v>
                </c:pt>
              </c:numCache>
            </c:numRef>
          </c:xVal>
          <c:yVal>
            <c:numRef>
              <c:f>'Lactamica 3'!$H$30:$H$39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4C7-43E2-97F8-CB910A450E22}"/>
            </c:ext>
          </c:extLst>
        </c:ser>
        <c:ser>
          <c:idx val="5"/>
          <c:order val="5"/>
          <c:tx>
            <c:strRef>
              <c:f>'Lactamica 3'!$I$29</c:f>
              <c:strCache>
                <c:ptCount val="1"/>
                <c:pt idx="0">
                  <c:v>0.4 OD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xVal>
            <c:numRef>
              <c:f>'Lactamica 3'!$C$30:$C$39</c:f>
              <c:numCache>
                <c:formatCode>General</c:formatCode>
                <c:ptCount val="10"/>
                <c:pt idx="0">
                  <c:v>0</c:v>
                </c:pt>
                <c:pt idx="1">
                  <c:v>14.5</c:v>
                </c:pt>
                <c:pt idx="2">
                  <c:v>16.5</c:v>
                </c:pt>
                <c:pt idx="3">
                  <c:v>18.5</c:v>
                </c:pt>
                <c:pt idx="4">
                  <c:v>20.5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48</c:v>
                </c:pt>
              </c:numCache>
            </c:numRef>
          </c:xVal>
          <c:yVal>
            <c:numRef>
              <c:f>'Lactamica 3'!$I$30:$I$39</c:f>
              <c:numCache>
                <c:formatCode>General</c:formatCode>
                <c:ptCount val="10"/>
                <c:pt idx="0">
                  <c:v>100</c:v>
                </c:pt>
                <c:pt idx="1">
                  <c:v>80</c:v>
                </c:pt>
                <c:pt idx="2">
                  <c:v>75</c:v>
                </c:pt>
                <c:pt idx="3">
                  <c:v>70</c:v>
                </c:pt>
                <c:pt idx="4">
                  <c:v>70</c:v>
                </c:pt>
                <c:pt idx="5">
                  <c:v>65</c:v>
                </c:pt>
                <c:pt idx="6">
                  <c:v>60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4C7-43E2-97F8-CB910A450E22}"/>
            </c:ext>
          </c:extLst>
        </c:ser>
        <c:ser>
          <c:idx val="6"/>
          <c:order val="6"/>
          <c:tx>
            <c:strRef>
              <c:f>'Lactamica 3'!$J$29</c:f>
              <c:strCache>
                <c:ptCount val="1"/>
                <c:pt idx="0">
                  <c:v>0.6 OD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'Lactamica 3'!$C$30:$C$39</c:f>
              <c:numCache>
                <c:formatCode>General</c:formatCode>
                <c:ptCount val="10"/>
                <c:pt idx="0">
                  <c:v>0</c:v>
                </c:pt>
                <c:pt idx="1">
                  <c:v>14.5</c:v>
                </c:pt>
                <c:pt idx="2">
                  <c:v>16.5</c:v>
                </c:pt>
                <c:pt idx="3">
                  <c:v>18.5</c:v>
                </c:pt>
                <c:pt idx="4">
                  <c:v>20.5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48</c:v>
                </c:pt>
              </c:numCache>
            </c:numRef>
          </c:xVal>
          <c:yVal>
            <c:numRef>
              <c:f>'Lactamica 3'!$J$30:$J$39</c:f>
              <c:numCache>
                <c:formatCode>General</c:formatCode>
                <c:ptCount val="10"/>
                <c:pt idx="0">
                  <c:v>100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65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4C7-43E2-97F8-CB910A450E22}"/>
            </c:ext>
          </c:extLst>
        </c:ser>
        <c:ser>
          <c:idx val="7"/>
          <c:order val="7"/>
          <c:tx>
            <c:strRef>
              <c:f>'Lactamica 3'!$K$29</c:f>
              <c:strCache>
                <c:ptCount val="1"/>
                <c:pt idx="0">
                  <c:v>0.8 OD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'Lactamica 3'!$C$30:$C$39</c:f>
              <c:numCache>
                <c:formatCode>General</c:formatCode>
                <c:ptCount val="10"/>
                <c:pt idx="0">
                  <c:v>0</c:v>
                </c:pt>
                <c:pt idx="1">
                  <c:v>14.5</c:v>
                </c:pt>
                <c:pt idx="2">
                  <c:v>16.5</c:v>
                </c:pt>
                <c:pt idx="3">
                  <c:v>18.5</c:v>
                </c:pt>
                <c:pt idx="4">
                  <c:v>20.5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48</c:v>
                </c:pt>
              </c:numCache>
            </c:numRef>
          </c:xVal>
          <c:yVal>
            <c:numRef>
              <c:f>'Lactamica 3'!$K$30:$K$39</c:f>
              <c:numCache>
                <c:formatCode>General</c:formatCode>
                <c:ptCount val="10"/>
                <c:pt idx="0">
                  <c:v>100</c:v>
                </c:pt>
                <c:pt idx="1">
                  <c:v>60</c:v>
                </c:pt>
                <c:pt idx="2">
                  <c:v>60</c:v>
                </c:pt>
                <c:pt idx="3">
                  <c:v>55</c:v>
                </c:pt>
                <c:pt idx="4">
                  <c:v>50</c:v>
                </c:pt>
                <c:pt idx="5">
                  <c:v>40</c:v>
                </c:pt>
                <c:pt idx="6">
                  <c:v>40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4C7-43E2-97F8-CB910A450E22}"/>
            </c:ext>
          </c:extLst>
        </c:ser>
        <c:ser>
          <c:idx val="8"/>
          <c:order val="8"/>
          <c:tx>
            <c:strRef>
              <c:f>'Lactamica 3'!$L$29</c:f>
              <c:strCache>
                <c:ptCount val="1"/>
                <c:pt idx="0">
                  <c:v>1.0 OD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dash"/>
            <c:size val="6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'Lactamica 3'!$C$30:$C$39</c:f>
              <c:numCache>
                <c:formatCode>General</c:formatCode>
                <c:ptCount val="10"/>
                <c:pt idx="0">
                  <c:v>0</c:v>
                </c:pt>
                <c:pt idx="1">
                  <c:v>14.5</c:v>
                </c:pt>
                <c:pt idx="2">
                  <c:v>16.5</c:v>
                </c:pt>
                <c:pt idx="3">
                  <c:v>18.5</c:v>
                </c:pt>
                <c:pt idx="4">
                  <c:v>20.5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48</c:v>
                </c:pt>
              </c:numCache>
            </c:numRef>
          </c:xVal>
          <c:yVal>
            <c:numRef>
              <c:f>'Lactamica 3'!$L$30:$L$39</c:f>
              <c:numCache>
                <c:formatCode>General</c:formatCode>
                <c:ptCount val="10"/>
                <c:pt idx="0">
                  <c:v>100</c:v>
                </c:pt>
                <c:pt idx="1">
                  <c:v>75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60</c:v>
                </c:pt>
                <c:pt idx="6">
                  <c:v>55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4C7-43E2-97F8-CB910A450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598704"/>
        <c:axId val="576599360"/>
      </c:scatterChart>
      <c:valAx>
        <c:axId val="576598704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i="0" cap="none" baseline="0"/>
                  <a:t>Time after inoculation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599360"/>
        <c:crosses val="autoZero"/>
        <c:crossBetween val="midCat"/>
        <c:majorUnit val="6"/>
      </c:valAx>
      <c:valAx>
        <c:axId val="5765993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cap="none" baseline="0"/>
                  <a:t>Survival 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5987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i="1" cap="none" baseline="0"/>
              <a:t>Neisseria meningitides </a:t>
            </a:r>
            <a:r>
              <a:rPr lang="en-GB" i="0" cap="none" baseline="0"/>
              <a:t>MC58 toxicity to </a:t>
            </a:r>
            <a:r>
              <a:rPr lang="en-GB" i="1" cap="none" baseline="0"/>
              <a:t>Galleria mellonella </a:t>
            </a:r>
            <a:r>
              <a:rPr lang="en-GB" i="0" cap="none" baseline="0"/>
              <a:t>(mean of three exp.)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'Meningo all'!$D$31</c:f>
              <c:strCache>
                <c:ptCount val="1"/>
                <c:pt idx="0">
                  <c:v>0.1OD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'Meningo all'!$C$32:$C$42</c:f>
              <c:numCache>
                <c:formatCode>0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all'!$D$32:$D$42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92.5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8B-475D-B1D7-80A2DBF9CCA9}"/>
            </c:ext>
          </c:extLst>
        </c:ser>
        <c:ser>
          <c:idx val="1"/>
          <c:order val="1"/>
          <c:tx>
            <c:strRef>
              <c:f>'Meningo all'!$E$31</c:f>
              <c:strCache>
                <c:ptCount val="1"/>
                <c:pt idx="0">
                  <c:v>0.2OD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'Meningo all'!$C$32:$C$42</c:f>
              <c:numCache>
                <c:formatCode>0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all'!$E$32:$E$42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66</c:v>
                </c:pt>
                <c:pt idx="3">
                  <c:v>62</c:v>
                </c:pt>
                <c:pt idx="4">
                  <c:v>56</c:v>
                </c:pt>
                <c:pt idx="5">
                  <c:v>56</c:v>
                </c:pt>
                <c:pt idx="6">
                  <c:v>54</c:v>
                </c:pt>
                <c:pt idx="7">
                  <c:v>54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8B-475D-B1D7-80A2DBF9CCA9}"/>
            </c:ext>
          </c:extLst>
        </c:ser>
        <c:ser>
          <c:idx val="2"/>
          <c:order val="2"/>
          <c:tx>
            <c:strRef>
              <c:f>'Meningo all'!$F$31</c:f>
              <c:strCache>
                <c:ptCount val="1"/>
                <c:pt idx="0">
                  <c:v>0.3OD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'Meningo all'!$C$32:$C$42</c:f>
              <c:numCache>
                <c:formatCode>0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all'!$F$32:$F$42</c:f>
              <c:numCache>
                <c:formatCode>General</c:formatCode>
                <c:ptCount val="11"/>
                <c:pt idx="0">
                  <c:v>100</c:v>
                </c:pt>
                <c:pt idx="1">
                  <c:v>96</c:v>
                </c:pt>
                <c:pt idx="2">
                  <c:v>64</c:v>
                </c:pt>
                <c:pt idx="3">
                  <c:v>56</c:v>
                </c:pt>
                <c:pt idx="4">
                  <c:v>52</c:v>
                </c:pt>
                <c:pt idx="5">
                  <c:v>50</c:v>
                </c:pt>
                <c:pt idx="6">
                  <c:v>36</c:v>
                </c:pt>
                <c:pt idx="7">
                  <c:v>34</c:v>
                </c:pt>
                <c:pt idx="8">
                  <c:v>32</c:v>
                </c:pt>
                <c:pt idx="9">
                  <c:v>30</c:v>
                </c:pt>
                <c:pt idx="10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8B-475D-B1D7-80A2DBF9CCA9}"/>
            </c:ext>
          </c:extLst>
        </c:ser>
        <c:ser>
          <c:idx val="3"/>
          <c:order val="3"/>
          <c:tx>
            <c:strRef>
              <c:f>'Meningo all'!$G$31</c:f>
              <c:strCache>
                <c:ptCount val="1"/>
                <c:pt idx="0">
                  <c:v>0.4 OD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xVal>
            <c:numRef>
              <c:f>'Meningo all'!$C$32:$C$42</c:f>
              <c:numCache>
                <c:formatCode>0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all'!$G$32:$G$42</c:f>
              <c:numCache>
                <c:formatCode>General</c:formatCode>
                <c:ptCount val="11"/>
                <c:pt idx="0">
                  <c:v>100</c:v>
                </c:pt>
                <c:pt idx="1">
                  <c:v>95</c:v>
                </c:pt>
                <c:pt idx="2">
                  <c:v>53.333333333333336</c:v>
                </c:pt>
                <c:pt idx="3">
                  <c:v>46.666666666666664</c:v>
                </c:pt>
                <c:pt idx="4">
                  <c:v>43.333333333333336</c:v>
                </c:pt>
                <c:pt idx="5">
                  <c:v>38.333333333333336</c:v>
                </c:pt>
                <c:pt idx="6">
                  <c:v>33.333333333333336</c:v>
                </c:pt>
                <c:pt idx="7">
                  <c:v>33.333333333333336</c:v>
                </c:pt>
                <c:pt idx="8">
                  <c:v>33.333333333333336</c:v>
                </c:pt>
                <c:pt idx="9">
                  <c:v>33.333333333333336</c:v>
                </c:pt>
                <c:pt idx="10">
                  <c:v>33.333333333333336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68B-475D-B1D7-80A2DBF9CCA9}"/>
            </c:ext>
          </c:extLst>
        </c:ser>
        <c:ser>
          <c:idx val="4"/>
          <c:order val="4"/>
          <c:tx>
            <c:strRef>
              <c:f>'Meningo all'!$H$31</c:f>
              <c:strCache>
                <c:ptCount val="1"/>
                <c:pt idx="0">
                  <c:v>0.6 OD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'Meningo all'!$C$32:$C$42</c:f>
              <c:numCache>
                <c:formatCode>0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all'!$H$32:$H$42</c:f>
              <c:numCache>
                <c:formatCode>General</c:formatCode>
                <c:ptCount val="11"/>
                <c:pt idx="0">
                  <c:v>100</c:v>
                </c:pt>
                <c:pt idx="1">
                  <c:v>95.714285714285708</c:v>
                </c:pt>
                <c:pt idx="2">
                  <c:v>38.571428571428569</c:v>
                </c:pt>
                <c:pt idx="3">
                  <c:v>25.714285714285715</c:v>
                </c:pt>
                <c:pt idx="4">
                  <c:v>24.285714285714285</c:v>
                </c:pt>
                <c:pt idx="5">
                  <c:v>24.285714285714285</c:v>
                </c:pt>
                <c:pt idx="6">
                  <c:v>20</c:v>
                </c:pt>
                <c:pt idx="7">
                  <c:v>20</c:v>
                </c:pt>
                <c:pt idx="8">
                  <c:v>17.142857142857142</c:v>
                </c:pt>
                <c:pt idx="9">
                  <c:v>17.142857142857142</c:v>
                </c:pt>
                <c:pt idx="10">
                  <c:v>17.142857142857142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68B-475D-B1D7-80A2DBF9CCA9}"/>
            </c:ext>
          </c:extLst>
        </c:ser>
        <c:ser>
          <c:idx val="5"/>
          <c:order val="5"/>
          <c:tx>
            <c:strRef>
              <c:f>'Meningo all'!$I$31</c:f>
              <c:strCache>
                <c:ptCount val="1"/>
                <c:pt idx="0">
                  <c:v>0.8 OD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xVal>
            <c:numRef>
              <c:f>'Meningo all'!$C$32:$C$42</c:f>
              <c:numCache>
                <c:formatCode>0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all'!$I$32:$I$42</c:f>
              <c:numCache>
                <c:formatCode>General</c:formatCode>
                <c:ptCount val="11"/>
                <c:pt idx="0">
                  <c:v>100</c:v>
                </c:pt>
                <c:pt idx="1">
                  <c:v>96.666666666666671</c:v>
                </c:pt>
                <c:pt idx="2">
                  <c:v>23.333333333333332</c:v>
                </c:pt>
                <c:pt idx="3">
                  <c:v>18.333333333333332</c:v>
                </c:pt>
                <c:pt idx="4">
                  <c:v>16.666666666666668</c:v>
                </c:pt>
                <c:pt idx="5">
                  <c:v>16.666666666666668</c:v>
                </c:pt>
                <c:pt idx="6">
                  <c:v>11.666666666666666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68B-475D-B1D7-80A2DBF9CCA9}"/>
            </c:ext>
          </c:extLst>
        </c:ser>
        <c:ser>
          <c:idx val="6"/>
          <c:order val="6"/>
          <c:tx>
            <c:strRef>
              <c:f>'Meningo all'!$J$31</c:f>
              <c:strCache>
                <c:ptCount val="1"/>
                <c:pt idx="0">
                  <c:v>1.0 OD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'Meningo all'!$C$32:$C$42</c:f>
              <c:numCache>
                <c:formatCode>0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</c:numCache>
            </c:numRef>
          </c:xVal>
          <c:yVal>
            <c:numRef>
              <c:f>'Meningo all'!$J$32:$J$42</c:f>
              <c:numCache>
                <c:formatCode>General</c:formatCode>
                <c:ptCount val="11"/>
                <c:pt idx="0">
                  <c:v>100</c:v>
                </c:pt>
                <c:pt idx="1">
                  <c:v>98.333333333333329</c:v>
                </c:pt>
                <c:pt idx="2">
                  <c:v>30</c:v>
                </c:pt>
                <c:pt idx="3">
                  <c:v>23.333333333333332</c:v>
                </c:pt>
                <c:pt idx="4">
                  <c:v>16.666666666666668</c:v>
                </c:pt>
                <c:pt idx="5">
                  <c:v>15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68B-475D-B1D7-80A2DBF9C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03496"/>
        <c:axId val="682704808"/>
      </c:scatterChart>
      <c:valAx>
        <c:axId val="682703496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i="0" cap="none" baseline="0"/>
                  <a:t>Time after inoculation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704808"/>
        <c:crosses val="autoZero"/>
        <c:crossBetween val="midCat"/>
        <c:majorUnit val="6"/>
      </c:valAx>
      <c:valAx>
        <c:axId val="68270480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i="0" cap="none" baseline="0"/>
                  <a:t>Survival 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7034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i="1" cap="none" baseline="0"/>
              <a:t>Neisseria lactamica </a:t>
            </a:r>
            <a:r>
              <a:rPr lang="en-GB" i="0" cap="none" baseline="0"/>
              <a:t>Y92 toxicity to </a:t>
            </a:r>
            <a:r>
              <a:rPr lang="en-GB" i="1" cap="none" baseline="0"/>
              <a:t>Galleria mellonella </a:t>
            </a:r>
            <a:r>
              <a:rPr lang="en-GB" i="0" cap="none" baseline="0"/>
              <a:t>(mean of 3 exp.)</a:t>
            </a:r>
            <a:endParaRPr lang="en-GB" i="1" cap="none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'Lactamica all'!$D$20</c:f>
              <c:strCache>
                <c:ptCount val="1"/>
                <c:pt idx="0">
                  <c:v>0.1OD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'Lactamica all'!$C$21:$C$25</c:f>
              <c:numCache>
                <c:formatCode>General</c:formatCode>
                <c:ptCount val="5"/>
                <c:pt idx="0">
                  <c:v>0</c:v>
                </c:pt>
                <c:pt idx="1">
                  <c:v>14.5</c:v>
                </c:pt>
                <c:pt idx="2">
                  <c:v>18.5</c:v>
                </c:pt>
                <c:pt idx="3">
                  <c:v>20.5</c:v>
                </c:pt>
                <c:pt idx="4">
                  <c:v>48</c:v>
                </c:pt>
              </c:numCache>
            </c:numRef>
          </c:xVal>
          <c:yVal>
            <c:numRef>
              <c:f>'Lactamica all'!$D$21:$D$25</c:f>
              <c:numCache>
                <c:formatCode>0</c:formatCode>
                <c:ptCount val="5"/>
                <c:pt idx="0">
                  <c:v>100</c:v>
                </c:pt>
                <c:pt idx="1">
                  <c:v>95</c:v>
                </c:pt>
                <c:pt idx="2">
                  <c:v>91.666666666666671</c:v>
                </c:pt>
                <c:pt idx="3">
                  <c:v>90</c:v>
                </c:pt>
                <c:pt idx="4">
                  <c:v>83.333333333333329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05-4EE8-B5E2-88EFF8653976}"/>
            </c:ext>
          </c:extLst>
        </c:ser>
        <c:ser>
          <c:idx val="1"/>
          <c:order val="1"/>
          <c:tx>
            <c:strRef>
              <c:f>'Lactamica all'!$E$20</c:f>
              <c:strCache>
                <c:ptCount val="1"/>
                <c:pt idx="0">
                  <c:v>0.4 OD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'Lactamica all'!$C$21:$C$25</c:f>
              <c:numCache>
                <c:formatCode>General</c:formatCode>
                <c:ptCount val="5"/>
                <c:pt idx="0">
                  <c:v>0</c:v>
                </c:pt>
                <c:pt idx="1">
                  <c:v>14.5</c:v>
                </c:pt>
                <c:pt idx="2">
                  <c:v>18.5</c:v>
                </c:pt>
                <c:pt idx="3">
                  <c:v>20.5</c:v>
                </c:pt>
                <c:pt idx="4">
                  <c:v>48</c:v>
                </c:pt>
              </c:numCache>
            </c:numRef>
          </c:xVal>
          <c:yVal>
            <c:numRef>
              <c:f>'Lactamica all'!$E$21:$E$25</c:f>
              <c:numCache>
                <c:formatCode>0</c:formatCode>
                <c:ptCount val="5"/>
                <c:pt idx="0">
                  <c:v>100</c:v>
                </c:pt>
                <c:pt idx="1">
                  <c:v>87.142857142857139</c:v>
                </c:pt>
                <c:pt idx="2">
                  <c:v>80</c:v>
                </c:pt>
                <c:pt idx="3">
                  <c:v>78.571428571428569</c:v>
                </c:pt>
                <c:pt idx="4">
                  <c:v>61.428571428571431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05-4EE8-B5E2-88EFF8653976}"/>
            </c:ext>
          </c:extLst>
        </c:ser>
        <c:ser>
          <c:idx val="2"/>
          <c:order val="2"/>
          <c:tx>
            <c:strRef>
              <c:f>'Lactamica all'!$F$20</c:f>
              <c:strCache>
                <c:ptCount val="1"/>
                <c:pt idx="0">
                  <c:v>0.6 OD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'Lactamica all'!$C$21:$C$25</c:f>
              <c:numCache>
                <c:formatCode>General</c:formatCode>
                <c:ptCount val="5"/>
                <c:pt idx="0">
                  <c:v>0</c:v>
                </c:pt>
                <c:pt idx="1">
                  <c:v>14.5</c:v>
                </c:pt>
                <c:pt idx="2">
                  <c:v>18.5</c:v>
                </c:pt>
                <c:pt idx="3">
                  <c:v>20.5</c:v>
                </c:pt>
                <c:pt idx="4">
                  <c:v>48</c:v>
                </c:pt>
              </c:numCache>
            </c:numRef>
          </c:xVal>
          <c:yVal>
            <c:numRef>
              <c:f>'Lactamica all'!$F$21:$F$25</c:f>
              <c:numCache>
                <c:formatCode>0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62.857142857142854</c:v>
                </c:pt>
                <c:pt idx="3">
                  <c:v>57.142857142857146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805-4EE8-B5E2-88EFF8653976}"/>
            </c:ext>
          </c:extLst>
        </c:ser>
        <c:ser>
          <c:idx val="3"/>
          <c:order val="3"/>
          <c:tx>
            <c:strRef>
              <c:f>'Lactamica all'!$G$20</c:f>
              <c:strCache>
                <c:ptCount val="1"/>
                <c:pt idx="0">
                  <c:v>0.8 OD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xVal>
            <c:numRef>
              <c:f>'Lactamica all'!$C$21:$C$25</c:f>
              <c:numCache>
                <c:formatCode>General</c:formatCode>
                <c:ptCount val="5"/>
                <c:pt idx="0">
                  <c:v>0</c:v>
                </c:pt>
                <c:pt idx="1">
                  <c:v>14.5</c:v>
                </c:pt>
                <c:pt idx="2">
                  <c:v>18.5</c:v>
                </c:pt>
                <c:pt idx="3">
                  <c:v>20.5</c:v>
                </c:pt>
                <c:pt idx="4">
                  <c:v>48</c:v>
                </c:pt>
              </c:numCache>
            </c:numRef>
          </c:xVal>
          <c:yVal>
            <c:numRef>
              <c:f>'Lactamica all'!$G$21:$G$25</c:f>
              <c:numCache>
                <c:formatCode>0</c:formatCode>
                <c:ptCount val="5"/>
                <c:pt idx="0">
                  <c:v>100</c:v>
                </c:pt>
                <c:pt idx="1">
                  <c:v>55.714285714285715</c:v>
                </c:pt>
                <c:pt idx="2">
                  <c:v>45.714285714285715</c:v>
                </c:pt>
                <c:pt idx="3">
                  <c:v>42.857142857142854</c:v>
                </c:pt>
                <c:pt idx="4">
                  <c:v>37.142857142857146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805-4EE8-B5E2-88EFF8653976}"/>
            </c:ext>
          </c:extLst>
        </c:ser>
        <c:ser>
          <c:idx val="4"/>
          <c:order val="4"/>
          <c:tx>
            <c:strRef>
              <c:f>'Lactamica all'!$H$20</c:f>
              <c:strCache>
                <c:ptCount val="1"/>
                <c:pt idx="0">
                  <c:v>1.0 OD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'Lactamica all'!$C$21:$C$25</c:f>
              <c:numCache>
                <c:formatCode>General</c:formatCode>
                <c:ptCount val="5"/>
                <c:pt idx="0">
                  <c:v>0</c:v>
                </c:pt>
                <c:pt idx="1">
                  <c:v>14.5</c:v>
                </c:pt>
                <c:pt idx="2">
                  <c:v>18.5</c:v>
                </c:pt>
                <c:pt idx="3">
                  <c:v>20.5</c:v>
                </c:pt>
                <c:pt idx="4">
                  <c:v>48</c:v>
                </c:pt>
              </c:numCache>
            </c:numRef>
          </c:xVal>
          <c:yVal>
            <c:numRef>
              <c:f>'Lactamica all'!$H$21:$H$25</c:f>
              <c:numCache>
                <c:formatCode>0</c:formatCode>
                <c:ptCount val="5"/>
                <c:pt idx="0">
                  <c:v>100</c:v>
                </c:pt>
                <c:pt idx="1">
                  <c:v>62.857142857142854</c:v>
                </c:pt>
                <c:pt idx="2">
                  <c:v>48.571428571428569</c:v>
                </c:pt>
                <c:pt idx="3">
                  <c:v>44.285714285714285</c:v>
                </c:pt>
                <c:pt idx="4">
                  <c:v>34.285714285714285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805-4EE8-B5E2-88EFF8653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5766112"/>
        <c:axId val="685766768"/>
      </c:scatterChart>
      <c:valAx>
        <c:axId val="685766112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i="0" cap="none" baseline="0"/>
                  <a:t>Time after inoculation (h)</a:t>
                </a:r>
                <a:r>
                  <a:rPr lang="en-GB"/>
                  <a:t>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766768"/>
        <c:crosses val="autoZero"/>
        <c:crossBetween val="midCat"/>
        <c:majorUnit val="6"/>
      </c:valAx>
      <c:valAx>
        <c:axId val="6857667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i="0" cap="none" baseline="0"/>
                  <a:t>Survival percentage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766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0.1 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'Gono,meni,lac'!$C$10</c:f>
              <c:strCache>
                <c:ptCount val="1"/>
                <c:pt idx="0">
                  <c:v>P9-17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'Gono,meni,lac'!$B$11:$B$15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48</c:v>
                </c:pt>
              </c:numCache>
            </c:numRef>
          </c:xVal>
          <c:yVal>
            <c:numRef>
              <c:f>'Gono,meni,lac'!$C$11:$C$15</c:f>
              <c:numCache>
                <c:formatCode>General</c:formatCode>
                <c:ptCount val="5"/>
                <c:pt idx="0">
                  <c:v>100</c:v>
                </c:pt>
                <c:pt idx="1">
                  <c:v>86.666666666666671</c:v>
                </c:pt>
                <c:pt idx="2">
                  <c:v>86.666666666666671</c:v>
                </c:pt>
                <c:pt idx="3">
                  <c:v>86.666666666666671</c:v>
                </c:pt>
                <c:pt idx="4">
                  <c:v>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54-4ECE-A5EC-B575953097BA}"/>
            </c:ext>
          </c:extLst>
        </c:ser>
        <c:ser>
          <c:idx val="1"/>
          <c:order val="1"/>
          <c:tx>
            <c:strRef>
              <c:f>'Gono,meni,lac'!$D$10</c:f>
              <c:strCache>
                <c:ptCount val="1"/>
                <c:pt idx="0">
                  <c:v>MC-58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'Gono,meni,lac'!$B$11:$B$15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48</c:v>
                </c:pt>
              </c:numCache>
            </c:numRef>
          </c:xVal>
          <c:yVal>
            <c:numRef>
              <c:f>'Gono,meni,lac'!$D$11:$D$15</c:f>
              <c:numCache>
                <c:formatCode>General</c:formatCode>
                <c:ptCount val="5"/>
                <c:pt idx="0">
                  <c:v>100</c:v>
                </c:pt>
                <c:pt idx="1">
                  <c:v>92.5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54-4ECE-A5EC-B575953097BA}"/>
            </c:ext>
          </c:extLst>
        </c:ser>
        <c:ser>
          <c:idx val="2"/>
          <c:order val="2"/>
          <c:tx>
            <c:strRef>
              <c:f>'Gono,meni,lac'!$E$10</c:f>
              <c:strCache>
                <c:ptCount val="1"/>
                <c:pt idx="0">
                  <c:v>Y92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'Gono,meni,lac'!$B$11:$B$15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48</c:v>
                </c:pt>
              </c:numCache>
            </c:numRef>
          </c:xVal>
          <c:yVal>
            <c:numRef>
              <c:f>'Gono,meni,lac'!$E$11:$E$15</c:f>
              <c:numCache>
                <c:formatCode>General</c:formatCode>
                <c:ptCount val="5"/>
                <c:pt idx="0">
                  <c:v>100</c:v>
                </c:pt>
                <c:pt idx="1">
                  <c:v>95</c:v>
                </c:pt>
                <c:pt idx="2">
                  <c:v>91.666666666666671</c:v>
                </c:pt>
                <c:pt idx="3">
                  <c:v>90</c:v>
                </c:pt>
                <c:pt idx="4">
                  <c:v>83.333333333333329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F54-4ECE-A5EC-B57595309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3090240"/>
        <c:axId val="783093192"/>
      </c:scatterChart>
      <c:valAx>
        <c:axId val="783090240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093192"/>
        <c:crosses val="autoZero"/>
        <c:crossBetween val="midCat"/>
        <c:majorUnit val="6"/>
      </c:valAx>
      <c:valAx>
        <c:axId val="7830931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0902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539750</xdr:colOff>
      <xdr:row>18</xdr:row>
      <xdr:rowOff>31750</xdr:rowOff>
    </xdr:from>
    <xdr:to>
      <xdr:col>40</xdr:col>
      <xdr:colOff>365125</xdr:colOff>
      <xdr:row>69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83343</xdr:colOff>
      <xdr:row>14</xdr:row>
      <xdr:rowOff>116681</xdr:rowOff>
    </xdr:from>
    <xdr:to>
      <xdr:col>20</xdr:col>
      <xdr:colOff>404812</xdr:colOff>
      <xdr:row>29</xdr:row>
      <xdr:rowOff>2381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176892</xdr:colOff>
      <xdr:row>39</xdr:row>
      <xdr:rowOff>163286</xdr:rowOff>
    </xdr:from>
    <xdr:to>
      <xdr:col>21</xdr:col>
      <xdr:colOff>27213</xdr:colOff>
      <xdr:row>61</xdr:row>
      <xdr:rowOff>78922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312963</xdr:colOff>
      <xdr:row>68</xdr:row>
      <xdr:rowOff>70757</xdr:rowOff>
    </xdr:from>
    <xdr:to>
      <xdr:col>20</xdr:col>
      <xdr:colOff>299356</xdr:colOff>
      <xdr:row>88</xdr:row>
      <xdr:rowOff>13607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145143</xdr:colOff>
      <xdr:row>103</xdr:row>
      <xdr:rowOff>161773</xdr:rowOff>
    </xdr:from>
    <xdr:to>
      <xdr:col>23</xdr:col>
      <xdr:colOff>527655</xdr:colOff>
      <xdr:row>125</xdr:row>
      <xdr:rowOff>77410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325059</xdr:colOff>
      <xdr:row>139</xdr:row>
      <xdr:rowOff>93738</xdr:rowOff>
    </xdr:from>
    <xdr:to>
      <xdr:col>22</xdr:col>
      <xdr:colOff>352274</xdr:colOff>
      <xdr:row>163</xdr:row>
      <xdr:rowOff>19958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511175</xdr:colOff>
      <xdr:row>7</xdr:row>
      <xdr:rowOff>149225</xdr:rowOff>
    </xdr:from>
    <xdr:to>
      <xdr:col>43</xdr:col>
      <xdr:colOff>285750</xdr:colOff>
      <xdr:row>62</xdr:row>
      <xdr:rowOff>22224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269875</xdr:colOff>
      <xdr:row>6</xdr:row>
      <xdr:rowOff>174625</xdr:rowOff>
    </xdr:from>
    <xdr:to>
      <xdr:col>40</xdr:col>
      <xdr:colOff>238124</xdr:colOff>
      <xdr:row>48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326570</xdr:colOff>
      <xdr:row>54</xdr:row>
      <xdr:rowOff>136071</xdr:rowOff>
    </xdr:from>
    <xdr:to>
      <xdr:col>21</xdr:col>
      <xdr:colOff>585105</xdr:colOff>
      <xdr:row>95</xdr:row>
      <xdr:rowOff>54428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562428</xdr:colOff>
      <xdr:row>17</xdr:row>
      <xdr:rowOff>92983</xdr:rowOff>
    </xdr:from>
    <xdr:to>
      <xdr:col>35</xdr:col>
      <xdr:colOff>455838</xdr:colOff>
      <xdr:row>60</xdr:row>
      <xdr:rowOff>13608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898070</xdr:colOff>
      <xdr:row>3</xdr:row>
      <xdr:rowOff>163285</xdr:rowOff>
    </xdr:from>
    <xdr:to>
      <xdr:col>24</xdr:col>
      <xdr:colOff>27213</xdr:colOff>
      <xdr:row>39</xdr:row>
      <xdr:rowOff>13606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27215</xdr:colOff>
      <xdr:row>30</xdr:row>
      <xdr:rowOff>27215</xdr:rowOff>
    </xdr:from>
    <xdr:to>
      <xdr:col>33</xdr:col>
      <xdr:colOff>149679</xdr:colOff>
      <xdr:row>71</xdr:row>
      <xdr:rowOff>176893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108857</xdr:colOff>
      <xdr:row>29</xdr:row>
      <xdr:rowOff>176894</xdr:rowOff>
    </xdr:from>
    <xdr:to>
      <xdr:col>19</xdr:col>
      <xdr:colOff>1047749</xdr:colOff>
      <xdr:row>64</xdr:row>
      <xdr:rowOff>68036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25</xdr:row>
      <xdr:rowOff>25400</xdr:rowOff>
    </xdr:from>
    <xdr:to>
      <xdr:col>6</xdr:col>
      <xdr:colOff>523875</xdr:colOff>
      <xdr:row>39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539750</xdr:colOff>
      <xdr:row>25</xdr:row>
      <xdr:rowOff>25400</xdr:rowOff>
    </xdr:from>
    <xdr:to>
      <xdr:col>11</xdr:col>
      <xdr:colOff>142875</xdr:colOff>
      <xdr:row>39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182562</xdr:colOff>
      <xdr:row>25</xdr:row>
      <xdr:rowOff>25400</xdr:rowOff>
    </xdr:from>
    <xdr:to>
      <xdr:col>16</xdr:col>
      <xdr:colOff>674687</xdr:colOff>
      <xdr:row>39</xdr:row>
      <xdr:rowOff>101600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698500</xdr:colOff>
      <xdr:row>25</xdr:row>
      <xdr:rowOff>9525</xdr:rowOff>
    </xdr:from>
    <xdr:to>
      <xdr:col>21</xdr:col>
      <xdr:colOff>1063625</xdr:colOff>
      <xdr:row>39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1095375</xdr:colOff>
      <xdr:row>25</xdr:row>
      <xdr:rowOff>9525</xdr:rowOff>
    </xdr:from>
    <xdr:to>
      <xdr:col>28</xdr:col>
      <xdr:colOff>381000</xdr:colOff>
      <xdr:row>39</xdr:row>
      <xdr:rowOff>85725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4"/>
  <sheetViews>
    <sheetView zoomScale="60" zoomScaleNormal="60" workbookViewId="0">
      <selection activeCell="B47" sqref="B47:I54"/>
    </sheetView>
  </sheetViews>
  <sheetFormatPr defaultRowHeight="15" x14ac:dyDescent="0.25"/>
  <cols>
    <col min="1" max="1" width="19.28515625" bestFit="1" customWidth="1"/>
    <col min="2" max="2" width="23.42578125" bestFit="1" customWidth="1"/>
    <col min="3" max="3" width="22.42578125" bestFit="1" customWidth="1"/>
    <col min="4" max="4" width="10" bestFit="1" customWidth="1"/>
    <col min="5" max="5" width="7.7109375" bestFit="1" customWidth="1"/>
    <col min="6" max="6" width="8.7109375" bestFit="1" customWidth="1"/>
    <col min="7" max="7" width="11.140625" bestFit="1" customWidth="1"/>
    <col min="8" max="8" width="19.7109375" bestFit="1" customWidth="1"/>
    <col min="9" max="9" width="21" bestFit="1" customWidth="1"/>
  </cols>
  <sheetData>
    <row r="2" spans="1:21" x14ac:dyDescent="0.25">
      <c r="A2" t="s">
        <v>20</v>
      </c>
      <c r="B2" s="1"/>
      <c r="C2" s="1"/>
      <c r="D2" s="1" t="s">
        <v>0</v>
      </c>
      <c r="E2" s="1" t="s">
        <v>1</v>
      </c>
      <c r="F2" s="1" t="s">
        <v>2</v>
      </c>
      <c r="G2" s="1" t="s">
        <v>17</v>
      </c>
      <c r="H2" s="1" t="s">
        <v>18</v>
      </c>
      <c r="I2" s="1"/>
      <c r="J2" s="1" t="s">
        <v>19</v>
      </c>
      <c r="K2" s="1"/>
      <c r="L2" s="1" t="s">
        <v>4</v>
      </c>
      <c r="M2" s="1"/>
      <c r="N2" s="1"/>
      <c r="O2" s="1" t="s">
        <v>5</v>
      </c>
      <c r="P2" s="1"/>
      <c r="Q2" s="1"/>
      <c r="R2" s="1" t="s">
        <v>6</v>
      </c>
      <c r="S2" s="1"/>
      <c r="T2" s="1" t="s">
        <v>7</v>
      </c>
      <c r="U2" s="1"/>
    </row>
    <row r="3" spans="1:21" x14ac:dyDescent="0.25">
      <c r="B3" s="1" t="s">
        <v>8</v>
      </c>
      <c r="C3" s="1" t="s">
        <v>9</v>
      </c>
      <c r="D3" s="1">
        <v>1</v>
      </c>
      <c r="E3" s="1">
        <v>1</v>
      </c>
      <c r="F3" s="1">
        <v>1</v>
      </c>
      <c r="G3" s="1">
        <v>1</v>
      </c>
      <c r="H3" s="1">
        <v>1</v>
      </c>
      <c r="I3" s="1">
        <v>2</v>
      </c>
      <c r="J3" s="1">
        <v>1</v>
      </c>
      <c r="K3" s="1">
        <v>2</v>
      </c>
      <c r="L3" s="1">
        <v>1</v>
      </c>
      <c r="M3" s="1">
        <v>2</v>
      </c>
      <c r="N3" s="1">
        <v>3</v>
      </c>
      <c r="O3" s="1">
        <v>1</v>
      </c>
      <c r="P3" s="1">
        <v>2</v>
      </c>
      <c r="Q3" s="1">
        <v>3</v>
      </c>
      <c r="R3" s="1">
        <v>1</v>
      </c>
      <c r="S3" s="1">
        <v>2</v>
      </c>
      <c r="T3" s="1">
        <v>1</v>
      </c>
      <c r="U3" s="1">
        <v>2</v>
      </c>
    </row>
    <row r="4" spans="1:21" x14ac:dyDescent="0.25">
      <c r="B4" s="1" t="s">
        <v>10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</row>
    <row r="5" spans="1:21" x14ac:dyDescent="0.25">
      <c r="B5" s="1" t="s">
        <v>11</v>
      </c>
      <c r="C5" s="1">
        <v>1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3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1</v>
      </c>
      <c r="U5" s="1">
        <v>0</v>
      </c>
    </row>
    <row r="6" spans="1:21" x14ac:dyDescent="0.25">
      <c r="B6" s="1" t="s">
        <v>12</v>
      </c>
      <c r="C6" s="1">
        <v>16</v>
      </c>
      <c r="D6" s="1">
        <v>0</v>
      </c>
      <c r="E6" s="1">
        <v>0</v>
      </c>
      <c r="F6" s="1">
        <v>0</v>
      </c>
      <c r="G6" s="1">
        <v>2</v>
      </c>
      <c r="H6" s="1">
        <v>0</v>
      </c>
      <c r="I6" s="1">
        <v>0</v>
      </c>
      <c r="J6" s="1">
        <v>0</v>
      </c>
      <c r="K6" s="1">
        <v>1</v>
      </c>
      <c r="L6" s="1">
        <v>5</v>
      </c>
      <c r="M6" s="1">
        <v>7</v>
      </c>
      <c r="N6" s="1">
        <v>7</v>
      </c>
      <c r="O6" s="1">
        <v>6</v>
      </c>
      <c r="P6" s="1">
        <v>8</v>
      </c>
      <c r="Q6" s="1">
        <v>7</v>
      </c>
      <c r="R6" s="1">
        <v>6</v>
      </c>
      <c r="S6" s="1">
        <v>7</v>
      </c>
      <c r="T6" s="1">
        <v>8</v>
      </c>
      <c r="U6" s="1">
        <v>5</v>
      </c>
    </row>
    <row r="7" spans="1:21" x14ac:dyDescent="0.25">
      <c r="B7" s="1" t="s">
        <v>13</v>
      </c>
      <c r="C7" s="1">
        <v>18</v>
      </c>
      <c r="D7" s="1">
        <v>0</v>
      </c>
      <c r="E7" s="1">
        <v>0</v>
      </c>
      <c r="F7" s="1">
        <v>0</v>
      </c>
      <c r="G7" s="1">
        <v>3</v>
      </c>
      <c r="H7" s="1">
        <v>0</v>
      </c>
      <c r="I7" s="1">
        <v>0</v>
      </c>
      <c r="J7" s="1">
        <v>1</v>
      </c>
      <c r="K7" s="1">
        <v>1</v>
      </c>
      <c r="L7" s="1">
        <v>7</v>
      </c>
      <c r="M7" s="1">
        <v>7</v>
      </c>
      <c r="N7" s="1">
        <v>8</v>
      </c>
      <c r="O7" s="1">
        <v>8</v>
      </c>
      <c r="P7" s="1">
        <v>8</v>
      </c>
      <c r="Q7" s="1">
        <v>8</v>
      </c>
      <c r="R7" s="1">
        <v>6</v>
      </c>
      <c r="S7" s="1">
        <v>8</v>
      </c>
      <c r="T7" s="1">
        <v>9</v>
      </c>
      <c r="U7" s="1">
        <v>5</v>
      </c>
    </row>
    <row r="8" spans="1:21" x14ac:dyDescent="0.25">
      <c r="B8" s="1" t="s">
        <v>14</v>
      </c>
      <c r="C8" s="1">
        <v>20</v>
      </c>
      <c r="D8" s="1">
        <v>0</v>
      </c>
      <c r="E8" s="1">
        <v>0</v>
      </c>
      <c r="F8" s="1">
        <v>0</v>
      </c>
      <c r="G8" s="1">
        <v>3</v>
      </c>
      <c r="H8" s="1">
        <v>0</v>
      </c>
      <c r="I8" s="1">
        <v>0</v>
      </c>
      <c r="J8" s="1">
        <v>1</v>
      </c>
      <c r="K8" s="1">
        <v>1</v>
      </c>
      <c r="L8" s="1">
        <v>7</v>
      </c>
      <c r="M8" s="1">
        <v>7</v>
      </c>
      <c r="N8" s="1">
        <v>8</v>
      </c>
      <c r="O8" s="1">
        <v>8</v>
      </c>
      <c r="P8" s="1">
        <v>8</v>
      </c>
      <c r="Q8" s="1">
        <v>9</v>
      </c>
      <c r="R8" s="1">
        <v>7</v>
      </c>
      <c r="S8" s="1">
        <v>8</v>
      </c>
      <c r="T8" s="1">
        <v>10</v>
      </c>
      <c r="U8" s="1">
        <v>5</v>
      </c>
    </row>
    <row r="9" spans="1:21" x14ac:dyDescent="0.25">
      <c r="B9" s="1" t="s">
        <v>15</v>
      </c>
      <c r="C9" s="1">
        <v>22</v>
      </c>
      <c r="D9" s="1">
        <v>0</v>
      </c>
      <c r="E9" s="1">
        <v>0</v>
      </c>
      <c r="F9" s="1">
        <v>0</v>
      </c>
      <c r="G9" s="1">
        <v>3</v>
      </c>
      <c r="H9" s="1">
        <v>0</v>
      </c>
      <c r="I9" s="1">
        <v>0</v>
      </c>
      <c r="J9" s="1">
        <v>1</v>
      </c>
      <c r="K9" s="1">
        <v>1</v>
      </c>
      <c r="L9" s="1">
        <v>7</v>
      </c>
      <c r="M9" s="1">
        <v>8</v>
      </c>
      <c r="N9" s="1">
        <v>9</v>
      </c>
      <c r="O9" s="1">
        <v>8</v>
      </c>
      <c r="P9" s="1">
        <v>8</v>
      </c>
      <c r="Q9" s="1">
        <v>9</v>
      </c>
      <c r="R9" s="1">
        <v>7</v>
      </c>
      <c r="S9" s="1">
        <v>8</v>
      </c>
      <c r="T9" s="1">
        <v>10</v>
      </c>
      <c r="U9" s="1">
        <v>6</v>
      </c>
    </row>
    <row r="10" spans="1:21" x14ac:dyDescent="0.25">
      <c r="B10" s="1" t="s">
        <v>16</v>
      </c>
      <c r="C10" s="1">
        <v>23</v>
      </c>
      <c r="D10" s="1">
        <v>0</v>
      </c>
      <c r="E10" s="1">
        <v>0</v>
      </c>
      <c r="F10" s="1">
        <v>0</v>
      </c>
      <c r="G10" s="1">
        <v>3</v>
      </c>
      <c r="H10" s="1">
        <v>0</v>
      </c>
      <c r="I10" s="1">
        <v>0</v>
      </c>
      <c r="J10" s="1">
        <v>1</v>
      </c>
      <c r="K10" s="1">
        <v>1</v>
      </c>
      <c r="L10" s="1">
        <v>7</v>
      </c>
      <c r="M10" s="1">
        <v>8</v>
      </c>
      <c r="N10" s="1">
        <v>9</v>
      </c>
      <c r="O10" s="1">
        <v>8</v>
      </c>
      <c r="P10" s="1">
        <v>8</v>
      </c>
      <c r="Q10" s="1">
        <v>9</v>
      </c>
      <c r="R10" s="1">
        <v>7</v>
      </c>
      <c r="S10" s="1">
        <v>8</v>
      </c>
      <c r="T10" s="1">
        <v>10</v>
      </c>
      <c r="U10" s="1">
        <v>6</v>
      </c>
    </row>
    <row r="11" spans="1:21" x14ac:dyDescent="0.25">
      <c r="B11" s="1" t="s">
        <v>12</v>
      </c>
      <c r="C11" s="1">
        <v>40</v>
      </c>
      <c r="D11" s="1">
        <v>0</v>
      </c>
      <c r="E11" s="1">
        <v>0</v>
      </c>
      <c r="F11" s="1">
        <v>0</v>
      </c>
      <c r="G11" s="1">
        <v>3</v>
      </c>
      <c r="H11" s="1">
        <v>0</v>
      </c>
      <c r="I11" s="1">
        <v>0</v>
      </c>
      <c r="J11" s="1">
        <v>1</v>
      </c>
      <c r="K11" s="1">
        <v>1</v>
      </c>
      <c r="L11" s="1">
        <v>8</v>
      </c>
      <c r="M11" s="1">
        <v>8</v>
      </c>
      <c r="N11" s="1">
        <v>9</v>
      </c>
      <c r="O11" s="1">
        <v>8</v>
      </c>
      <c r="P11" s="1">
        <v>8</v>
      </c>
      <c r="Q11" s="1">
        <v>9</v>
      </c>
      <c r="R11" s="1">
        <v>8</v>
      </c>
      <c r="S11" s="1">
        <v>8</v>
      </c>
      <c r="T11" s="1">
        <v>10</v>
      </c>
      <c r="U11" s="1">
        <v>7</v>
      </c>
    </row>
    <row r="12" spans="1:21" x14ac:dyDescent="0.25">
      <c r="B12" s="1" t="s">
        <v>13</v>
      </c>
      <c r="C12" s="1">
        <v>42</v>
      </c>
      <c r="D12" s="1">
        <v>0</v>
      </c>
      <c r="E12" s="1">
        <v>0</v>
      </c>
      <c r="F12" s="1">
        <v>0</v>
      </c>
      <c r="G12" s="1">
        <v>3</v>
      </c>
      <c r="H12" s="1">
        <v>0</v>
      </c>
      <c r="I12" s="1">
        <v>0</v>
      </c>
      <c r="J12" s="1">
        <v>1</v>
      </c>
      <c r="K12" s="1">
        <v>1</v>
      </c>
      <c r="L12" s="1">
        <v>8</v>
      </c>
      <c r="M12" s="1">
        <v>8</v>
      </c>
      <c r="N12" s="1">
        <v>9</v>
      </c>
      <c r="O12" s="1">
        <v>8</v>
      </c>
      <c r="P12" s="1">
        <v>8</v>
      </c>
      <c r="Q12" s="1">
        <v>9</v>
      </c>
      <c r="R12" s="1">
        <v>8</v>
      </c>
      <c r="S12" s="1">
        <v>8</v>
      </c>
      <c r="T12" s="1">
        <v>10</v>
      </c>
      <c r="U12" s="1">
        <v>7</v>
      </c>
    </row>
    <row r="13" spans="1:21" x14ac:dyDescent="0.25">
      <c r="B13" s="1" t="s">
        <v>14</v>
      </c>
      <c r="C13" s="1">
        <v>44</v>
      </c>
      <c r="D13" s="1">
        <v>0</v>
      </c>
      <c r="E13" s="1">
        <v>0</v>
      </c>
      <c r="F13" s="1">
        <v>0</v>
      </c>
      <c r="G13" s="1">
        <v>3</v>
      </c>
      <c r="H13" s="1">
        <v>0</v>
      </c>
      <c r="I13" s="1">
        <v>0</v>
      </c>
      <c r="J13" s="1">
        <v>1</v>
      </c>
      <c r="K13" s="1">
        <v>1</v>
      </c>
      <c r="L13" s="1">
        <v>8</v>
      </c>
      <c r="M13" s="1">
        <v>8</v>
      </c>
      <c r="N13" s="1">
        <v>9</v>
      </c>
      <c r="O13" s="1">
        <v>8</v>
      </c>
      <c r="P13" s="1">
        <v>8</v>
      </c>
      <c r="Q13" s="1">
        <v>9</v>
      </c>
      <c r="R13" s="1">
        <v>8</v>
      </c>
      <c r="S13" s="1">
        <v>8</v>
      </c>
      <c r="T13" s="1">
        <v>10</v>
      </c>
      <c r="U13" s="1">
        <v>7</v>
      </c>
    </row>
    <row r="14" spans="1:21" x14ac:dyDescent="0.25">
      <c r="B14" s="1" t="s">
        <v>15</v>
      </c>
      <c r="C14" s="1">
        <v>46</v>
      </c>
      <c r="D14" s="1">
        <v>0</v>
      </c>
      <c r="E14" s="1">
        <v>0</v>
      </c>
      <c r="F14" s="1">
        <v>0</v>
      </c>
      <c r="G14" s="1">
        <v>3</v>
      </c>
      <c r="H14" s="1">
        <v>0</v>
      </c>
      <c r="I14" s="1">
        <v>0</v>
      </c>
      <c r="J14" s="1">
        <v>1</v>
      </c>
      <c r="K14" s="1">
        <v>1</v>
      </c>
      <c r="L14" s="1">
        <v>8</v>
      </c>
      <c r="M14" s="1">
        <v>8</v>
      </c>
      <c r="N14" s="1">
        <v>9</v>
      </c>
      <c r="O14" s="1">
        <v>8</v>
      </c>
      <c r="P14" s="1">
        <v>8</v>
      </c>
      <c r="Q14" s="1">
        <v>9</v>
      </c>
      <c r="R14" s="1">
        <v>8</v>
      </c>
      <c r="S14" s="1">
        <v>8</v>
      </c>
      <c r="T14" s="1">
        <v>10</v>
      </c>
      <c r="U14" s="1">
        <v>7</v>
      </c>
    </row>
    <row r="15" spans="1:21" x14ac:dyDescent="0.25">
      <c r="B15" s="1" t="s">
        <v>10</v>
      </c>
      <c r="C15" s="1">
        <v>48</v>
      </c>
      <c r="D15" s="1">
        <v>0</v>
      </c>
      <c r="E15" s="1">
        <v>0</v>
      </c>
      <c r="F15" s="1">
        <v>0</v>
      </c>
      <c r="G15" s="1">
        <v>4</v>
      </c>
      <c r="H15" s="1">
        <v>0</v>
      </c>
      <c r="I15" s="1">
        <v>0</v>
      </c>
      <c r="J15" s="1">
        <v>1</v>
      </c>
      <c r="K15" s="1">
        <v>1</v>
      </c>
      <c r="L15" s="1">
        <v>8</v>
      </c>
      <c r="M15" s="1">
        <v>8</v>
      </c>
      <c r="N15" s="1">
        <v>9</v>
      </c>
      <c r="O15" s="1">
        <v>8</v>
      </c>
      <c r="P15" s="1">
        <v>8</v>
      </c>
      <c r="Q15" s="1">
        <v>9</v>
      </c>
      <c r="R15" s="1">
        <v>8</v>
      </c>
      <c r="S15" s="1">
        <v>8</v>
      </c>
      <c r="T15" s="1">
        <v>10</v>
      </c>
      <c r="U15" s="1">
        <v>7</v>
      </c>
    </row>
    <row r="17" spans="1:13" x14ac:dyDescent="0.25">
      <c r="A17" t="s">
        <v>21</v>
      </c>
    </row>
    <row r="18" spans="1:13" x14ac:dyDescent="0.25">
      <c r="B18" s="1" t="s">
        <v>8</v>
      </c>
      <c r="C18" s="1" t="s">
        <v>9</v>
      </c>
      <c r="D18" s="1" t="s">
        <v>0</v>
      </c>
      <c r="E18" s="1" t="s">
        <v>1</v>
      </c>
      <c r="F18" s="1" t="s">
        <v>2</v>
      </c>
      <c r="G18" s="1" t="s">
        <v>22</v>
      </c>
      <c r="H18" s="1" t="s">
        <v>18</v>
      </c>
      <c r="I18" s="1" t="s">
        <v>3</v>
      </c>
      <c r="J18" s="1" t="s">
        <v>4</v>
      </c>
      <c r="K18" s="1" t="s">
        <v>5</v>
      </c>
      <c r="L18" s="1" t="s">
        <v>6</v>
      </c>
      <c r="M18" s="1" t="s">
        <v>7</v>
      </c>
    </row>
    <row r="19" spans="1:13" x14ac:dyDescent="0.25">
      <c r="B19" s="1" t="s">
        <v>10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f>L4+M4+N4</f>
        <v>0</v>
      </c>
      <c r="K19" s="1">
        <f>O4+P4+Q4</f>
        <v>0</v>
      </c>
      <c r="L19" s="1">
        <f>R4+S4</f>
        <v>0</v>
      </c>
      <c r="M19" s="1">
        <f>U4+T4</f>
        <v>0</v>
      </c>
    </row>
    <row r="20" spans="1:13" x14ac:dyDescent="0.25">
      <c r="B20" s="1" t="s">
        <v>11</v>
      </c>
      <c r="C20" s="1">
        <v>1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f t="shared" ref="J20:J30" si="0">L5+M5+N5</f>
        <v>3</v>
      </c>
      <c r="K20" s="1">
        <f t="shared" ref="K20:K30" si="1">O5+P5+Q5</f>
        <v>0</v>
      </c>
      <c r="L20" s="1">
        <f t="shared" ref="L20:L30" si="2">R5+S5</f>
        <v>0</v>
      </c>
      <c r="M20" s="1">
        <f t="shared" ref="M20:M30" si="3">U5+T5</f>
        <v>1</v>
      </c>
    </row>
    <row r="21" spans="1:13" x14ac:dyDescent="0.25">
      <c r="B21" s="1" t="s">
        <v>12</v>
      </c>
      <c r="C21" s="1">
        <v>16</v>
      </c>
      <c r="D21" s="1">
        <v>0</v>
      </c>
      <c r="E21" s="1">
        <v>0</v>
      </c>
      <c r="F21" s="1">
        <v>0</v>
      </c>
      <c r="G21" s="1">
        <v>2</v>
      </c>
      <c r="H21" s="1">
        <v>0</v>
      </c>
      <c r="I21" s="1">
        <v>1</v>
      </c>
      <c r="J21" s="1">
        <f t="shared" si="0"/>
        <v>19</v>
      </c>
      <c r="K21" s="1">
        <f t="shared" si="1"/>
        <v>21</v>
      </c>
      <c r="L21" s="1">
        <f t="shared" si="2"/>
        <v>13</v>
      </c>
      <c r="M21" s="1">
        <f t="shared" si="3"/>
        <v>13</v>
      </c>
    </row>
    <row r="22" spans="1:13" x14ac:dyDescent="0.25">
      <c r="B22" s="1" t="s">
        <v>13</v>
      </c>
      <c r="C22" s="1">
        <v>18</v>
      </c>
      <c r="D22" s="1">
        <v>0</v>
      </c>
      <c r="E22" s="1">
        <v>0</v>
      </c>
      <c r="F22" s="1">
        <v>0</v>
      </c>
      <c r="G22" s="1">
        <v>3</v>
      </c>
      <c r="H22" s="1">
        <v>0</v>
      </c>
      <c r="I22" s="1">
        <v>2</v>
      </c>
      <c r="J22" s="1">
        <f t="shared" si="0"/>
        <v>22</v>
      </c>
      <c r="K22" s="1">
        <f t="shared" si="1"/>
        <v>24</v>
      </c>
      <c r="L22" s="1">
        <f t="shared" si="2"/>
        <v>14</v>
      </c>
      <c r="M22" s="1">
        <f t="shared" si="3"/>
        <v>14</v>
      </c>
    </row>
    <row r="23" spans="1:13" x14ac:dyDescent="0.25">
      <c r="B23" s="1" t="s">
        <v>14</v>
      </c>
      <c r="C23" s="1">
        <v>20</v>
      </c>
      <c r="D23" s="1">
        <v>0</v>
      </c>
      <c r="E23" s="1">
        <v>0</v>
      </c>
      <c r="F23" s="1">
        <v>0</v>
      </c>
      <c r="G23" s="1">
        <v>3</v>
      </c>
      <c r="H23" s="1">
        <v>0</v>
      </c>
      <c r="I23" s="1">
        <v>2</v>
      </c>
      <c r="J23" s="1">
        <f t="shared" si="0"/>
        <v>22</v>
      </c>
      <c r="K23" s="1">
        <f t="shared" si="1"/>
        <v>25</v>
      </c>
      <c r="L23" s="1">
        <f t="shared" si="2"/>
        <v>15</v>
      </c>
      <c r="M23" s="1">
        <f t="shared" si="3"/>
        <v>15</v>
      </c>
    </row>
    <row r="24" spans="1:13" x14ac:dyDescent="0.25">
      <c r="B24" s="1" t="s">
        <v>15</v>
      </c>
      <c r="C24" s="1">
        <v>22</v>
      </c>
      <c r="D24" s="1">
        <v>0</v>
      </c>
      <c r="E24" s="1">
        <v>0</v>
      </c>
      <c r="F24" s="1">
        <v>0</v>
      </c>
      <c r="G24" s="1">
        <v>3</v>
      </c>
      <c r="H24" s="1">
        <v>0</v>
      </c>
      <c r="I24" s="1">
        <v>2</v>
      </c>
      <c r="J24" s="1">
        <f t="shared" si="0"/>
        <v>24</v>
      </c>
      <c r="K24" s="1">
        <f t="shared" si="1"/>
        <v>25</v>
      </c>
      <c r="L24" s="1">
        <f t="shared" si="2"/>
        <v>15</v>
      </c>
      <c r="M24" s="1">
        <f t="shared" si="3"/>
        <v>16</v>
      </c>
    </row>
    <row r="25" spans="1:13" x14ac:dyDescent="0.25">
      <c r="B25" s="1" t="s">
        <v>16</v>
      </c>
      <c r="C25" s="1">
        <v>23</v>
      </c>
      <c r="D25" s="1">
        <v>0</v>
      </c>
      <c r="E25" s="1">
        <v>0</v>
      </c>
      <c r="F25" s="1">
        <v>0</v>
      </c>
      <c r="G25" s="1">
        <v>3</v>
      </c>
      <c r="H25" s="1">
        <v>0</v>
      </c>
      <c r="I25" s="1">
        <v>2</v>
      </c>
      <c r="J25" s="1">
        <f t="shared" si="0"/>
        <v>24</v>
      </c>
      <c r="K25" s="1">
        <f t="shared" si="1"/>
        <v>25</v>
      </c>
      <c r="L25" s="1">
        <f t="shared" si="2"/>
        <v>15</v>
      </c>
      <c r="M25" s="1">
        <f t="shared" si="3"/>
        <v>16</v>
      </c>
    </row>
    <row r="26" spans="1:13" x14ac:dyDescent="0.25">
      <c r="B26" s="1" t="s">
        <v>12</v>
      </c>
      <c r="C26" s="1">
        <v>40</v>
      </c>
      <c r="D26" s="1">
        <v>0</v>
      </c>
      <c r="E26" s="1">
        <v>0</v>
      </c>
      <c r="F26" s="1">
        <v>0</v>
      </c>
      <c r="G26" s="1">
        <v>3</v>
      </c>
      <c r="H26" s="1">
        <v>0</v>
      </c>
      <c r="I26" s="1">
        <v>2</v>
      </c>
      <c r="J26" s="1">
        <f t="shared" si="0"/>
        <v>25</v>
      </c>
      <c r="K26" s="1">
        <f t="shared" si="1"/>
        <v>25</v>
      </c>
      <c r="L26" s="1">
        <f t="shared" si="2"/>
        <v>16</v>
      </c>
      <c r="M26" s="1">
        <f t="shared" si="3"/>
        <v>17</v>
      </c>
    </row>
    <row r="27" spans="1:13" x14ac:dyDescent="0.25">
      <c r="B27" s="1" t="s">
        <v>13</v>
      </c>
      <c r="C27" s="1">
        <v>42</v>
      </c>
      <c r="D27" s="1">
        <v>0</v>
      </c>
      <c r="E27" s="1">
        <v>0</v>
      </c>
      <c r="F27" s="1">
        <v>0</v>
      </c>
      <c r="G27" s="1">
        <v>3</v>
      </c>
      <c r="H27" s="1">
        <v>0</v>
      </c>
      <c r="I27" s="1">
        <v>2</v>
      </c>
      <c r="J27" s="1">
        <f t="shared" si="0"/>
        <v>25</v>
      </c>
      <c r="K27" s="1">
        <f t="shared" si="1"/>
        <v>25</v>
      </c>
      <c r="L27" s="1">
        <f t="shared" si="2"/>
        <v>16</v>
      </c>
      <c r="M27" s="1">
        <f t="shared" si="3"/>
        <v>17</v>
      </c>
    </row>
    <row r="28" spans="1:13" x14ac:dyDescent="0.25">
      <c r="B28" s="1" t="s">
        <v>14</v>
      </c>
      <c r="C28" s="1">
        <v>44</v>
      </c>
      <c r="D28" s="1">
        <v>0</v>
      </c>
      <c r="E28" s="1">
        <v>0</v>
      </c>
      <c r="F28" s="1">
        <v>0</v>
      </c>
      <c r="G28" s="1">
        <v>3</v>
      </c>
      <c r="H28" s="1">
        <v>0</v>
      </c>
      <c r="I28" s="1">
        <v>2</v>
      </c>
      <c r="J28" s="1">
        <f t="shared" si="0"/>
        <v>25</v>
      </c>
      <c r="K28" s="1">
        <f t="shared" si="1"/>
        <v>25</v>
      </c>
      <c r="L28" s="1">
        <f t="shared" si="2"/>
        <v>16</v>
      </c>
      <c r="M28" s="1">
        <f t="shared" si="3"/>
        <v>17</v>
      </c>
    </row>
    <row r="29" spans="1:13" x14ac:dyDescent="0.25">
      <c r="B29" s="1" t="s">
        <v>15</v>
      </c>
      <c r="C29" s="1">
        <v>46</v>
      </c>
      <c r="D29" s="1">
        <v>0</v>
      </c>
      <c r="E29" s="1">
        <v>0</v>
      </c>
      <c r="F29" s="1">
        <v>0</v>
      </c>
      <c r="G29" s="1">
        <v>3</v>
      </c>
      <c r="H29" s="1">
        <v>0</v>
      </c>
      <c r="I29" s="1">
        <v>2</v>
      </c>
      <c r="J29" s="1">
        <f t="shared" si="0"/>
        <v>25</v>
      </c>
      <c r="K29" s="1">
        <f t="shared" si="1"/>
        <v>25</v>
      </c>
      <c r="L29" s="1">
        <f t="shared" si="2"/>
        <v>16</v>
      </c>
      <c r="M29" s="1">
        <f t="shared" si="3"/>
        <v>17</v>
      </c>
    </row>
    <row r="30" spans="1:13" x14ac:dyDescent="0.25">
      <c r="B30" s="1" t="s">
        <v>10</v>
      </c>
      <c r="C30" s="1">
        <v>48</v>
      </c>
      <c r="D30" s="1">
        <v>0</v>
      </c>
      <c r="E30" s="1">
        <v>0</v>
      </c>
      <c r="F30" s="1">
        <v>0</v>
      </c>
      <c r="G30" s="1">
        <v>4</v>
      </c>
      <c r="H30" s="1">
        <v>0</v>
      </c>
      <c r="I30" s="1">
        <v>2</v>
      </c>
      <c r="J30" s="1">
        <f t="shared" si="0"/>
        <v>25</v>
      </c>
      <c r="K30" s="1">
        <f t="shared" si="1"/>
        <v>25</v>
      </c>
      <c r="L30" s="1">
        <f t="shared" si="2"/>
        <v>16</v>
      </c>
      <c r="M30" s="1">
        <f t="shared" si="3"/>
        <v>17</v>
      </c>
    </row>
    <row r="32" spans="1:13" x14ac:dyDescent="0.25">
      <c r="A32" t="s">
        <v>23</v>
      </c>
      <c r="B32" s="1" t="s">
        <v>8</v>
      </c>
      <c r="C32" s="1" t="s">
        <v>9</v>
      </c>
      <c r="D32" s="1" t="s">
        <v>0</v>
      </c>
      <c r="E32" s="1" t="s">
        <v>1</v>
      </c>
      <c r="F32" s="1" t="s">
        <v>2</v>
      </c>
      <c r="G32" s="1" t="s">
        <v>22</v>
      </c>
      <c r="H32" s="1" t="s">
        <v>18</v>
      </c>
      <c r="I32" s="1" t="s">
        <v>3</v>
      </c>
      <c r="J32" s="1" t="s">
        <v>4</v>
      </c>
      <c r="K32" s="1" t="s">
        <v>5</v>
      </c>
      <c r="L32" s="1" t="s">
        <v>6</v>
      </c>
      <c r="M32" s="1" t="s">
        <v>7</v>
      </c>
    </row>
    <row r="33" spans="1:13" x14ac:dyDescent="0.25">
      <c r="B33" s="1" t="s">
        <v>10</v>
      </c>
      <c r="C33" s="1">
        <v>0</v>
      </c>
      <c r="D33" s="1">
        <f>((10-D19)*100)/10</f>
        <v>100</v>
      </c>
      <c r="E33" s="1">
        <f>((10-E19)*100)/10</f>
        <v>100</v>
      </c>
      <c r="F33" s="1">
        <f>((10-F19)*100)/10</f>
        <v>100</v>
      </c>
      <c r="G33" s="1">
        <f>((10-G19)*100)/10</f>
        <v>100</v>
      </c>
      <c r="H33" s="1">
        <f>((20-H19)*100)/20</f>
        <v>100</v>
      </c>
      <c r="I33" s="1">
        <f>((20-I19)*100)/20</f>
        <v>100</v>
      </c>
      <c r="J33" s="1">
        <f>((30-J19)*100)/30</f>
        <v>100</v>
      </c>
      <c r="K33" s="1">
        <f>((30-K19)*100)/30</f>
        <v>100</v>
      </c>
      <c r="L33" s="1">
        <f>((20-L19)*100)/20</f>
        <v>100</v>
      </c>
      <c r="M33" s="1">
        <f>((20-M19)*100)/20</f>
        <v>100</v>
      </c>
    </row>
    <row r="34" spans="1:13" x14ac:dyDescent="0.25">
      <c r="B34" s="1" t="s">
        <v>11</v>
      </c>
      <c r="C34" s="1">
        <v>1</v>
      </c>
      <c r="D34" s="1">
        <f t="shared" ref="D34:G44" si="4">((10-D20)*100)/10</f>
        <v>100</v>
      </c>
      <c r="E34" s="1">
        <f t="shared" si="4"/>
        <v>100</v>
      </c>
      <c r="F34" s="1">
        <f t="shared" si="4"/>
        <v>100</v>
      </c>
      <c r="G34" s="1">
        <f t="shared" si="4"/>
        <v>100</v>
      </c>
      <c r="H34" s="1">
        <f t="shared" ref="H34:I44" si="5">((20-H20)*100)/20</f>
        <v>100</v>
      </c>
      <c r="I34" s="1">
        <f t="shared" si="5"/>
        <v>100</v>
      </c>
      <c r="J34" s="1">
        <f t="shared" ref="J34:K34" si="6">((30-J20)*100)/30</f>
        <v>90</v>
      </c>
      <c r="K34" s="1">
        <f t="shared" si="6"/>
        <v>100</v>
      </c>
      <c r="L34" s="1">
        <f t="shared" ref="L34:M34" si="7">((20-L20)*100)/20</f>
        <v>100</v>
      </c>
      <c r="M34" s="1">
        <f t="shared" si="7"/>
        <v>95</v>
      </c>
    </row>
    <row r="35" spans="1:13" x14ac:dyDescent="0.25">
      <c r="B35" s="1" t="s">
        <v>12</v>
      </c>
      <c r="C35" s="1">
        <v>16</v>
      </c>
      <c r="D35" s="1">
        <f t="shared" si="4"/>
        <v>100</v>
      </c>
      <c r="E35" s="1">
        <f t="shared" si="4"/>
        <v>100</v>
      </c>
      <c r="F35" s="1">
        <f t="shared" si="4"/>
        <v>100</v>
      </c>
      <c r="G35" s="1">
        <f t="shared" si="4"/>
        <v>80</v>
      </c>
      <c r="H35" s="1">
        <f t="shared" si="5"/>
        <v>100</v>
      </c>
      <c r="I35" s="1">
        <f t="shared" si="5"/>
        <v>95</v>
      </c>
      <c r="J35" s="1">
        <f t="shared" ref="J35:K35" si="8">((30-J21)*100)/30</f>
        <v>36.666666666666664</v>
      </c>
      <c r="K35" s="1">
        <f t="shared" si="8"/>
        <v>30</v>
      </c>
      <c r="L35" s="1">
        <f t="shared" ref="L35:M35" si="9">((20-L21)*100)/20</f>
        <v>35</v>
      </c>
      <c r="M35" s="1">
        <f t="shared" si="9"/>
        <v>35</v>
      </c>
    </row>
    <row r="36" spans="1:13" x14ac:dyDescent="0.25">
      <c r="B36" s="1" t="s">
        <v>13</v>
      </c>
      <c r="C36" s="1">
        <v>18</v>
      </c>
      <c r="D36" s="1">
        <f t="shared" si="4"/>
        <v>100</v>
      </c>
      <c r="E36" s="1">
        <f t="shared" si="4"/>
        <v>100</v>
      </c>
      <c r="F36" s="1">
        <f t="shared" si="4"/>
        <v>100</v>
      </c>
      <c r="G36" s="1">
        <f t="shared" si="4"/>
        <v>70</v>
      </c>
      <c r="H36" s="1">
        <f t="shared" si="5"/>
        <v>100</v>
      </c>
      <c r="I36" s="1">
        <f t="shared" si="5"/>
        <v>90</v>
      </c>
      <c r="J36" s="1">
        <f t="shared" ref="J36:K36" si="10">((30-J22)*100)/30</f>
        <v>26.666666666666668</v>
      </c>
      <c r="K36" s="1">
        <f t="shared" si="10"/>
        <v>20</v>
      </c>
      <c r="L36" s="1">
        <f t="shared" ref="L36:M36" si="11">((20-L22)*100)/20</f>
        <v>30</v>
      </c>
      <c r="M36" s="1">
        <f t="shared" si="11"/>
        <v>30</v>
      </c>
    </row>
    <row r="37" spans="1:13" x14ac:dyDescent="0.25">
      <c r="B37" s="1" t="s">
        <v>14</v>
      </c>
      <c r="C37" s="1">
        <v>20</v>
      </c>
      <c r="D37" s="1">
        <f t="shared" si="4"/>
        <v>100</v>
      </c>
      <c r="E37" s="1">
        <f t="shared" si="4"/>
        <v>100</v>
      </c>
      <c r="F37" s="1">
        <f t="shared" si="4"/>
        <v>100</v>
      </c>
      <c r="G37" s="1">
        <f t="shared" si="4"/>
        <v>70</v>
      </c>
      <c r="H37" s="1">
        <f t="shared" si="5"/>
        <v>100</v>
      </c>
      <c r="I37" s="1">
        <f t="shared" si="5"/>
        <v>90</v>
      </c>
      <c r="J37" s="1">
        <f t="shared" ref="J37:K37" si="12">((30-J23)*100)/30</f>
        <v>26.666666666666668</v>
      </c>
      <c r="K37" s="1">
        <f t="shared" si="12"/>
        <v>16.666666666666668</v>
      </c>
      <c r="L37" s="1">
        <f t="shared" ref="L37:M37" si="13">((20-L23)*100)/20</f>
        <v>25</v>
      </c>
      <c r="M37" s="1">
        <f t="shared" si="13"/>
        <v>25</v>
      </c>
    </row>
    <row r="38" spans="1:13" x14ac:dyDescent="0.25">
      <c r="B38" s="1" t="s">
        <v>15</v>
      </c>
      <c r="C38" s="1">
        <v>22</v>
      </c>
      <c r="D38" s="1">
        <f t="shared" si="4"/>
        <v>100</v>
      </c>
      <c r="E38" s="1">
        <f t="shared" si="4"/>
        <v>100</v>
      </c>
      <c r="F38" s="1">
        <f t="shared" si="4"/>
        <v>100</v>
      </c>
      <c r="G38" s="1">
        <f t="shared" si="4"/>
        <v>70</v>
      </c>
      <c r="H38" s="1">
        <f t="shared" si="5"/>
        <v>100</v>
      </c>
      <c r="I38" s="1">
        <f t="shared" si="5"/>
        <v>90</v>
      </c>
      <c r="J38" s="1">
        <f t="shared" ref="J38:K38" si="14">((30-J24)*100)/30</f>
        <v>20</v>
      </c>
      <c r="K38" s="1">
        <f t="shared" si="14"/>
        <v>16.666666666666668</v>
      </c>
      <c r="L38" s="1">
        <f t="shared" ref="L38:M38" si="15">((20-L24)*100)/20</f>
        <v>25</v>
      </c>
      <c r="M38" s="1">
        <f t="shared" si="15"/>
        <v>20</v>
      </c>
    </row>
    <row r="39" spans="1:13" x14ac:dyDescent="0.25">
      <c r="B39" s="1" t="s">
        <v>16</v>
      </c>
      <c r="C39" s="1">
        <v>23</v>
      </c>
      <c r="D39" s="1">
        <f t="shared" si="4"/>
        <v>100</v>
      </c>
      <c r="E39" s="1">
        <f t="shared" si="4"/>
        <v>100</v>
      </c>
      <c r="F39" s="1">
        <f t="shared" si="4"/>
        <v>100</v>
      </c>
      <c r="G39" s="1">
        <f t="shared" si="4"/>
        <v>70</v>
      </c>
      <c r="H39" s="1">
        <f t="shared" si="5"/>
        <v>100</v>
      </c>
      <c r="I39" s="1">
        <f t="shared" si="5"/>
        <v>90</v>
      </c>
      <c r="J39" s="1">
        <f t="shared" ref="J39:K39" si="16">((30-J25)*100)/30</f>
        <v>20</v>
      </c>
      <c r="K39" s="1">
        <f t="shared" si="16"/>
        <v>16.666666666666668</v>
      </c>
      <c r="L39" s="1">
        <f t="shared" ref="L39:M39" si="17">((20-L25)*100)/20</f>
        <v>25</v>
      </c>
      <c r="M39" s="1">
        <f t="shared" si="17"/>
        <v>20</v>
      </c>
    </row>
    <row r="40" spans="1:13" x14ac:dyDescent="0.25">
      <c r="B40" s="1" t="s">
        <v>12</v>
      </c>
      <c r="C40" s="1">
        <v>40</v>
      </c>
      <c r="D40" s="1">
        <f t="shared" si="4"/>
        <v>100</v>
      </c>
      <c r="E40" s="1">
        <f t="shared" si="4"/>
        <v>100</v>
      </c>
      <c r="F40" s="1">
        <f t="shared" si="4"/>
        <v>100</v>
      </c>
      <c r="G40" s="1">
        <f t="shared" si="4"/>
        <v>70</v>
      </c>
      <c r="H40" s="1">
        <f t="shared" si="5"/>
        <v>100</v>
      </c>
      <c r="I40" s="1">
        <f t="shared" si="5"/>
        <v>90</v>
      </c>
      <c r="J40" s="1">
        <f t="shared" ref="J40:K40" si="18">((30-J26)*100)/30</f>
        <v>16.666666666666668</v>
      </c>
      <c r="K40" s="1">
        <f t="shared" si="18"/>
        <v>16.666666666666668</v>
      </c>
      <c r="L40" s="1">
        <f t="shared" ref="L40:M40" si="19">((20-L26)*100)/20</f>
        <v>20</v>
      </c>
      <c r="M40" s="1">
        <f t="shared" si="19"/>
        <v>15</v>
      </c>
    </row>
    <row r="41" spans="1:13" x14ac:dyDescent="0.25">
      <c r="B41" s="1" t="s">
        <v>13</v>
      </c>
      <c r="C41" s="1">
        <v>42</v>
      </c>
      <c r="D41" s="1">
        <f t="shared" si="4"/>
        <v>100</v>
      </c>
      <c r="E41" s="1">
        <f t="shared" si="4"/>
        <v>100</v>
      </c>
      <c r="F41" s="1">
        <f t="shared" si="4"/>
        <v>100</v>
      </c>
      <c r="G41" s="1">
        <f t="shared" si="4"/>
        <v>70</v>
      </c>
      <c r="H41" s="1">
        <f t="shared" si="5"/>
        <v>100</v>
      </c>
      <c r="I41" s="1">
        <f t="shared" si="5"/>
        <v>90</v>
      </c>
      <c r="J41" s="1">
        <f t="shared" ref="J41:K41" si="20">((30-J27)*100)/30</f>
        <v>16.666666666666668</v>
      </c>
      <c r="K41" s="1">
        <f t="shared" si="20"/>
        <v>16.666666666666668</v>
      </c>
      <c r="L41" s="1">
        <f t="shared" ref="L41:M41" si="21">((20-L27)*100)/20</f>
        <v>20</v>
      </c>
      <c r="M41" s="1">
        <f t="shared" si="21"/>
        <v>15</v>
      </c>
    </row>
    <row r="42" spans="1:13" x14ac:dyDescent="0.25">
      <c r="B42" s="1" t="s">
        <v>14</v>
      </c>
      <c r="C42" s="1">
        <v>44</v>
      </c>
      <c r="D42" s="1">
        <f t="shared" si="4"/>
        <v>100</v>
      </c>
      <c r="E42" s="1">
        <f t="shared" si="4"/>
        <v>100</v>
      </c>
      <c r="F42" s="1">
        <f t="shared" si="4"/>
        <v>100</v>
      </c>
      <c r="G42" s="1">
        <f t="shared" si="4"/>
        <v>70</v>
      </c>
      <c r="H42" s="1">
        <f t="shared" si="5"/>
        <v>100</v>
      </c>
      <c r="I42" s="1">
        <f t="shared" si="5"/>
        <v>90</v>
      </c>
      <c r="J42" s="1">
        <f t="shared" ref="J42:K42" si="22">((30-J28)*100)/30</f>
        <v>16.666666666666668</v>
      </c>
      <c r="K42" s="1">
        <f t="shared" si="22"/>
        <v>16.666666666666668</v>
      </c>
      <c r="L42" s="1">
        <f t="shared" ref="L42:M42" si="23">((20-L28)*100)/20</f>
        <v>20</v>
      </c>
      <c r="M42" s="1">
        <f t="shared" si="23"/>
        <v>15</v>
      </c>
    </row>
    <row r="43" spans="1:13" x14ac:dyDescent="0.25">
      <c r="B43" s="1" t="s">
        <v>15</v>
      </c>
      <c r="C43" s="1">
        <v>46</v>
      </c>
      <c r="D43" s="1">
        <f t="shared" si="4"/>
        <v>100</v>
      </c>
      <c r="E43" s="1">
        <f t="shared" si="4"/>
        <v>100</v>
      </c>
      <c r="F43" s="1">
        <f t="shared" si="4"/>
        <v>100</v>
      </c>
      <c r="G43" s="1">
        <f t="shared" si="4"/>
        <v>70</v>
      </c>
      <c r="H43" s="1">
        <f t="shared" si="5"/>
        <v>100</v>
      </c>
      <c r="I43" s="1">
        <f t="shared" si="5"/>
        <v>90</v>
      </c>
      <c r="J43" s="1">
        <f t="shared" ref="J43:K43" si="24">((30-J29)*100)/30</f>
        <v>16.666666666666668</v>
      </c>
      <c r="K43" s="1">
        <f t="shared" si="24"/>
        <v>16.666666666666668</v>
      </c>
      <c r="L43" s="1">
        <f t="shared" ref="L43:M43" si="25">((20-L29)*100)/20</f>
        <v>20</v>
      </c>
      <c r="M43" s="1">
        <f t="shared" si="25"/>
        <v>15</v>
      </c>
    </row>
    <row r="44" spans="1:13" x14ac:dyDescent="0.25">
      <c r="B44" s="1" t="s">
        <v>10</v>
      </c>
      <c r="C44" s="1">
        <v>48</v>
      </c>
      <c r="D44" s="1">
        <f t="shared" si="4"/>
        <v>100</v>
      </c>
      <c r="E44" s="1">
        <f t="shared" si="4"/>
        <v>100</v>
      </c>
      <c r="F44" s="1">
        <f t="shared" si="4"/>
        <v>100</v>
      </c>
      <c r="G44" s="1">
        <f t="shared" si="4"/>
        <v>60</v>
      </c>
      <c r="H44" s="1">
        <f t="shared" si="5"/>
        <v>100</v>
      </c>
      <c r="I44" s="1">
        <f t="shared" si="5"/>
        <v>90</v>
      </c>
      <c r="J44" s="1">
        <f t="shared" ref="J44:K44" si="26">((30-J30)*100)/30</f>
        <v>16.666666666666668</v>
      </c>
      <c r="K44" s="1">
        <f t="shared" si="26"/>
        <v>16.666666666666668</v>
      </c>
      <c r="L44" s="1">
        <f t="shared" ref="L44:M44" si="27">((20-L30)*100)/20</f>
        <v>20</v>
      </c>
      <c r="M44" s="1">
        <f t="shared" si="27"/>
        <v>15</v>
      </c>
    </row>
    <row r="47" spans="1:13" x14ac:dyDescent="0.25">
      <c r="A47" t="s">
        <v>24</v>
      </c>
      <c r="B47" s="1" t="s">
        <v>25</v>
      </c>
      <c r="C47" s="1" t="s">
        <v>26</v>
      </c>
      <c r="D47" s="3" t="s">
        <v>31</v>
      </c>
      <c r="E47" s="3" t="s">
        <v>32</v>
      </c>
      <c r="F47" s="3" t="s">
        <v>33</v>
      </c>
      <c r="G47" s="1" t="s">
        <v>27</v>
      </c>
      <c r="H47" s="1" t="s">
        <v>28</v>
      </c>
      <c r="I47" s="1" t="s">
        <v>29</v>
      </c>
    </row>
    <row r="48" spans="1:13" x14ac:dyDescent="0.25">
      <c r="B48" s="1" t="s">
        <v>30</v>
      </c>
      <c r="C48" s="1">
        <v>1E-4</v>
      </c>
      <c r="D48" s="1">
        <v>854</v>
      </c>
      <c r="E48" s="1">
        <v>728</v>
      </c>
      <c r="F48" s="1">
        <v>849</v>
      </c>
      <c r="G48" s="2">
        <f>AVERAGE(D48:F48)</f>
        <v>810.33333333333337</v>
      </c>
      <c r="H48" s="2">
        <f t="shared" ref="H48:H54" si="28">(G48/(0.01*C48))</f>
        <v>810333333.33333325</v>
      </c>
      <c r="I48" s="2">
        <f>H48/100</f>
        <v>8103333.3333333321</v>
      </c>
    </row>
    <row r="49" spans="2:9" x14ac:dyDescent="0.25">
      <c r="B49" s="1">
        <v>0.01</v>
      </c>
      <c r="C49" s="1">
        <v>0.01</v>
      </c>
      <c r="D49" s="1">
        <v>236</v>
      </c>
      <c r="E49" s="1">
        <v>219</v>
      </c>
      <c r="F49" s="1">
        <v>188</v>
      </c>
      <c r="G49" s="2">
        <f t="shared" ref="G49:G54" si="29">AVERAGE(D49:F49)</f>
        <v>214.33333333333334</v>
      </c>
      <c r="H49" s="2">
        <f t="shared" si="28"/>
        <v>2143333.3333333335</v>
      </c>
      <c r="I49" s="2">
        <f>H49/100</f>
        <v>21433.333333333336</v>
      </c>
    </row>
    <row r="50" spans="2:9" x14ac:dyDescent="0.25">
      <c r="B50" s="1">
        <v>0.1</v>
      </c>
      <c r="C50" s="1">
        <v>1E-3</v>
      </c>
      <c r="D50" s="1">
        <v>239</v>
      </c>
      <c r="E50" s="1">
        <v>242</v>
      </c>
      <c r="F50" s="1">
        <v>236</v>
      </c>
      <c r="G50" s="2">
        <f t="shared" si="29"/>
        <v>239</v>
      </c>
      <c r="H50" s="2">
        <f t="shared" si="28"/>
        <v>23899999.999999996</v>
      </c>
      <c r="I50" s="2">
        <f>H50/100</f>
        <v>238999.99999999997</v>
      </c>
    </row>
    <row r="51" spans="2:9" x14ac:dyDescent="0.25">
      <c r="B51" s="1">
        <v>0.4</v>
      </c>
      <c r="C51" s="1">
        <v>1E-4</v>
      </c>
      <c r="D51" s="1">
        <v>771</v>
      </c>
      <c r="E51" s="1">
        <v>953</v>
      </c>
      <c r="F51" s="1">
        <v>686</v>
      </c>
      <c r="G51" s="2">
        <f t="shared" si="29"/>
        <v>803.33333333333337</v>
      </c>
      <c r="H51" s="2">
        <f t="shared" si="28"/>
        <v>803333333.33333325</v>
      </c>
      <c r="I51" s="2">
        <f t="shared" ref="I51:I54" si="30">H51/100</f>
        <v>8033333.3333333321</v>
      </c>
    </row>
    <row r="52" spans="2:9" x14ac:dyDescent="0.25">
      <c r="B52" s="1">
        <v>0.6</v>
      </c>
      <c r="C52" s="1">
        <v>1E-4</v>
      </c>
      <c r="D52" s="1">
        <v>662</v>
      </c>
      <c r="E52" s="1">
        <v>737</v>
      </c>
      <c r="F52" s="1">
        <v>642</v>
      </c>
      <c r="G52" s="2">
        <f t="shared" si="29"/>
        <v>680.33333333333337</v>
      </c>
      <c r="H52" s="2">
        <f t="shared" si="28"/>
        <v>680333333.33333325</v>
      </c>
      <c r="I52" s="2">
        <f t="shared" si="30"/>
        <v>6803333.3333333321</v>
      </c>
    </row>
    <row r="53" spans="2:9" x14ac:dyDescent="0.25">
      <c r="B53" s="1">
        <v>0.8</v>
      </c>
      <c r="C53" s="1">
        <v>1.0000000000000001E-5</v>
      </c>
      <c r="D53" s="1">
        <v>464</v>
      </c>
      <c r="E53" s="1">
        <v>237</v>
      </c>
      <c r="F53" s="1">
        <v>293</v>
      </c>
      <c r="G53" s="2">
        <f t="shared" si="29"/>
        <v>331.33333333333331</v>
      </c>
      <c r="H53" s="2">
        <f t="shared" si="28"/>
        <v>3313333333.333333</v>
      </c>
      <c r="I53" s="2">
        <f t="shared" si="30"/>
        <v>33133333.333333328</v>
      </c>
    </row>
    <row r="54" spans="2:9" x14ac:dyDescent="0.25">
      <c r="B54" s="1">
        <v>1</v>
      </c>
      <c r="C54" s="1">
        <v>9.9999999999999995E-7</v>
      </c>
      <c r="D54" s="1">
        <v>368</v>
      </c>
      <c r="E54" s="1">
        <v>428</v>
      </c>
      <c r="F54" s="1">
        <v>280</v>
      </c>
      <c r="G54" s="2">
        <f t="shared" si="29"/>
        <v>358.66666666666669</v>
      </c>
      <c r="H54" s="2">
        <f t="shared" si="28"/>
        <v>35866666666.666664</v>
      </c>
      <c r="I54" s="2">
        <f t="shared" si="30"/>
        <v>358666666.66666663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Z96"/>
  <sheetViews>
    <sheetView topLeftCell="Q26" zoomScale="60" zoomScaleNormal="60" workbookViewId="0">
      <selection activeCell="A35" sqref="A35:AS41"/>
    </sheetView>
  </sheetViews>
  <sheetFormatPr defaultRowHeight="15" x14ac:dyDescent="0.25"/>
  <cols>
    <col min="2" max="2" width="22.42578125" bestFit="1" customWidth="1"/>
  </cols>
  <sheetData>
    <row r="2" spans="1:54" x14ac:dyDescent="0.25">
      <c r="A2" t="s">
        <v>73</v>
      </c>
      <c r="B2" s="1" t="s">
        <v>9</v>
      </c>
      <c r="C2" s="1" t="s">
        <v>3</v>
      </c>
      <c r="D2" s="1"/>
      <c r="E2" s="1"/>
      <c r="F2" s="1"/>
      <c r="G2" s="1"/>
      <c r="H2" s="1"/>
      <c r="I2" s="1"/>
      <c r="J2" s="1"/>
      <c r="K2" s="1"/>
      <c r="M2" s="1">
        <v>0.4</v>
      </c>
      <c r="N2" s="1"/>
      <c r="O2" s="1"/>
      <c r="P2" s="1"/>
      <c r="Q2" s="1"/>
      <c r="R2" s="1"/>
      <c r="S2" s="1"/>
      <c r="T2" s="1"/>
      <c r="V2" s="1">
        <v>0.6</v>
      </c>
      <c r="W2" s="1"/>
      <c r="X2" s="1"/>
      <c r="Y2" s="1"/>
      <c r="Z2" s="1"/>
      <c r="AA2" s="1"/>
      <c r="AB2" s="1"/>
      <c r="AC2" s="1"/>
      <c r="AD2" s="1"/>
      <c r="AE2" s="1"/>
      <c r="AF2" s="1"/>
      <c r="AH2" s="1">
        <v>0.8</v>
      </c>
      <c r="AI2" s="1"/>
      <c r="AJ2" s="1"/>
      <c r="AK2" s="1"/>
      <c r="AL2" s="1"/>
      <c r="AM2" s="1"/>
      <c r="AN2" s="1"/>
      <c r="AO2" s="1"/>
      <c r="AP2" s="1"/>
      <c r="AQ2" s="1"/>
      <c r="AR2" s="1"/>
      <c r="AT2" s="1">
        <v>1</v>
      </c>
      <c r="AU2" s="1"/>
      <c r="AV2" s="1"/>
      <c r="AW2" s="1"/>
      <c r="AX2" s="1"/>
      <c r="AY2" s="1"/>
      <c r="AZ2" s="1"/>
      <c r="BA2" s="1"/>
      <c r="BB2" s="1"/>
    </row>
    <row r="3" spans="1:54" x14ac:dyDescent="0.25">
      <c r="B3" s="1">
        <v>0</v>
      </c>
      <c r="C3" s="1">
        <v>100</v>
      </c>
      <c r="D3" s="1">
        <v>100</v>
      </c>
      <c r="E3" s="1">
        <v>100</v>
      </c>
      <c r="F3" s="1">
        <v>100</v>
      </c>
      <c r="G3" s="1">
        <v>100</v>
      </c>
      <c r="H3" s="1">
        <v>100</v>
      </c>
      <c r="I3" s="1">
        <v>100</v>
      </c>
      <c r="J3" s="1">
        <v>100</v>
      </c>
      <c r="K3" s="1">
        <v>100</v>
      </c>
      <c r="M3" s="1">
        <v>100</v>
      </c>
      <c r="N3" s="1">
        <v>100</v>
      </c>
      <c r="O3" s="1">
        <v>100</v>
      </c>
      <c r="P3" s="1">
        <v>100</v>
      </c>
      <c r="Q3" s="1">
        <v>100</v>
      </c>
      <c r="R3" s="1">
        <v>100</v>
      </c>
      <c r="S3" s="1">
        <v>100</v>
      </c>
      <c r="T3" s="1">
        <v>100</v>
      </c>
      <c r="V3" s="1">
        <v>100</v>
      </c>
      <c r="W3" s="1">
        <v>100</v>
      </c>
      <c r="X3" s="1">
        <v>100</v>
      </c>
      <c r="Y3" s="1">
        <v>100</v>
      </c>
      <c r="Z3" s="1">
        <v>100</v>
      </c>
      <c r="AA3" s="1">
        <v>100</v>
      </c>
      <c r="AB3" s="1">
        <v>100</v>
      </c>
      <c r="AC3" s="1">
        <v>100</v>
      </c>
      <c r="AD3" s="1">
        <v>100</v>
      </c>
      <c r="AE3" s="1">
        <v>100</v>
      </c>
      <c r="AF3" s="1">
        <v>100</v>
      </c>
      <c r="AH3" s="1">
        <v>100</v>
      </c>
      <c r="AI3" s="1">
        <v>100</v>
      </c>
      <c r="AJ3" s="1">
        <v>100</v>
      </c>
      <c r="AK3" s="1">
        <v>100</v>
      </c>
      <c r="AL3" s="1">
        <v>100</v>
      </c>
      <c r="AM3" s="1">
        <v>100</v>
      </c>
      <c r="AN3" s="1">
        <v>100</v>
      </c>
      <c r="AO3" s="1">
        <v>100</v>
      </c>
      <c r="AP3" s="1">
        <v>100</v>
      </c>
      <c r="AQ3" s="1">
        <v>100</v>
      </c>
      <c r="AR3" s="1">
        <v>100</v>
      </c>
      <c r="AT3" s="1">
        <v>100</v>
      </c>
      <c r="AU3" s="1">
        <v>100</v>
      </c>
      <c r="AV3" s="1">
        <v>100</v>
      </c>
      <c r="AW3" s="1">
        <v>100</v>
      </c>
      <c r="AX3" s="1">
        <v>100</v>
      </c>
      <c r="AY3" s="1">
        <v>100</v>
      </c>
      <c r="AZ3" s="1">
        <v>100</v>
      </c>
      <c r="BA3" s="1">
        <v>100</v>
      </c>
      <c r="BB3" s="1">
        <v>100</v>
      </c>
    </row>
    <row r="4" spans="1:54" x14ac:dyDescent="0.25">
      <c r="B4" s="1">
        <v>19</v>
      </c>
      <c r="C4" s="1">
        <v>100</v>
      </c>
      <c r="D4" s="1">
        <v>100</v>
      </c>
      <c r="E4" s="1">
        <v>90</v>
      </c>
      <c r="F4" s="1">
        <v>90</v>
      </c>
      <c r="G4" s="1">
        <v>90</v>
      </c>
      <c r="H4" s="1">
        <v>100</v>
      </c>
      <c r="I4" s="1">
        <v>100</v>
      </c>
      <c r="J4" s="1">
        <v>100</v>
      </c>
      <c r="K4" s="1">
        <v>100</v>
      </c>
      <c r="M4" s="1">
        <v>60</v>
      </c>
      <c r="N4" s="1">
        <v>60</v>
      </c>
      <c r="O4" s="1">
        <v>50</v>
      </c>
      <c r="P4" s="1">
        <v>80</v>
      </c>
      <c r="Q4" s="1">
        <v>70</v>
      </c>
      <c r="R4" s="1">
        <v>100</v>
      </c>
      <c r="S4" s="1">
        <v>70</v>
      </c>
      <c r="T4" s="1">
        <v>70</v>
      </c>
      <c r="V4" s="1">
        <v>60</v>
      </c>
      <c r="W4" s="1">
        <v>40</v>
      </c>
      <c r="X4" s="1">
        <v>60</v>
      </c>
      <c r="Y4" s="1">
        <v>50</v>
      </c>
      <c r="Z4" s="1">
        <v>60</v>
      </c>
      <c r="AA4" s="1">
        <v>80</v>
      </c>
      <c r="AB4" s="1">
        <v>80</v>
      </c>
      <c r="AC4" s="1">
        <v>70</v>
      </c>
      <c r="AD4" s="1">
        <v>40</v>
      </c>
      <c r="AE4" s="1">
        <v>80</v>
      </c>
      <c r="AF4" s="1">
        <v>30</v>
      </c>
      <c r="AH4" s="1">
        <v>60</v>
      </c>
      <c r="AI4" s="1">
        <v>50</v>
      </c>
      <c r="AJ4" s="1">
        <v>30</v>
      </c>
      <c r="AK4" s="1">
        <v>20</v>
      </c>
      <c r="AL4" s="1">
        <v>40</v>
      </c>
      <c r="AM4" s="1">
        <v>10</v>
      </c>
      <c r="AN4" s="1">
        <v>20</v>
      </c>
      <c r="AO4" s="1">
        <v>60</v>
      </c>
      <c r="AP4" s="1">
        <v>50</v>
      </c>
      <c r="AQ4" s="1">
        <v>20</v>
      </c>
      <c r="AR4" s="1">
        <v>30</v>
      </c>
      <c r="AT4" s="1">
        <v>30</v>
      </c>
      <c r="AU4" s="1">
        <v>40</v>
      </c>
      <c r="AV4" s="1">
        <v>50</v>
      </c>
      <c r="AW4" s="1">
        <v>10</v>
      </c>
      <c r="AX4" s="1">
        <v>10</v>
      </c>
      <c r="AY4" s="1">
        <v>40</v>
      </c>
      <c r="AZ4" s="1">
        <v>60</v>
      </c>
      <c r="BA4" s="1">
        <v>40</v>
      </c>
      <c r="BB4" s="1">
        <v>30</v>
      </c>
    </row>
    <row r="5" spans="1:54" x14ac:dyDescent="0.25">
      <c r="B5" s="1">
        <v>20</v>
      </c>
      <c r="C5" s="1">
        <v>100</v>
      </c>
      <c r="D5" s="1">
        <v>100</v>
      </c>
      <c r="E5" s="1">
        <v>90</v>
      </c>
      <c r="F5" s="1">
        <v>90</v>
      </c>
      <c r="G5" s="1">
        <v>90</v>
      </c>
      <c r="H5" s="1">
        <v>100</v>
      </c>
      <c r="I5" s="1">
        <v>100</v>
      </c>
      <c r="J5" s="1">
        <v>100</v>
      </c>
      <c r="K5" s="1">
        <v>100</v>
      </c>
      <c r="M5" s="1">
        <v>50</v>
      </c>
      <c r="N5" s="1">
        <v>60</v>
      </c>
      <c r="O5" s="1">
        <v>50</v>
      </c>
      <c r="P5" s="1">
        <v>80</v>
      </c>
      <c r="Q5" s="1">
        <v>70</v>
      </c>
      <c r="R5" s="1">
        <v>100</v>
      </c>
      <c r="S5" s="1">
        <v>70</v>
      </c>
      <c r="T5" s="1">
        <v>70</v>
      </c>
      <c r="V5" s="1">
        <v>50</v>
      </c>
      <c r="W5" s="1">
        <v>40</v>
      </c>
      <c r="X5" s="1">
        <v>50</v>
      </c>
      <c r="Y5" s="1">
        <v>50</v>
      </c>
      <c r="Z5" s="1">
        <v>60</v>
      </c>
      <c r="AA5" s="1">
        <v>80</v>
      </c>
      <c r="AB5" s="1">
        <v>80</v>
      </c>
      <c r="AC5" s="1">
        <v>70</v>
      </c>
      <c r="AD5" s="1">
        <v>40</v>
      </c>
      <c r="AE5" s="1">
        <v>80</v>
      </c>
      <c r="AF5" s="1">
        <v>30</v>
      </c>
      <c r="AH5" s="1">
        <v>60</v>
      </c>
      <c r="AI5" s="1">
        <v>40</v>
      </c>
      <c r="AJ5" s="1">
        <v>20</v>
      </c>
      <c r="AK5" s="1">
        <v>10</v>
      </c>
      <c r="AL5" s="1">
        <v>40</v>
      </c>
      <c r="AM5" s="1">
        <v>10</v>
      </c>
      <c r="AN5" s="1">
        <v>20</v>
      </c>
      <c r="AO5" s="1">
        <v>60</v>
      </c>
      <c r="AP5" s="1">
        <v>50</v>
      </c>
      <c r="AQ5" s="1">
        <v>20</v>
      </c>
      <c r="AR5" s="1">
        <v>30</v>
      </c>
      <c r="AT5" s="1">
        <v>30</v>
      </c>
      <c r="AU5" s="1">
        <v>40</v>
      </c>
      <c r="AV5" s="1">
        <v>40</v>
      </c>
      <c r="AW5" s="1">
        <v>10</v>
      </c>
      <c r="AX5" s="1">
        <v>10</v>
      </c>
      <c r="AY5" s="1">
        <v>30</v>
      </c>
      <c r="AZ5" s="1">
        <v>50</v>
      </c>
      <c r="BA5" s="1">
        <v>40</v>
      </c>
      <c r="BB5" s="1">
        <v>30</v>
      </c>
    </row>
    <row r="6" spans="1:54" x14ac:dyDescent="0.25">
      <c r="B6" s="1">
        <v>22</v>
      </c>
      <c r="C6" s="1">
        <v>100</v>
      </c>
      <c r="D6" s="1">
        <v>100</v>
      </c>
      <c r="E6" s="1">
        <v>90</v>
      </c>
      <c r="F6" s="1">
        <v>90</v>
      </c>
      <c r="G6" s="1">
        <v>90</v>
      </c>
      <c r="H6" s="1">
        <v>100</v>
      </c>
      <c r="I6" s="1">
        <v>100</v>
      </c>
      <c r="J6" s="1">
        <v>100</v>
      </c>
      <c r="K6" s="1">
        <v>100</v>
      </c>
      <c r="M6" s="1">
        <v>50</v>
      </c>
      <c r="N6" s="1">
        <v>60</v>
      </c>
      <c r="O6" s="1">
        <v>50</v>
      </c>
      <c r="P6" s="1">
        <v>80</v>
      </c>
      <c r="Q6" s="1">
        <v>70</v>
      </c>
      <c r="R6" s="1">
        <v>100</v>
      </c>
      <c r="S6" s="1">
        <v>70</v>
      </c>
      <c r="T6" s="1">
        <v>70</v>
      </c>
      <c r="V6" s="1">
        <v>50</v>
      </c>
      <c r="W6" s="1">
        <v>30</v>
      </c>
      <c r="X6" s="1">
        <v>50</v>
      </c>
      <c r="Y6" s="1">
        <v>50</v>
      </c>
      <c r="Z6" s="1">
        <v>60</v>
      </c>
      <c r="AA6" s="1">
        <v>70</v>
      </c>
      <c r="AB6" s="1">
        <v>80</v>
      </c>
      <c r="AC6" s="1">
        <v>70</v>
      </c>
      <c r="AD6" s="1">
        <v>40</v>
      </c>
      <c r="AE6" s="1">
        <v>70</v>
      </c>
      <c r="AF6" s="1">
        <v>30</v>
      </c>
      <c r="AH6" s="1">
        <v>50</v>
      </c>
      <c r="AI6" s="1">
        <v>40</v>
      </c>
      <c r="AJ6" s="1">
        <v>20</v>
      </c>
      <c r="AK6" s="1">
        <v>10</v>
      </c>
      <c r="AL6" s="1">
        <v>40</v>
      </c>
      <c r="AM6" s="1">
        <v>10</v>
      </c>
      <c r="AN6" s="1">
        <v>20</v>
      </c>
      <c r="AO6" s="1">
        <v>60</v>
      </c>
      <c r="AP6" s="1">
        <v>50</v>
      </c>
      <c r="AQ6" s="1">
        <v>20</v>
      </c>
      <c r="AR6" s="1">
        <v>30</v>
      </c>
      <c r="AT6" s="1">
        <v>30</v>
      </c>
      <c r="AU6" s="1">
        <v>40</v>
      </c>
      <c r="AV6" s="1">
        <v>40</v>
      </c>
      <c r="AW6" s="1">
        <v>10</v>
      </c>
      <c r="AX6" s="1">
        <v>10</v>
      </c>
      <c r="AY6" s="1">
        <v>30</v>
      </c>
      <c r="AZ6" s="1">
        <v>50</v>
      </c>
      <c r="BA6" s="1">
        <v>40</v>
      </c>
      <c r="BB6" s="1">
        <v>30</v>
      </c>
    </row>
    <row r="7" spans="1:54" x14ac:dyDescent="0.25">
      <c r="B7" s="1">
        <v>43</v>
      </c>
      <c r="C7" s="1">
        <v>100</v>
      </c>
      <c r="D7" s="1">
        <v>100</v>
      </c>
      <c r="E7" s="1">
        <v>90</v>
      </c>
      <c r="F7" s="1">
        <v>80</v>
      </c>
      <c r="G7" s="1">
        <v>90</v>
      </c>
      <c r="H7" s="1">
        <v>100</v>
      </c>
      <c r="I7" s="1">
        <v>100</v>
      </c>
      <c r="J7" s="1">
        <v>100</v>
      </c>
      <c r="K7" s="1">
        <v>100</v>
      </c>
      <c r="M7" s="1">
        <v>50</v>
      </c>
      <c r="N7" s="1">
        <v>60</v>
      </c>
      <c r="O7" s="1">
        <v>40</v>
      </c>
      <c r="P7" s="1">
        <v>60</v>
      </c>
      <c r="Q7" s="1">
        <v>70</v>
      </c>
      <c r="R7" s="1">
        <v>60</v>
      </c>
      <c r="S7" s="1">
        <v>60</v>
      </c>
      <c r="T7" s="1">
        <v>70</v>
      </c>
      <c r="V7" s="1">
        <v>30</v>
      </c>
      <c r="W7" s="1">
        <v>10</v>
      </c>
      <c r="X7" s="1">
        <v>40</v>
      </c>
      <c r="Y7" s="1">
        <v>50</v>
      </c>
      <c r="Z7" s="1">
        <v>20</v>
      </c>
      <c r="AA7" s="1">
        <v>60</v>
      </c>
      <c r="AB7" s="1">
        <v>40</v>
      </c>
      <c r="AC7" s="1">
        <v>60</v>
      </c>
      <c r="AD7" s="1">
        <v>40</v>
      </c>
      <c r="AE7" s="1">
        <v>60</v>
      </c>
      <c r="AF7" s="1">
        <v>30</v>
      </c>
      <c r="AH7" s="1">
        <v>40</v>
      </c>
      <c r="AI7" s="1">
        <v>40</v>
      </c>
      <c r="AJ7" s="1">
        <v>0</v>
      </c>
      <c r="AK7" s="1">
        <v>10</v>
      </c>
      <c r="AL7" s="1">
        <v>20</v>
      </c>
      <c r="AM7" s="1">
        <v>0</v>
      </c>
      <c r="AN7" s="1">
        <v>20</v>
      </c>
      <c r="AO7" s="1">
        <v>50</v>
      </c>
      <c r="AP7" s="1">
        <v>40</v>
      </c>
      <c r="AQ7" s="1">
        <v>10</v>
      </c>
      <c r="AR7" s="1">
        <v>30</v>
      </c>
      <c r="AT7" s="1">
        <v>30</v>
      </c>
      <c r="AU7" s="1">
        <v>40</v>
      </c>
      <c r="AV7" s="1">
        <v>30</v>
      </c>
      <c r="AW7" s="1">
        <v>10</v>
      </c>
      <c r="AX7" s="1">
        <v>10</v>
      </c>
      <c r="AY7" s="1">
        <v>20</v>
      </c>
      <c r="AZ7" s="1">
        <v>0</v>
      </c>
      <c r="BA7" s="1">
        <v>30</v>
      </c>
      <c r="BB7" s="1">
        <v>30</v>
      </c>
    </row>
    <row r="8" spans="1:54" x14ac:dyDescent="0.25">
      <c r="B8" s="1">
        <v>44</v>
      </c>
      <c r="C8" s="1">
        <v>100</v>
      </c>
      <c r="D8" s="1">
        <v>100</v>
      </c>
      <c r="E8" s="1">
        <v>90</v>
      </c>
      <c r="F8" s="1">
        <v>80</v>
      </c>
      <c r="G8" s="1">
        <v>90</v>
      </c>
      <c r="H8" s="1">
        <v>100</v>
      </c>
      <c r="I8" s="1">
        <v>100</v>
      </c>
      <c r="J8" s="1">
        <v>100</v>
      </c>
      <c r="K8" s="1">
        <v>100</v>
      </c>
      <c r="M8" s="1">
        <v>50</v>
      </c>
      <c r="N8" s="1">
        <v>60</v>
      </c>
      <c r="O8" s="1">
        <v>40</v>
      </c>
      <c r="P8" s="1">
        <v>60</v>
      </c>
      <c r="Q8" s="1">
        <v>70</v>
      </c>
      <c r="R8" s="1">
        <v>60</v>
      </c>
      <c r="S8" s="1">
        <v>60</v>
      </c>
      <c r="T8" s="1">
        <v>70</v>
      </c>
      <c r="V8" s="1">
        <v>30</v>
      </c>
      <c r="W8" s="1">
        <v>10</v>
      </c>
      <c r="X8" s="1">
        <v>40</v>
      </c>
      <c r="Y8" s="1">
        <v>50</v>
      </c>
      <c r="Z8" s="1">
        <v>20</v>
      </c>
      <c r="AA8" s="1">
        <v>50</v>
      </c>
      <c r="AB8" s="1">
        <v>40</v>
      </c>
      <c r="AC8" s="1">
        <v>60</v>
      </c>
      <c r="AD8" s="1">
        <v>40</v>
      </c>
      <c r="AE8" s="1">
        <v>60</v>
      </c>
      <c r="AF8" s="1">
        <v>30</v>
      </c>
      <c r="AH8" s="1">
        <v>40</v>
      </c>
      <c r="AI8" s="1">
        <v>40</v>
      </c>
      <c r="AJ8" s="1">
        <v>0</v>
      </c>
      <c r="AK8" s="1">
        <v>10</v>
      </c>
      <c r="AL8" s="1">
        <v>20</v>
      </c>
      <c r="AM8" s="1">
        <v>0</v>
      </c>
      <c r="AN8" s="1">
        <v>20</v>
      </c>
      <c r="AO8" s="1">
        <v>40</v>
      </c>
      <c r="AP8" s="1">
        <v>40</v>
      </c>
      <c r="AQ8" s="1">
        <v>10</v>
      </c>
      <c r="AR8" s="1">
        <v>30</v>
      </c>
      <c r="AT8" s="1">
        <v>30</v>
      </c>
      <c r="AU8" s="1">
        <v>40</v>
      </c>
      <c r="AV8" s="1">
        <v>30</v>
      </c>
      <c r="AW8" s="1">
        <v>10</v>
      </c>
      <c r="AX8" s="1">
        <v>10</v>
      </c>
      <c r="AY8" s="1">
        <v>20</v>
      </c>
      <c r="AZ8" s="1">
        <v>0</v>
      </c>
      <c r="BA8" s="1">
        <v>30</v>
      </c>
      <c r="BB8" s="1">
        <v>30</v>
      </c>
    </row>
    <row r="9" spans="1:54" x14ac:dyDescent="0.25">
      <c r="B9" s="1">
        <v>46</v>
      </c>
      <c r="C9" s="1">
        <v>100</v>
      </c>
      <c r="D9" s="1">
        <v>100</v>
      </c>
      <c r="E9" s="1">
        <v>90</v>
      </c>
      <c r="F9" s="1">
        <v>80</v>
      </c>
      <c r="G9" s="1">
        <v>90</v>
      </c>
      <c r="H9" s="1">
        <v>100</v>
      </c>
      <c r="I9" s="1">
        <v>100</v>
      </c>
      <c r="J9" s="1">
        <v>100</v>
      </c>
      <c r="K9" s="1">
        <v>100</v>
      </c>
      <c r="M9" s="1">
        <v>50</v>
      </c>
      <c r="N9" s="1">
        <v>60</v>
      </c>
      <c r="O9" s="1">
        <v>40</v>
      </c>
      <c r="P9" s="1">
        <v>60</v>
      </c>
      <c r="Q9" s="1">
        <v>70</v>
      </c>
      <c r="R9" s="1">
        <v>60</v>
      </c>
      <c r="S9" s="1">
        <v>60</v>
      </c>
      <c r="T9" s="1">
        <v>70</v>
      </c>
      <c r="V9" s="1">
        <v>30</v>
      </c>
      <c r="W9" s="1">
        <v>10</v>
      </c>
      <c r="X9" s="1">
        <v>40</v>
      </c>
      <c r="Y9" s="1">
        <v>50</v>
      </c>
      <c r="Z9" s="1">
        <v>20</v>
      </c>
      <c r="AA9" s="1">
        <v>50</v>
      </c>
      <c r="AB9" s="1">
        <v>40</v>
      </c>
      <c r="AC9" s="1">
        <v>60</v>
      </c>
      <c r="AD9" s="1">
        <v>40</v>
      </c>
      <c r="AE9" s="1">
        <v>60</v>
      </c>
      <c r="AF9" s="1">
        <v>20</v>
      </c>
      <c r="AH9" s="1">
        <v>40</v>
      </c>
      <c r="AI9" s="1">
        <v>40</v>
      </c>
      <c r="AJ9" s="1">
        <v>0</v>
      </c>
      <c r="AK9" s="1">
        <v>10</v>
      </c>
      <c r="AL9" s="1">
        <v>20</v>
      </c>
      <c r="AM9" s="1">
        <v>0</v>
      </c>
      <c r="AN9" s="1">
        <v>20</v>
      </c>
      <c r="AO9" s="1">
        <v>40</v>
      </c>
      <c r="AP9" s="1">
        <v>40</v>
      </c>
      <c r="AQ9" s="1">
        <v>10</v>
      </c>
      <c r="AR9" s="1">
        <v>30</v>
      </c>
      <c r="AT9" s="1">
        <v>30</v>
      </c>
      <c r="AU9" s="1">
        <v>40</v>
      </c>
      <c r="AV9" s="1">
        <v>30</v>
      </c>
      <c r="AW9" s="1">
        <v>10</v>
      </c>
      <c r="AX9" s="1">
        <v>10</v>
      </c>
      <c r="AY9" s="1">
        <v>20</v>
      </c>
      <c r="AZ9" s="1">
        <v>0</v>
      </c>
      <c r="BA9" s="1">
        <v>30</v>
      </c>
      <c r="BB9" s="1">
        <v>20</v>
      </c>
    </row>
    <row r="10" spans="1:54" x14ac:dyDescent="0.25">
      <c r="B10" s="1">
        <v>48</v>
      </c>
      <c r="C10" s="1">
        <v>100</v>
      </c>
      <c r="D10" s="1">
        <v>100</v>
      </c>
      <c r="E10" s="1">
        <v>90</v>
      </c>
      <c r="F10" s="1">
        <v>80</v>
      </c>
      <c r="G10" s="1">
        <v>90</v>
      </c>
      <c r="H10" s="1">
        <v>100</v>
      </c>
      <c r="I10" s="1">
        <v>100</v>
      </c>
      <c r="J10" s="1">
        <v>100</v>
      </c>
      <c r="K10" s="1">
        <v>100</v>
      </c>
      <c r="M10" s="1">
        <v>50</v>
      </c>
      <c r="N10" s="1">
        <v>60</v>
      </c>
      <c r="O10" s="1">
        <v>40</v>
      </c>
      <c r="P10" s="1">
        <v>60</v>
      </c>
      <c r="Q10" s="1">
        <v>70</v>
      </c>
      <c r="R10" s="1">
        <v>60</v>
      </c>
      <c r="S10" s="1">
        <v>60</v>
      </c>
      <c r="T10" s="1">
        <v>70</v>
      </c>
      <c r="V10" s="1">
        <v>30</v>
      </c>
      <c r="W10" s="1">
        <v>10</v>
      </c>
      <c r="X10" s="1">
        <v>40</v>
      </c>
      <c r="Y10" s="1">
        <v>50</v>
      </c>
      <c r="Z10" s="1">
        <v>20</v>
      </c>
      <c r="AA10" s="1">
        <v>50</v>
      </c>
      <c r="AB10" s="1">
        <v>40</v>
      </c>
      <c r="AC10" s="1">
        <v>60</v>
      </c>
      <c r="AD10" s="1">
        <v>40</v>
      </c>
      <c r="AE10" s="1">
        <v>60</v>
      </c>
      <c r="AF10" s="1">
        <v>20</v>
      </c>
      <c r="AH10" s="1">
        <v>40</v>
      </c>
      <c r="AI10" s="1">
        <v>40</v>
      </c>
      <c r="AJ10" s="1">
        <v>0</v>
      </c>
      <c r="AK10" s="1">
        <v>10</v>
      </c>
      <c r="AL10" s="1">
        <v>20</v>
      </c>
      <c r="AM10" s="1">
        <v>0</v>
      </c>
      <c r="AN10" s="1">
        <v>20</v>
      </c>
      <c r="AO10" s="1">
        <v>40</v>
      </c>
      <c r="AP10" s="1">
        <v>40</v>
      </c>
      <c r="AQ10" s="1">
        <v>10</v>
      </c>
      <c r="AR10" s="1">
        <v>30</v>
      </c>
      <c r="AT10" s="1">
        <v>30</v>
      </c>
      <c r="AU10" s="1">
        <v>40</v>
      </c>
      <c r="AV10" s="1">
        <v>30</v>
      </c>
      <c r="AW10" s="1">
        <v>10</v>
      </c>
      <c r="AX10" s="1">
        <v>10</v>
      </c>
      <c r="AY10" s="1">
        <v>20</v>
      </c>
      <c r="AZ10" s="1">
        <v>0</v>
      </c>
      <c r="BA10" s="1">
        <v>30</v>
      </c>
      <c r="BB10" s="1">
        <v>20</v>
      </c>
    </row>
    <row r="12" spans="1:54" x14ac:dyDescent="0.25">
      <c r="A12" t="s">
        <v>73</v>
      </c>
      <c r="B12" s="1" t="s">
        <v>9</v>
      </c>
      <c r="C12" s="1" t="s">
        <v>3</v>
      </c>
      <c r="D12" s="1"/>
      <c r="E12" s="1"/>
      <c r="F12" s="1"/>
      <c r="G12" s="1"/>
      <c r="H12" s="1"/>
      <c r="I12" s="1"/>
      <c r="J12" s="1"/>
      <c r="K12" s="1"/>
      <c r="M12" s="1">
        <v>0.4</v>
      </c>
      <c r="N12" s="1"/>
      <c r="O12" s="1"/>
      <c r="P12" s="1"/>
      <c r="Q12" s="1"/>
      <c r="R12" s="1"/>
      <c r="S12" s="1"/>
      <c r="T12" s="1"/>
      <c r="V12" s="1">
        <v>0.6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H12" s="1">
        <v>0.8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T12" s="1">
        <v>1</v>
      </c>
      <c r="AU12" s="1"/>
      <c r="AV12" s="1"/>
      <c r="AW12" s="1"/>
      <c r="AX12" s="1"/>
      <c r="AY12" s="1"/>
      <c r="AZ12" s="1"/>
      <c r="BA12" s="1"/>
      <c r="BB12" s="1"/>
    </row>
    <row r="13" spans="1:54" x14ac:dyDescent="0.25">
      <c r="B13" s="1">
        <v>0</v>
      </c>
      <c r="C13" s="1">
        <v>100</v>
      </c>
      <c r="D13" s="1">
        <v>100</v>
      </c>
      <c r="E13" s="1">
        <v>100</v>
      </c>
      <c r="F13" s="1">
        <v>100</v>
      </c>
      <c r="G13" s="1">
        <v>100</v>
      </c>
      <c r="H13" s="1">
        <v>100</v>
      </c>
      <c r="I13" s="1">
        <v>100</v>
      </c>
      <c r="J13" s="1">
        <v>100</v>
      </c>
      <c r="K13" s="1">
        <v>100</v>
      </c>
      <c r="M13" s="1">
        <v>100</v>
      </c>
      <c r="N13" s="1">
        <v>100</v>
      </c>
      <c r="O13" s="1">
        <v>100</v>
      </c>
      <c r="P13" s="1">
        <v>100</v>
      </c>
      <c r="Q13" s="1">
        <v>100</v>
      </c>
      <c r="R13" s="1">
        <v>100</v>
      </c>
      <c r="S13" s="1">
        <v>100</v>
      </c>
      <c r="T13" s="1">
        <v>100</v>
      </c>
      <c r="V13" s="1">
        <v>100</v>
      </c>
      <c r="W13" s="1">
        <v>100</v>
      </c>
      <c r="X13" s="1">
        <v>100</v>
      </c>
      <c r="Y13" s="1">
        <v>100</v>
      </c>
      <c r="Z13" s="1">
        <v>100</v>
      </c>
      <c r="AA13" s="1">
        <v>100</v>
      </c>
      <c r="AB13" s="1">
        <v>100</v>
      </c>
      <c r="AC13" s="1">
        <v>100</v>
      </c>
      <c r="AD13" s="1">
        <v>100</v>
      </c>
      <c r="AE13" s="1">
        <v>100</v>
      </c>
      <c r="AF13" s="1">
        <v>100</v>
      </c>
      <c r="AH13" s="1">
        <v>100</v>
      </c>
      <c r="AI13" s="1">
        <v>100</v>
      </c>
      <c r="AJ13" s="1">
        <v>100</v>
      </c>
      <c r="AK13" s="1">
        <v>100</v>
      </c>
      <c r="AL13" s="1">
        <v>100</v>
      </c>
      <c r="AM13" s="1">
        <v>100</v>
      </c>
      <c r="AN13" s="1">
        <v>100</v>
      </c>
      <c r="AO13" s="1">
        <v>100</v>
      </c>
      <c r="AP13" s="1">
        <v>100</v>
      </c>
      <c r="AQ13" s="1">
        <v>100</v>
      </c>
      <c r="AR13" s="1">
        <v>100</v>
      </c>
      <c r="AT13" s="1">
        <v>100</v>
      </c>
      <c r="AU13" s="1">
        <v>100</v>
      </c>
      <c r="AV13" s="1">
        <v>100</v>
      </c>
      <c r="AW13" s="1">
        <v>100</v>
      </c>
      <c r="AX13" s="1">
        <v>100</v>
      </c>
      <c r="AY13" s="1">
        <v>100</v>
      </c>
      <c r="AZ13" s="1">
        <v>100</v>
      </c>
      <c r="BA13" s="1">
        <v>100</v>
      </c>
      <c r="BB13" s="1">
        <v>100</v>
      </c>
    </row>
    <row r="14" spans="1:54" x14ac:dyDescent="0.25">
      <c r="B14" s="1">
        <v>22</v>
      </c>
      <c r="C14" s="1">
        <v>100</v>
      </c>
      <c r="D14" s="1">
        <v>100</v>
      </c>
      <c r="E14" s="1">
        <v>90</v>
      </c>
      <c r="F14" s="1">
        <v>90</v>
      </c>
      <c r="G14" s="1">
        <v>90</v>
      </c>
      <c r="H14" s="1">
        <v>100</v>
      </c>
      <c r="I14" s="1">
        <v>100</v>
      </c>
      <c r="J14" s="1">
        <v>100</v>
      </c>
      <c r="K14" s="1">
        <v>100</v>
      </c>
      <c r="M14" s="1">
        <v>50</v>
      </c>
      <c r="N14" s="1">
        <v>60</v>
      </c>
      <c r="O14" s="1">
        <v>50</v>
      </c>
      <c r="P14" s="1">
        <v>80</v>
      </c>
      <c r="Q14" s="1">
        <v>70</v>
      </c>
      <c r="R14" s="1">
        <v>100</v>
      </c>
      <c r="S14" s="1">
        <v>70</v>
      </c>
      <c r="T14" s="1">
        <v>70</v>
      </c>
      <c r="V14" s="1">
        <v>50</v>
      </c>
      <c r="W14" s="1">
        <v>30</v>
      </c>
      <c r="X14" s="1">
        <v>50</v>
      </c>
      <c r="Y14" s="1">
        <v>50</v>
      </c>
      <c r="Z14" s="1">
        <v>60</v>
      </c>
      <c r="AA14" s="1">
        <v>70</v>
      </c>
      <c r="AB14" s="1">
        <v>80</v>
      </c>
      <c r="AC14" s="1">
        <v>70</v>
      </c>
      <c r="AD14" s="1">
        <v>40</v>
      </c>
      <c r="AE14" s="1">
        <v>70</v>
      </c>
      <c r="AF14" s="1">
        <v>30</v>
      </c>
      <c r="AH14" s="1">
        <v>50</v>
      </c>
      <c r="AI14" s="1">
        <v>40</v>
      </c>
      <c r="AJ14" s="1">
        <v>20</v>
      </c>
      <c r="AK14" s="1">
        <v>10</v>
      </c>
      <c r="AL14" s="1">
        <v>40</v>
      </c>
      <c r="AM14" s="1">
        <v>10</v>
      </c>
      <c r="AN14" s="1">
        <v>20</v>
      </c>
      <c r="AO14" s="1">
        <v>60</v>
      </c>
      <c r="AP14" s="1">
        <v>50</v>
      </c>
      <c r="AQ14" s="1">
        <v>20</v>
      </c>
      <c r="AR14" s="1">
        <v>30</v>
      </c>
      <c r="AT14" s="1">
        <v>30</v>
      </c>
      <c r="AU14" s="1">
        <v>40</v>
      </c>
      <c r="AV14" s="1">
        <v>40</v>
      </c>
      <c r="AW14" s="1">
        <v>10</v>
      </c>
      <c r="AX14" s="1">
        <v>10</v>
      </c>
      <c r="AY14" s="1">
        <v>30</v>
      </c>
      <c r="AZ14" s="1">
        <v>50</v>
      </c>
      <c r="BA14" s="1">
        <v>40</v>
      </c>
      <c r="BB14" s="1">
        <v>30</v>
      </c>
    </row>
    <row r="15" spans="1:54" x14ac:dyDescent="0.25">
      <c r="B15" s="1">
        <v>48</v>
      </c>
      <c r="C15" s="1">
        <v>100</v>
      </c>
      <c r="D15" s="1">
        <v>100</v>
      </c>
      <c r="E15" s="1">
        <v>90</v>
      </c>
      <c r="F15" s="1">
        <v>80</v>
      </c>
      <c r="G15" s="1">
        <v>90</v>
      </c>
      <c r="H15" s="1">
        <v>100</v>
      </c>
      <c r="I15" s="1">
        <v>100</v>
      </c>
      <c r="J15" s="1">
        <v>100</v>
      </c>
      <c r="K15" s="1">
        <v>100</v>
      </c>
      <c r="M15" s="1">
        <v>50</v>
      </c>
      <c r="N15" s="1">
        <v>60</v>
      </c>
      <c r="O15" s="1">
        <v>40</v>
      </c>
      <c r="P15" s="1">
        <v>60</v>
      </c>
      <c r="Q15" s="1">
        <v>70</v>
      </c>
      <c r="R15" s="1">
        <v>60</v>
      </c>
      <c r="S15" s="1">
        <v>60</v>
      </c>
      <c r="T15" s="1">
        <v>70</v>
      </c>
      <c r="V15" s="1">
        <v>30</v>
      </c>
      <c r="W15" s="1">
        <v>10</v>
      </c>
      <c r="X15" s="1">
        <v>40</v>
      </c>
      <c r="Y15" s="1">
        <v>50</v>
      </c>
      <c r="Z15" s="1">
        <v>20</v>
      </c>
      <c r="AA15" s="1">
        <v>50</v>
      </c>
      <c r="AB15" s="1">
        <v>40</v>
      </c>
      <c r="AC15" s="1">
        <v>60</v>
      </c>
      <c r="AD15" s="1">
        <v>40</v>
      </c>
      <c r="AE15" s="1">
        <v>60</v>
      </c>
      <c r="AF15" s="1">
        <v>20</v>
      </c>
      <c r="AH15" s="1">
        <v>40</v>
      </c>
      <c r="AI15" s="1">
        <v>40</v>
      </c>
      <c r="AJ15" s="1">
        <v>0</v>
      </c>
      <c r="AK15" s="1">
        <v>10</v>
      </c>
      <c r="AL15" s="1">
        <v>20</v>
      </c>
      <c r="AM15" s="1">
        <v>0</v>
      </c>
      <c r="AN15" s="1">
        <v>20</v>
      </c>
      <c r="AO15" s="1">
        <v>40</v>
      </c>
      <c r="AP15" s="1">
        <v>40</v>
      </c>
      <c r="AQ15" s="1">
        <v>10</v>
      </c>
      <c r="AR15" s="1">
        <v>30</v>
      </c>
      <c r="AT15" s="1">
        <v>30</v>
      </c>
      <c r="AU15" s="1">
        <v>40</v>
      </c>
      <c r="AV15" s="1">
        <v>30</v>
      </c>
      <c r="AW15" s="1">
        <v>10</v>
      </c>
      <c r="AX15" s="1">
        <v>10</v>
      </c>
      <c r="AY15" s="1">
        <v>20</v>
      </c>
      <c r="AZ15" s="1">
        <v>0</v>
      </c>
      <c r="BA15" s="1">
        <v>30</v>
      </c>
      <c r="BB15" s="1">
        <v>20</v>
      </c>
    </row>
    <row r="17" spans="1:39" x14ac:dyDescent="0.25">
      <c r="A17" t="s">
        <v>40</v>
      </c>
      <c r="B17" s="1" t="s">
        <v>9</v>
      </c>
      <c r="C17" s="1" t="s">
        <v>19</v>
      </c>
      <c r="D17" s="1"/>
      <c r="E17" s="1"/>
      <c r="F17" s="1"/>
      <c r="H17" s="1" t="s">
        <v>4</v>
      </c>
      <c r="I17" s="1"/>
      <c r="J17" s="1"/>
      <c r="K17" s="1"/>
      <c r="L17" s="1"/>
      <c r="M17" s="1"/>
      <c r="N17" s="1"/>
      <c r="Q17" s="1" t="s">
        <v>5</v>
      </c>
      <c r="R17" s="1"/>
      <c r="S17" s="1"/>
      <c r="T17" s="1"/>
      <c r="U17" s="1"/>
      <c r="V17" s="1"/>
      <c r="W17" s="1"/>
      <c r="Z17" s="1" t="s">
        <v>6</v>
      </c>
      <c r="AA17" s="1"/>
      <c r="AB17" s="1"/>
      <c r="AC17" s="1"/>
      <c r="AD17" s="1"/>
      <c r="AE17" s="1"/>
      <c r="AH17" s="1" t="s">
        <v>7</v>
      </c>
      <c r="AI17" s="1"/>
      <c r="AJ17" s="1"/>
      <c r="AK17" s="1"/>
      <c r="AL17" s="1"/>
      <c r="AM17" s="1"/>
    </row>
    <row r="18" spans="1:39" x14ac:dyDescent="0.25">
      <c r="B18" s="1">
        <v>0</v>
      </c>
      <c r="C18" s="1">
        <v>100</v>
      </c>
      <c r="D18" s="1">
        <v>100</v>
      </c>
      <c r="E18" s="1">
        <v>100</v>
      </c>
      <c r="F18" s="1">
        <v>100</v>
      </c>
      <c r="H18" s="1">
        <v>100</v>
      </c>
      <c r="I18" s="1">
        <v>100</v>
      </c>
      <c r="J18" s="1">
        <v>100</v>
      </c>
      <c r="K18" s="1">
        <v>100</v>
      </c>
      <c r="L18" s="1">
        <v>100</v>
      </c>
      <c r="M18" s="1">
        <v>100</v>
      </c>
      <c r="N18" s="1">
        <v>100</v>
      </c>
      <c r="Q18" s="1">
        <v>100</v>
      </c>
      <c r="R18" s="1">
        <v>100</v>
      </c>
      <c r="S18" s="1">
        <v>100</v>
      </c>
      <c r="T18" s="1">
        <v>100</v>
      </c>
      <c r="U18" s="1">
        <v>100</v>
      </c>
      <c r="V18" s="1">
        <v>100</v>
      </c>
      <c r="W18" s="1">
        <v>100</v>
      </c>
      <c r="Z18" s="1">
        <v>100</v>
      </c>
      <c r="AA18" s="1">
        <v>100</v>
      </c>
      <c r="AB18" s="1">
        <v>100</v>
      </c>
      <c r="AC18" s="1">
        <v>100</v>
      </c>
      <c r="AD18" s="1">
        <v>100</v>
      </c>
      <c r="AE18" s="1">
        <v>100</v>
      </c>
      <c r="AH18" s="1">
        <v>100</v>
      </c>
      <c r="AI18" s="1">
        <v>100</v>
      </c>
      <c r="AJ18" s="1">
        <v>100</v>
      </c>
      <c r="AK18" s="1">
        <v>100</v>
      </c>
      <c r="AL18" s="1">
        <v>100</v>
      </c>
      <c r="AM18" s="1">
        <v>100</v>
      </c>
    </row>
    <row r="19" spans="1:39" x14ac:dyDescent="0.25">
      <c r="B19" s="1">
        <v>1</v>
      </c>
      <c r="C19" s="1">
        <v>100</v>
      </c>
      <c r="D19" s="1">
        <v>100</v>
      </c>
      <c r="E19" s="1">
        <v>100</v>
      </c>
      <c r="F19" s="1">
        <v>100</v>
      </c>
      <c r="H19" s="1">
        <v>100</v>
      </c>
      <c r="I19" s="1">
        <v>100</v>
      </c>
      <c r="J19" s="1">
        <v>70</v>
      </c>
      <c r="K19" s="1">
        <v>100</v>
      </c>
      <c r="L19" s="1">
        <v>100</v>
      </c>
      <c r="M19" s="1">
        <v>100</v>
      </c>
      <c r="N19" s="1">
        <v>100</v>
      </c>
      <c r="Q19" s="1">
        <v>100</v>
      </c>
      <c r="R19" s="1">
        <v>100</v>
      </c>
      <c r="S19" s="1">
        <v>100</v>
      </c>
      <c r="T19" s="1">
        <v>80</v>
      </c>
      <c r="U19" s="1">
        <v>90</v>
      </c>
      <c r="V19" s="1">
        <v>100</v>
      </c>
      <c r="W19" s="1">
        <v>100</v>
      </c>
      <c r="Z19" s="1">
        <v>100</v>
      </c>
      <c r="AA19" s="1">
        <v>100</v>
      </c>
      <c r="AB19" s="1">
        <v>100</v>
      </c>
      <c r="AC19" s="1">
        <v>100</v>
      </c>
      <c r="AD19" s="1">
        <v>90</v>
      </c>
      <c r="AE19" s="1">
        <v>90</v>
      </c>
      <c r="AH19" s="1">
        <v>90</v>
      </c>
      <c r="AI19" s="1">
        <v>100</v>
      </c>
      <c r="AJ19" s="1">
        <v>100</v>
      </c>
      <c r="AK19" s="1">
        <v>100</v>
      </c>
      <c r="AL19" s="1">
        <v>100</v>
      </c>
      <c r="AM19" s="1">
        <v>100</v>
      </c>
    </row>
    <row r="20" spans="1:39" x14ac:dyDescent="0.25">
      <c r="B20" s="1">
        <v>16</v>
      </c>
      <c r="C20" s="1">
        <v>100</v>
      </c>
      <c r="D20" s="1">
        <v>90</v>
      </c>
      <c r="E20" s="1">
        <v>80</v>
      </c>
      <c r="F20" s="1">
        <v>100</v>
      </c>
      <c r="H20" s="1">
        <v>50</v>
      </c>
      <c r="I20" s="1">
        <v>30</v>
      </c>
      <c r="J20" s="1">
        <v>30</v>
      </c>
      <c r="K20" s="1">
        <v>80</v>
      </c>
      <c r="L20" s="1">
        <v>70</v>
      </c>
      <c r="M20" s="1">
        <v>60</v>
      </c>
      <c r="N20" s="1">
        <v>80</v>
      </c>
      <c r="Q20" s="1">
        <v>40</v>
      </c>
      <c r="R20" s="1">
        <v>20</v>
      </c>
      <c r="S20" s="1">
        <v>30</v>
      </c>
      <c r="T20" s="1">
        <v>40</v>
      </c>
      <c r="U20" s="1">
        <v>40</v>
      </c>
      <c r="V20" s="1">
        <v>50</v>
      </c>
      <c r="W20" s="1">
        <v>50</v>
      </c>
      <c r="Z20" s="1">
        <v>40</v>
      </c>
      <c r="AA20" s="1">
        <v>30</v>
      </c>
      <c r="AB20" s="1">
        <v>30</v>
      </c>
      <c r="AC20" s="1">
        <v>0</v>
      </c>
      <c r="AD20" s="1">
        <v>10</v>
      </c>
      <c r="AE20" s="1">
        <v>30</v>
      </c>
      <c r="AH20" s="1">
        <v>20</v>
      </c>
      <c r="AI20" s="1">
        <v>50</v>
      </c>
      <c r="AJ20" s="1">
        <v>40</v>
      </c>
      <c r="AK20" s="1">
        <v>20</v>
      </c>
      <c r="AL20" s="1">
        <v>20</v>
      </c>
      <c r="AM20" s="1">
        <v>30</v>
      </c>
    </row>
    <row r="21" spans="1:39" x14ac:dyDescent="0.25">
      <c r="B21" s="1">
        <v>18</v>
      </c>
      <c r="C21" s="1">
        <v>90</v>
      </c>
      <c r="D21" s="1">
        <v>90</v>
      </c>
      <c r="E21" s="1">
        <v>80</v>
      </c>
      <c r="F21" s="1">
        <v>100</v>
      </c>
      <c r="H21" s="1">
        <v>30</v>
      </c>
      <c r="I21" s="1">
        <v>30</v>
      </c>
      <c r="J21" s="1">
        <v>20</v>
      </c>
      <c r="K21" s="1">
        <v>80</v>
      </c>
      <c r="L21" s="1">
        <v>60</v>
      </c>
      <c r="M21" s="1">
        <v>60</v>
      </c>
      <c r="N21" s="1">
        <v>80</v>
      </c>
      <c r="Q21" s="1">
        <v>20</v>
      </c>
      <c r="R21" s="1">
        <v>20</v>
      </c>
      <c r="S21" s="1">
        <v>20</v>
      </c>
      <c r="T21" s="1">
        <v>20</v>
      </c>
      <c r="U21" s="1">
        <v>20</v>
      </c>
      <c r="V21" s="1">
        <v>50</v>
      </c>
      <c r="W21" s="1">
        <v>30</v>
      </c>
      <c r="Z21" s="1">
        <v>40</v>
      </c>
      <c r="AA21" s="1">
        <v>20</v>
      </c>
      <c r="AB21" s="1">
        <v>20</v>
      </c>
      <c r="AC21" s="1">
        <v>0</v>
      </c>
      <c r="AD21" s="1">
        <v>0</v>
      </c>
      <c r="AE21" s="1">
        <v>30</v>
      </c>
      <c r="AH21" s="1">
        <v>10</v>
      </c>
      <c r="AI21" s="1">
        <v>50</v>
      </c>
      <c r="AJ21" s="1">
        <v>30</v>
      </c>
      <c r="AK21" s="1">
        <v>10</v>
      </c>
      <c r="AL21" s="1">
        <v>10</v>
      </c>
      <c r="AM21" s="1">
        <v>30</v>
      </c>
    </row>
    <row r="22" spans="1:39" x14ac:dyDescent="0.25">
      <c r="B22" s="1">
        <v>20</v>
      </c>
      <c r="C22" s="1">
        <v>90</v>
      </c>
      <c r="D22" s="1">
        <v>90</v>
      </c>
      <c r="E22" s="1">
        <v>80</v>
      </c>
      <c r="F22" s="1">
        <v>100</v>
      </c>
      <c r="H22" s="1">
        <v>30</v>
      </c>
      <c r="I22" s="1">
        <v>30</v>
      </c>
      <c r="J22" s="1">
        <v>20</v>
      </c>
      <c r="K22" s="1">
        <v>60</v>
      </c>
      <c r="L22" s="1">
        <v>60</v>
      </c>
      <c r="M22" s="1">
        <v>60</v>
      </c>
      <c r="N22" s="1">
        <v>80</v>
      </c>
      <c r="Q22" s="1">
        <v>20</v>
      </c>
      <c r="R22" s="1">
        <v>20</v>
      </c>
      <c r="S22" s="1">
        <v>10</v>
      </c>
      <c r="T22" s="1">
        <v>20</v>
      </c>
      <c r="U22" s="1">
        <v>20</v>
      </c>
      <c r="V22" s="1">
        <v>50</v>
      </c>
      <c r="W22" s="1">
        <v>30</v>
      </c>
      <c r="Z22" s="1">
        <v>30</v>
      </c>
      <c r="AA22" s="1">
        <v>20</v>
      </c>
      <c r="AB22" s="1">
        <v>20</v>
      </c>
      <c r="AC22" s="1">
        <v>0</v>
      </c>
      <c r="AD22" s="1">
        <v>0</v>
      </c>
      <c r="AE22" s="1">
        <v>30</v>
      </c>
      <c r="AH22" s="1">
        <v>0</v>
      </c>
      <c r="AI22" s="1">
        <v>50</v>
      </c>
      <c r="AJ22" s="1">
        <v>10</v>
      </c>
      <c r="AK22" s="1">
        <v>10</v>
      </c>
      <c r="AL22" s="1">
        <v>10</v>
      </c>
      <c r="AM22" s="1">
        <v>20</v>
      </c>
    </row>
    <row r="23" spans="1:39" x14ac:dyDescent="0.25">
      <c r="B23" s="1">
        <v>22</v>
      </c>
      <c r="C23" s="1">
        <v>90</v>
      </c>
      <c r="D23" s="1">
        <v>90</v>
      </c>
      <c r="E23" s="1">
        <v>80</v>
      </c>
      <c r="F23" s="1">
        <v>100</v>
      </c>
      <c r="H23" s="1">
        <v>30</v>
      </c>
      <c r="I23" s="1">
        <v>20</v>
      </c>
      <c r="J23" s="1">
        <v>10</v>
      </c>
      <c r="K23" s="1">
        <v>60</v>
      </c>
      <c r="L23" s="1">
        <v>50</v>
      </c>
      <c r="M23" s="1">
        <v>60</v>
      </c>
      <c r="N23" s="1">
        <v>80</v>
      </c>
      <c r="Q23" s="1">
        <v>20</v>
      </c>
      <c r="R23" s="1">
        <v>20</v>
      </c>
      <c r="S23" s="1">
        <v>10</v>
      </c>
      <c r="T23" s="1">
        <v>20</v>
      </c>
      <c r="U23" s="1">
        <v>20</v>
      </c>
      <c r="V23" s="1">
        <v>50</v>
      </c>
      <c r="W23" s="1">
        <v>30</v>
      </c>
      <c r="Z23" s="1">
        <v>30</v>
      </c>
      <c r="AA23" s="1">
        <v>20</v>
      </c>
      <c r="AB23" s="1">
        <v>20</v>
      </c>
      <c r="AC23" s="1">
        <v>0</v>
      </c>
      <c r="AD23" s="1">
        <v>0</v>
      </c>
      <c r="AE23" s="1">
        <v>30</v>
      </c>
      <c r="AH23" s="1">
        <v>0</v>
      </c>
      <c r="AI23" s="1">
        <v>40</v>
      </c>
      <c r="AJ23" s="1">
        <v>10</v>
      </c>
      <c r="AK23" s="1">
        <v>10</v>
      </c>
      <c r="AL23" s="1">
        <v>10</v>
      </c>
      <c r="AM23" s="1">
        <v>20</v>
      </c>
    </row>
    <row r="24" spans="1:39" x14ac:dyDescent="0.25">
      <c r="B24" s="1">
        <v>40</v>
      </c>
      <c r="C24" s="1">
        <v>90</v>
      </c>
      <c r="D24" s="1">
        <v>90</v>
      </c>
      <c r="E24" s="1">
        <v>80</v>
      </c>
      <c r="F24" s="1">
        <v>100</v>
      </c>
      <c r="H24" s="1">
        <v>20</v>
      </c>
      <c r="I24" s="1">
        <v>20</v>
      </c>
      <c r="J24" s="1">
        <v>10</v>
      </c>
      <c r="K24" s="1">
        <v>40</v>
      </c>
      <c r="L24" s="1">
        <v>50</v>
      </c>
      <c r="M24" s="1">
        <v>60</v>
      </c>
      <c r="N24" s="1">
        <v>70</v>
      </c>
      <c r="Q24" s="1">
        <v>20</v>
      </c>
      <c r="R24" s="1">
        <v>20</v>
      </c>
      <c r="S24" s="1">
        <v>10</v>
      </c>
      <c r="T24" s="1">
        <v>20</v>
      </c>
      <c r="U24" s="1">
        <v>10</v>
      </c>
      <c r="V24" s="1">
        <v>50</v>
      </c>
      <c r="W24" s="1">
        <v>10</v>
      </c>
      <c r="Z24" s="1">
        <v>20</v>
      </c>
      <c r="AA24" s="1">
        <v>20</v>
      </c>
      <c r="AB24" s="1">
        <v>20</v>
      </c>
      <c r="AC24" s="1">
        <v>0</v>
      </c>
      <c r="AD24" s="1">
        <v>0</v>
      </c>
      <c r="AE24" s="1">
        <v>10</v>
      </c>
      <c r="AH24" s="1">
        <v>0</v>
      </c>
      <c r="AI24" s="1">
        <v>30</v>
      </c>
      <c r="AJ24" s="1">
        <v>10</v>
      </c>
      <c r="AK24" s="1">
        <v>10</v>
      </c>
      <c r="AL24" s="1">
        <v>0</v>
      </c>
      <c r="AM24" s="1">
        <v>10</v>
      </c>
    </row>
    <row r="25" spans="1:39" x14ac:dyDescent="0.25">
      <c r="B25" s="1">
        <v>42</v>
      </c>
      <c r="C25" s="1">
        <v>90</v>
      </c>
      <c r="D25" s="1">
        <v>90</v>
      </c>
      <c r="E25" s="1">
        <v>80</v>
      </c>
      <c r="F25" s="1">
        <v>100</v>
      </c>
      <c r="H25" s="1">
        <v>20</v>
      </c>
      <c r="I25" s="1">
        <v>20</v>
      </c>
      <c r="J25" s="1">
        <v>10</v>
      </c>
      <c r="K25" s="1">
        <v>40</v>
      </c>
      <c r="L25" s="1">
        <v>50</v>
      </c>
      <c r="M25" s="1">
        <v>60</v>
      </c>
      <c r="N25" s="1">
        <v>70</v>
      </c>
      <c r="Q25" s="1">
        <v>20</v>
      </c>
      <c r="R25" s="1">
        <v>20</v>
      </c>
      <c r="S25" s="1">
        <v>10</v>
      </c>
      <c r="T25" s="1">
        <v>20</v>
      </c>
      <c r="U25" s="1">
        <v>10</v>
      </c>
      <c r="V25" s="1">
        <v>50</v>
      </c>
      <c r="W25" s="1">
        <v>10</v>
      </c>
      <c r="Z25" s="1">
        <v>20</v>
      </c>
      <c r="AA25" s="1">
        <v>20</v>
      </c>
      <c r="AB25" s="1">
        <v>20</v>
      </c>
      <c r="AC25" s="1">
        <v>0</v>
      </c>
      <c r="AD25" s="1">
        <v>0</v>
      </c>
      <c r="AE25" s="1">
        <v>0</v>
      </c>
      <c r="AH25" s="1">
        <v>0</v>
      </c>
      <c r="AI25" s="1">
        <v>30</v>
      </c>
      <c r="AJ25" s="1">
        <v>10</v>
      </c>
      <c r="AK25" s="1">
        <v>10</v>
      </c>
      <c r="AL25" s="1">
        <v>0</v>
      </c>
      <c r="AM25" s="1">
        <v>10</v>
      </c>
    </row>
    <row r="26" spans="1:39" x14ac:dyDescent="0.25">
      <c r="B26" s="1">
        <v>44</v>
      </c>
      <c r="C26" s="1">
        <v>90</v>
      </c>
      <c r="D26" s="1">
        <v>90</v>
      </c>
      <c r="E26" s="1">
        <v>80</v>
      </c>
      <c r="F26" s="1">
        <v>100</v>
      </c>
      <c r="H26" s="1">
        <v>20</v>
      </c>
      <c r="I26" s="1">
        <v>20</v>
      </c>
      <c r="J26" s="1">
        <v>10</v>
      </c>
      <c r="K26" s="1">
        <v>40</v>
      </c>
      <c r="L26" s="1">
        <v>50</v>
      </c>
      <c r="M26" s="1">
        <v>60</v>
      </c>
      <c r="N26" s="1">
        <v>70</v>
      </c>
      <c r="Q26" s="1">
        <v>20</v>
      </c>
      <c r="R26" s="1">
        <v>20</v>
      </c>
      <c r="S26" s="1">
        <v>10</v>
      </c>
      <c r="T26" s="1">
        <v>20</v>
      </c>
      <c r="U26" s="1">
        <v>10</v>
      </c>
      <c r="V26" s="1">
        <v>40</v>
      </c>
      <c r="W26" s="1">
        <v>0</v>
      </c>
      <c r="Z26" s="1">
        <v>20</v>
      </c>
      <c r="AA26" s="1">
        <v>20</v>
      </c>
      <c r="AB26" s="1">
        <v>20</v>
      </c>
      <c r="AC26" s="1">
        <v>0</v>
      </c>
      <c r="AD26" s="1">
        <v>0</v>
      </c>
      <c r="AE26" s="1">
        <v>0</v>
      </c>
      <c r="AH26" s="1">
        <v>0</v>
      </c>
      <c r="AI26" s="1">
        <v>30</v>
      </c>
      <c r="AJ26" s="1">
        <v>10</v>
      </c>
      <c r="AK26" s="1">
        <v>10</v>
      </c>
      <c r="AL26" s="1">
        <v>0</v>
      </c>
      <c r="AM26" s="1">
        <v>10</v>
      </c>
    </row>
    <row r="27" spans="1:39" x14ac:dyDescent="0.25">
      <c r="B27" s="1">
        <v>46</v>
      </c>
      <c r="C27" s="1">
        <v>90</v>
      </c>
      <c r="D27" s="1">
        <v>90</v>
      </c>
      <c r="E27" s="1">
        <v>80</v>
      </c>
      <c r="F27" s="1">
        <v>100</v>
      </c>
      <c r="H27" s="1">
        <v>20</v>
      </c>
      <c r="I27" s="1">
        <v>20</v>
      </c>
      <c r="J27" s="1">
        <v>10</v>
      </c>
      <c r="K27" s="1">
        <v>40</v>
      </c>
      <c r="L27" s="1">
        <v>50</v>
      </c>
      <c r="M27" s="1">
        <v>60</v>
      </c>
      <c r="N27" s="1">
        <v>70</v>
      </c>
      <c r="Q27" s="1">
        <v>20</v>
      </c>
      <c r="R27" s="1">
        <v>20</v>
      </c>
      <c r="S27" s="1">
        <v>10</v>
      </c>
      <c r="T27" s="1">
        <v>20</v>
      </c>
      <c r="U27" s="1">
        <v>10</v>
      </c>
      <c r="V27" s="1">
        <v>40</v>
      </c>
      <c r="W27" s="1">
        <v>0</v>
      </c>
      <c r="Z27" s="1">
        <v>20</v>
      </c>
      <c r="AA27" s="1">
        <v>20</v>
      </c>
      <c r="AB27" s="1">
        <v>20</v>
      </c>
      <c r="AC27" s="1">
        <v>0</v>
      </c>
      <c r="AD27" s="1">
        <v>0</v>
      </c>
      <c r="AE27" s="1">
        <v>0</v>
      </c>
      <c r="AH27" s="1">
        <v>0</v>
      </c>
      <c r="AI27" s="1">
        <v>30</v>
      </c>
      <c r="AJ27" s="1">
        <v>10</v>
      </c>
      <c r="AK27" s="1">
        <v>10</v>
      </c>
      <c r="AL27" s="1">
        <v>0</v>
      </c>
      <c r="AM27" s="1">
        <v>10</v>
      </c>
    </row>
    <row r="28" spans="1:39" x14ac:dyDescent="0.25">
      <c r="B28" s="1">
        <v>48</v>
      </c>
      <c r="C28" s="1">
        <v>90</v>
      </c>
      <c r="D28" s="1">
        <v>90</v>
      </c>
      <c r="E28" s="1">
        <v>80</v>
      </c>
      <c r="F28" s="1">
        <v>100</v>
      </c>
      <c r="H28" s="1">
        <v>20</v>
      </c>
      <c r="I28" s="1">
        <v>20</v>
      </c>
      <c r="J28" s="1">
        <v>10</v>
      </c>
      <c r="K28" s="1">
        <v>40</v>
      </c>
      <c r="L28" s="1">
        <v>50</v>
      </c>
      <c r="M28" s="1">
        <v>60</v>
      </c>
      <c r="N28" s="1">
        <v>70</v>
      </c>
      <c r="Q28" s="1">
        <v>20</v>
      </c>
      <c r="R28" s="1">
        <v>20</v>
      </c>
      <c r="S28" s="1">
        <v>10</v>
      </c>
      <c r="T28" s="1">
        <v>20</v>
      </c>
      <c r="U28" s="1">
        <v>10</v>
      </c>
      <c r="V28" s="1">
        <v>40</v>
      </c>
      <c r="W28" s="1">
        <v>0</v>
      </c>
      <c r="Z28" s="1">
        <v>20</v>
      </c>
      <c r="AA28" s="1">
        <v>20</v>
      </c>
      <c r="AB28" s="1">
        <v>20</v>
      </c>
      <c r="AC28" s="1">
        <v>0</v>
      </c>
      <c r="AD28" s="1">
        <v>0</v>
      </c>
      <c r="AE28" s="1">
        <v>0</v>
      </c>
      <c r="AH28" s="1">
        <v>0</v>
      </c>
      <c r="AI28" s="1">
        <v>30</v>
      </c>
      <c r="AJ28" s="1">
        <v>10</v>
      </c>
      <c r="AK28" s="1">
        <v>10</v>
      </c>
      <c r="AL28" s="1">
        <v>0</v>
      </c>
      <c r="AM28" s="1">
        <v>10</v>
      </c>
    </row>
    <row r="29" spans="1:39" x14ac:dyDescent="0.25">
      <c r="B29" s="7"/>
      <c r="C29" s="7"/>
      <c r="D29" s="7"/>
      <c r="E29" s="7"/>
      <c r="F29" s="7"/>
      <c r="H29" s="7"/>
      <c r="I29" s="7"/>
      <c r="J29" s="7"/>
      <c r="K29" s="7"/>
      <c r="L29" s="7"/>
      <c r="M29" s="7"/>
      <c r="N29" s="7"/>
      <c r="Q29" s="7"/>
      <c r="R29" s="7"/>
      <c r="S29" s="7"/>
      <c r="T29" s="7"/>
      <c r="U29" s="7"/>
      <c r="V29" s="7"/>
      <c r="W29" s="7"/>
      <c r="Z29" s="7"/>
      <c r="AA29" s="7"/>
      <c r="AB29" s="7"/>
      <c r="AC29" s="7"/>
      <c r="AD29" s="7"/>
      <c r="AE29" s="7"/>
      <c r="AH29" s="7"/>
      <c r="AI29" s="7"/>
      <c r="AJ29" s="7"/>
      <c r="AK29" s="7"/>
      <c r="AL29" s="7"/>
      <c r="AM29" s="7"/>
    </row>
    <row r="30" spans="1:39" x14ac:dyDescent="0.25">
      <c r="A30" t="s">
        <v>40</v>
      </c>
      <c r="B30" s="1" t="s">
        <v>9</v>
      </c>
      <c r="C30" s="1" t="s">
        <v>19</v>
      </c>
      <c r="D30" s="1"/>
      <c r="E30" s="1"/>
      <c r="F30" s="1"/>
      <c r="H30" s="1" t="s">
        <v>4</v>
      </c>
      <c r="I30" s="1"/>
      <c r="J30" s="1"/>
      <c r="K30" s="1"/>
      <c r="L30" s="1"/>
      <c r="M30" s="1"/>
      <c r="N30" s="1"/>
      <c r="Q30" s="1" t="s">
        <v>5</v>
      </c>
      <c r="R30" s="1"/>
      <c r="S30" s="1"/>
      <c r="T30" s="1"/>
      <c r="U30" s="1"/>
      <c r="V30" s="1"/>
      <c r="W30" s="1"/>
      <c r="Z30" s="1" t="s">
        <v>6</v>
      </c>
      <c r="AA30" s="1"/>
      <c r="AB30" s="1"/>
      <c r="AC30" s="1"/>
      <c r="AD30" s="1"/>
      <c r="AE30" s="1"/>
      <c r="AH30" s="1" t="s">
        <v>7</v>
      </c>
      <c r="AI30" s="1"/>
      <c r="AJ30" s="1"/>
      <c r="AK30" s="1"/>
      <c r="AL30" s="1"/>
      <c r="AM30" s="1"/>
    </row>
    <row r="31" spans="1:39" x14ac:dyDescent="0.25">
      <c r="B31" s="1">
        <v>0</v>
      </c>
      <c r="C31" s="1">
        <v>100</v>
      </c>
      <c r="D31" s="1">
        <v>100</v>
      </c>
      <c r="E31" s="1">
        <v>100</v>
      </c>
      <c r="F31" s="1">
        <v>100</v>
      </c>
      <c r="H31" s="1">
        <v>100</v>
      </c>
      <c r="I31" s="1">
        <v>100</v>
      </c>
      <c r="J31" s="1">
        <v>100</v>
      </c>
      <c r="K31" s="1">
        <v>100</v>
      </c>
      <c r="L31" s="1">
        <v>100</v>
      </c>
      <c r="M31" s="1">
        <v>100</v>
      </c>
      <c r="N31" s="1">
        <v>100</v>
      </c>
      <c r="Q31" s="1">
        <v>100</v>
      </c>
      <c r="R31" s="1">
        <v>100</v>
      </c>
      <c r="S31" s="1">
        <v>100</v>
      </c>
      <c r="T31" s="1">
        <v>100</v>
      </c>
      <c r="U31" s="1">
        <v>100</v>
      </c>
      <c r="V31" s="1">
        <v>100</v>
      </c>
      <c r="W31" s="1">
        <v>100</v>
      </c>
      <c r="Z31" s="1">
        <v>100</v>
      </c>
      <c r="AA31" s="1">
        <v>100</v>
      </c>
      <c r="AB31" s="1">
        <v>100</v>
      </c>
      <c r="AC31" s="1">
        <v>100</v>
      </c>
      <c r="AD31" s="1">
        <v>100</v>
      </c>
      <c r="AE31" s="1">
        <v>100</v>
      </c>
      <c r="AH31" s="1">
        <v>100</v>
      </c>
      <c r="AI31" s="1">
        <v>100</v>
      </c>
      <c r="AJ31" s="1">
        <v>100</v>
      </c>
      <c r="AK31" s="1">
        <v>100</v>
      </c>
      <c r="AL31" s="1">
        <v>100</v>
      </c>
      <c r="AM31" s="1">
        <v>100</v>
      </c>
    </row>
    <row r="32" spans="1:39" x14ac:dyDescent="0.25">
      <c r="B32" s="1">
        <v>22</v>
      </c>
      <c r="C32" s="1">
        <v>90</v>
      </c>
      <c r="D32" s="1">
        <v>90</v>
      </c>
      <c r="E32" s="1">
        <v>80</v>
      </c>
      <c r="F32" s="1">
        <v>100</v>
      </c>
      <c r="H32" s="1">
        <v>30</v>
      </c>
      <c r="I32" s="1">
        <v>20</v>
      </c>
      <c r="J32" s="1">
        <v>10</v>
      </c>
      <c r="K32" s="1">
        <v>60</v>
      </c>
      <c r="L32" s="1">
        <v>50</v>
      </c>
      <c r="M32" s="1">
        <v>60</v>
      </c>
      <c r="N32" s="1">
        <v>80</v>
      </c>
      <c r="Q32" s="1">
        <v>20</v>
      </c>
      <c r="R32" s="1">
        <v>20</v>
      </c>
      <c r="S32" s="1">
        <v>10</v>
      </c>
      <c r="T32" s="1">
        <v>20</v>
      </c>
      <c r="U32" s="1">
        <v>20</v>
      </c>
      <c r="V32" s="1">
        <v>50</v>
      </c>
      <c r="W32" s="1">
        <v>30</v>
      </c>
      <c r="Z32" s="1">
        <v>30</v>
      </c>
      <c r="AA32" s="1">
        <v>20</v>
      </c>
      <c r="AB32" s="1">
        <v>20</v>
      </c>
      <c r="AC32" s="1">
        <v>0</v>
      </c>
      <c r="AD32" s="1">
        <v>0</v>
      </c>
      <c r="AE32" s="1">
        <v>30</v>
      </c>
      <c r="AH32" s="1">
        <v>0</v>
      </c>
      <c r="AI32" s="1">
        <v>40</v>
      </c>
      <c r="AJ32" s="1">
        <v>10</v>
      </c>
      <c r="AK32" s="1">
        <v>10</v>
      </c>
      <c r="AL32" s="1">
        <v>10</v>
      </c>
      <c r="AM32" s="1">
        <v>20</v>
      </c>
    </row>
    <row r="33" spans="1:54" x14ac:dyDescent="0.25">
      <c r="B33" s="1">
        <v>48</v>
      </c>
      <c r="C33" s="1">
        <v>90</v>
      </c>
      <c r="D33" s="1">
        <v>90</v>
      </c>
      <c r="E33" s="1">
        <v>80</v>
      </c>
      <c r="F33" s="1">
        <v>100</v>
      </c>
      <c r="H33" s="1">
        <v>20</v>
      </c>
      <c r="I33" s="1">
        <v>20</v>
      </c>
      <c r="J33" s="1">
        <v>10</v>
      </c>
      <c r="K33" s="1">
        <v>40</v>
      </c>
      <c r="L33" s="1">
        <v>50</v>
      </c>
      <c r="M33" s="1">
        <v>60</v>
      </c>
      <c r="N33" s="1">
        <v>70</v>
      </c>
      <c r="Q33" s="1">
        <v>20</v>
      </c>
      <c r="R33" s="1">
        <v>20</v>
      </c>
      <c r="S33" s="1">
        <v>10</v>
      </c>
      <c r="T33" s="1">
        <v>20</v>
      </c>
      <c r="U33" s="1">
        <v>10</v>
      </c>
      <c r="V33" s="1">
        <v>40</v>
      </c>
      <c r="W33" s="1">
        <v>0</v>
      </c>
      <c r="Z33" s="1">
        <v>20</v>
      </c>
      <c r="AA33" s="1">
        <v>20</v>
      </c>
      <c r="AB33" s="1">
        <v>20</v>
      </c>
      <c r="AC33" s="1">
        <v>0</v>
      </c>
      <c r="AD33" s="1">
        <v>0</v>
      </c>
      <c r="AE33" s="1">
        <v>0</v>
      </c>
      <c r="AH33" s="1">
        <v>0</v>
      </c>
      <c r="AI33" s="1">
        <v>30</v>
      </c>
      <c r="AJ33" s="1">
        <v>10</v>
      </c>
      <c r="AK33" s="1">
        <v>10</v>
      </c>
      <c r="AL33" s="1">
        <v>0</v>
      </c>
      <c r="AM33" s="1">
        <v>10</v>
      </c>
    </row>
    <row r="35" spans="1:54" x14ac:dyDescent="0.25">
      <c r="A35" t="s">
        <v>41</v>
      </c>
      <c r="B35" s="1" t="s">
        <v>9</v>
      </c>
      <c r="C35" s="1">
        <v>0.1</v>
      </c>
      <c r="D35" s="1"/>
      <c r="E35" s="1"/>
      <c r="F35" s="1"/>
      <c r="G35" s="1"/>
      <c r="H35" s="1"/>
      <c r="K35" s="1">
        <v>0.4</v>
      </c>
      <c r="L35" s="1"/>
      <c r="M35" s="1"/>
      <c r="N35" s="1"/>
      <c r="O35" s="1"/>
      <c r="P35" s="1"/>
      <c r="Q35" s="1"/>
      <c r="T35" s="1">
        <v>0.6</v>
      </c>
      <c r="U35" s="1"/>
      <c r="V35" s="1"/>
      <c r="W35" s="1"/>
      <c r="X35" s="1"/>
      <c r="Y35" s="1"/>
      <c r="Z35" s="1"/>
      <c r="AC35" s="1">
        <v>0.8</v>
      </c>
      <c r="AD35" s="1"/>
      <c r="AE35" s="1"/>
      <c r="AF35" s="1"/>
      <c r="AG35" s="1"/>
      <c r="AH35" s="1"/>
      <c r="AI35" s="1"/>
      <c r="AL35" s="1">
        <v>1</v>
      </c>
      <c r="AM35" s="1"/>
      <c r="AN35" s="1"/>
      <c r="AO35" s="1"/>
      <c r="AP35" s="1"/>
      <c r="AQ35" s="1"/>
      <c r="AR35" s="1"/>
    </row>
    <row r="36" spans="1:54" x14ac:dyDescent="0.25">
      <c r="B36" s="1">
        <v>0</v>
      </c>
      <c r="C36" s="1">
        <v>100</v>
      </c>
      <c r="D36" s="1">
        <v>100</v>
      </c>
      <c r="E36" s="1">
        <v>100</v>
      </c>
      <c r="F36" s="1">
        <v>100</v>
      </c>
      <c r="G36" s="1">
        <v>100</v>
      </c>
      <c r="H36" s="1">
        <v>100</v>
      </c>
      <c r="K36" s="1">
        <v>100</v>
      </c>
      <c r="L36" s="1">
        <v>100</v>
      </c>
      <c r="M36" s="1">
        <v>100</v>
      </c>
      <c r="N36" s="1">
        <v>100</v>
      </c>
      <c r="O36" s="1">
        <v>100</v>
      </c>
      <c r="P36" s="1">
        <v>100</v>
      </c>
      <c r="Q36" s="1">
        <v>100</v>
      </c>
      <c r="T36" s="1">
        <v>100</v>
      </c>
      <c r="U36" s="1">
        <v>100</v>
      </c>
      <c r="V36" s="1">
        <v>100</v>
      </c>
      <c r="W36" s="1">
        <v>100</v>
      </c>
      <c r="X36" s="1">
        <v>100</v>
      </c>
      <c r="Y36" s="1">
        <v>100</v>
      </c>
      <c r="Z36" s="1">
        <v>100</v>
      </c>
      <c r="AC36" s="1">
        <v>100</v>
      </c>
      <c r="AD36" s="1">
        <v>100</v>
      </c>
      <c r="AE36" s="1">
        <v>100</v>
      </c>
      <c r="AF36" s="1">
        <v>100</v>
      </c>
      <c r="AG36" s="1">
        <v>100</v>
      </c>
      <c r="AH36" s="1">
        <v>100</v>
      </c>
      <c r="AI36" s="1">
        <v>100</v>
      </c>
      <c r="AL36" s="1">
        <v>100</v>
      </c>
      <c r="AM36" s="1">
        <v>100</v>
      </c>
      <c r="AN36" s="1">
        <v>100</v>
      </c>
      <c r="AO36" s="1">
        <v>100</v>
      </c>
      <c r="AP36" s="1">
        <v>100</v>
      </c>
      <c r="AQ36" s="1">
        <v>100</v>
      </c>
      <c r="AR36" s="1">
        <v>100</v>
      </c>
    </row>
    <row r="37" spans="1:54" x14ac:dyDescent="0.25">
      <c r="B37" s="1">
        <v>14.5</v>
      </c>
      <c r="C37" s="1">
        <v>100</v>
      </c>
      <c r="D37" s="1">
        <v>100</v>
      </c>
      <c r="E37" s="1">
        <v>100</v>
      </c>
      <c r="F37" s="1">
        <v>100</v>
      </c>
      <c r="G37" s="1">
        <v>70</v>
      </c>
      <c r="H37" s="1">
        <v>100</v>
      </c>
      <c r="K37" s="1">
        <v>90</v>
      </c>
      <c r="L37" s="1">
        <v>100</v>
      </c>
      <c r="M37" s="1">
        <v>70</v>
      </c>
      <c r="N37" s="1">
        <v>100</v>
      </c>
      <c r="O37" s="1">
        <v>90</v>
      </c>
      <c r="P37" s="1">
        <v>100</v>
      </c>
      <c r="Q37" s="1">
        <v>60</v>
      </c>
      <c r="T37" s="1">
        <v>60</v>
      </c>
      <c r="U37" s="1">
        <v>40</v>
      </c>
      <c r="V37" s="1">
        <v>70</v>
      </c>
      <c r="W37" s="1">
        <v>80</v>
      </c>
      <c r="X37" s="1">
        <v>70</v>
      </c>
      <c r="Y37" s="1">
        <v>90</v>
      </c>
      <c r="Z37" s="1">
        <v>80</v>
      </c>
      <c r="AC37" s="1">
        <v>50</v>
      </c>
      <c r="AD37" s="1">
        <v>20</v>
      </c>
      <c r="AE37" s="1">
        <v>10</v>
      </c>
      <c r="AF37" s="1">
        <v>90</v>
      </c>
      <c r="AG37" s="1">
        <v>100</v>
      </c>
      <c r="AH37" s="1">
        <v>60</v>
      </c>
      <c r="AI37" s="1">
        <v>60</v>
      </c>
      <c r="AL37" s="1">
        <v>50</v>
      </c>
      <c r="AM37" s="1">
        <v>40</v>
      </c>
      <c r="AN37" s="1">
        <v>50</v>
      </c>
      <c r="AO37" s="1">
        <v>90</v>
      </c>
      <c r="AP37" s="1">
        <v>60</v>
      </c>
      <c r="AQ37" s="1">
        <v>50</v>
      </c>
      <c r="AR37" s="1">
        <v>100</v>
      </c>
    </row>
    <row r="38" spans="1:54" x14ac:dyDescent="0.25">
      <c r="B38" s="1">
        <v>18.5</v>
      </c>
      <c r="C38" s="1">
        <v>100</v>
      </c>
      <c r="D38" s="1">
        <v>100</v>
      </c>
      <c r="E38" s="1">
        <v>90</v>
      </c>
      <c r="F38" s="1">
        <v>100</v>
      </c>
      <c r="G38" s="1">
        <v>60</v>
      </c>
      <c r="H38" s="1">
        <v>100</v>
      </c>
      <c r="K38" s="1">
        <v>90</v>
      </c>
      <c r="L38" s="1">
        <v>70</v>
      </c>
      <c r="M38" s="1">
        <v>70</v>
      </c>
      <c r="N38" s="1">
        <v>100</v>
      </c>
      <c r="O38" s="1">
        <v>90</v>
      </c>
      <c r="P38" s="1">
        <v>90</v>
      </c>
      <c r="Q38" s="1">
        <v>50</v>
      </c>
      <c r="T38" s="1">
        <v>40</v>
      </c>
      <c r="U38" s="1">
        <v>30</v>
      </c>
      <c r="V38" s="1">
        <v>50</v>
      </c>
      <c r="W38" s="1">
        <v>80</v>
      </c>
      <c r="X38" s="1">
        <v>70</v>
      </c>
      <c r="Y38" s="1">
        <v>90</v>
      </c>
      <c r="Z38" s="1">
        <v>80</v>
      </c>
      <c r="AC38" s="1">
        <v>20</v>
      </c>
      <c r="AD38" s="1">
        <v>10</v>
      </c>
      <c r="AE38" s="1">
        <v>0</v>
      </c>
      <c r="AF38" s="1">
        <v>80</v>
      </c>
      <c r="AG38" s="1">
        <v>100</v>
      </c>
      <c r="AH38" s="1">
        <v>50</v>
      </c>
      <c r="AI38" s="1">
        <v>60</v>
      </c>
      <c r="AL38" s="1">
        <v>30</v>
      </c>
      <c r="AM38" s="1">
        <v>30</v>
      </c>
      <c r="AN38" s="1">
        <v>40</v>
      </c>
      <c r="AO38" s="1">
        <v>80</v>
      </c>
      <c r="AP38" s="1">
        <v>30</v>
      </c>
      <c r="AQ38" s="1">
        <v>50</v>
      </c>
      <c r="AR38" s="1">
        <v>80</v>
      </c>
    </row>
    <row r="39" spans="1:54" x14ac:dyDescent="0.25">
      <c r="B39" s="1">
        <v>20.5</v>
      </c>
      <c r="C39" s="1">
        <v>100</v>
      </c>
      <c r="D39" s="1">
        <v>100</v>
      </c>
      <c r="E39" s="1">
        <v>80</v>
      </c>
      <c r="F39" s="1">
        <v>100</v>
      </c>
      <c r="G39" s="1">
        <v>60</v>
      </c>
      <c r="H39" s="1">
        <v>100</v>
      </c>
      <c r="K39" s="1">
        <v>90</v>
      </c>
      <c r="L39" s="1">
        <v>70</v>
      </c>
      <c r="M39" s="1">
        <v>70</v>
      </c>
      <c r="N39" s="1">
        <v>100</v>
      </c>
      <c r="O39" s="1">
        <v>80</v>
      </c>
      <c r="P39" s="1">
        <v>90</v>
      </c>
      <c r="Q39" s="1">
        <v>50</v>
      </c>
      <c r="T39" s="1">
        <v>30</v>
      </c>
      <c r="U39" s="1">
        <v>10</v>
      </c>
      <c r="V39" s="1">
        <v>40</v>
      </c>
      <c r="W39" s="1">
        <v>80</v>
      </c>
      <c r="X39" s="1">
        <v>70</v>
      </c>
      <c r="Y39" s="1">
        <v>90</v>
      </c>
      <c r="Z39" s="1">
        <v>80</v>
      </c>
      <c r="AC39" s="1">
        <v>10</v>
      </c>
      <c r="AD39" s="1">
        <v>10</v>
      </c>
      <c r="AE39" s="1">
        <v>0</v>
      </c>
      <c r="AF39" s="1">
        <v>80</v>
      </c>
      <c r="AG39" s="1">
        <v>100</v>
      </c>
      <c r="AH39" s="1">
        <v>40</v>
      </c>
      <c r="AI39" s="1">
        <v>60</v>
      </c>
      <c r="AL39" s="1">
        <v>30</v>
      </c>
      <c r="AM39" s="1">
        <v>20</v>
      </c>
      <c r="AN39" s="1">
        <v>20</v>
      </c>
      <c r="AO39" s="1">
        <v>80</v>
      </c>
      <c r="AP39" s="1">
        <v>30</v>
      </c>
      <c r="AQ39" s="1">
        <v>50</v>
      </c>
      <c r="AR39" s="1">
        <v>80</v>
      </c>
    </row>
    <row r="40" spans="1:54" x14ac:dyDescent="0.25">
      <c r="B40" s="1">
        <v>48</v>
      </c>
      <c r="C40" s="1">
        <v>90</v>
      </c>
      <c r="D40" s="1">
        <v>80</v>
      </c>
      <c r="E40" s="1">
        <v>80</v>
      </c>
      <c r="F40" s="1">
        <v>100</v>
      </c>
      <c r="G40" s="1">
        <v>50</v>
      </c>
      <c r="H40" s="1">
        <v>100</v>
      </c>
      <c r="K40" s="1">
        <v>60</v>
      </c>
      <c r="L40" s="1">
        <v>40</v>
      </c>
      <c r="M40" s="1">
        <v>40</v>
      </c>
      <c r="N40" s="1">
        <v>100</v>
      </c>
      <c r="O40" s="1">
        <v>80</v>
      </c>
      <c r="P40" s="1">
        <v>80</v>
      </c>
      <c r="Q40" s="1">
        <v>30</v>
      </c>
      <c r="T40" s="1">
        <v>10</v>
      </c>
      <c r="U40" s="1">
        <v>10</v>
      </c>
      <c r="V40" s="1">
        <v>10</v>
      </c>
      <c r="W40" s="1">
        <v>60</v>
      </c>
      <c r="X40" s="1">
        <v>70</v>
      </c>
      <c r="Y40" s="1">
        <v>60</v>
      </c>
      <c r="Z40" s="1">
        <v>60</v>
      </c>
      <c r="AC40" s="1">
        <v>10</v>
      </c>
      <c r="AD40" s="1">
        <v>0</v>
      </c>
      <c r="AE40" s="1">
        <v>0</v>
      </c>
      <c r="AF40" s="1">
        <v>80</v>
      </c>
      <c r="AG40" s="1">
        <v>100</v>
      </c>
      <c r="AH40" s="1">
        <v>30</v>
      </c>
      <c r="AI40" s="1">
        <v>40</v>
      </c>
      <c r="AL40" s="1">
        <v>10</v>
      </c>
      <c r="AM40" s="1">
        <v>20</v>
      </c>
      <c r="AN40" s="1">
        <v>10</v>
      </c>
      <c r="AO40" s="1">
        <v>70</v>
      </c>
      <c r="AP40" s="1">
        <v>30</v>
      </c>
      <c r="AQ40" s="1">
        <v>50</v>
      </c>
      <c r="AR40" s="1">
        <v>50</v>
      </c>
    </row>
    <row r="42" spans="1:54" x14ac:dyDescent="0.25">
      <c r="A42" t="s">
        <v>41</v>
      </c>
      <c r="B42" s="1" t="s">
        <v>9</v>
      </c>
      <c r="C42" s="1">
        <v>0.1</v>
      </c>
      <c r="D42" s="1"/>
      <c r="E42" s="1"/>
      <c r="F42" s="1"/>
      <c r="G42" s="1"/>
      <c r="H42" s="1"/>
      <c r="K42" s="1">
        <v>0.4</v>
      </c>
      <c r="L42" s="1"/>
      <c r="M42" s="1"/>
      <c r="N42" s="1"/>
      <c r="O42" s="1"/>
      <c r="P42" s="1"/>
      <c r="Q42" s="1"/>
      <c r="T42" s="1">
        <v>0.6</v>
      </c>
      <c r="U42" s="1"/>
      <c r="V42" s="1"/>
      <c r="W42" s="1"/>
      <c r="X42" s="1"/>
      <c r="Y42" s="1"/>
      <c r="Z42" s="1"/>
      <c r="AC42" s="1">
        <v>0.8</v>
      </c>
      <c r="AD42" s="1"/>
      <c r="AE42" s="1"/>
      <c r="AF42" s="1"/>
      <c r="AG42" s="1"/>
      <c r="AH42" s="1"/>
      <c r="AI42" s="1"/>
      <c r="AL42" s="1">
        <v>1</v>
      </c>
      <c r="AM42" s="1"/>
      <c r="AN42" s="1"/>
      <c r="AO42" s="1"/>
      <c r="AP42" s="1"/>
      <c r="AQ42" s="1"/>
      <c r="AR42" s="1"/>
    </row>
    <row r="43" spans="1:54" x14ac:dyDescent="0.25">
      <c r="B43" s="1">
        <v>0</v>
      </c>
      <c r="C43" s="1">
        <v>100</v>
      </c>
      <c r="D43" s="1">
        <v>100</v>
      </c>
      <c r="E43" s="1">
        <v>100</v>
      </c>
      <c r="F43" s="1">
        <v>100</v>
      </c>
      <c r="G43" s="1">
        <v>100</v>
      </c>
      <c r="H43" s="1">
        <v>100</v>
      </c>
      <c r="K43" s="1">
        <v>100</v>
      </c>
      <c r="L43" s="1">
        <v>100</v>
      </c>
      <c r="M43" s="1">
        <v>100</v>
      </c>
      <c r="N43" s="1">
        <v>100</v>
      </c>
      <c r="O43" s="1">
        <v>100</v>
      </c>
      <c r="P43" s="1">
        <v>100</v>
      </c>
      <c r="Q43" s="1">
        <v>100</v>
      </c>
      <c r="T43" s="1">
        <v>100</v>
      </c>
      <c r="U43" s="1">
        <v>100</v>
      </c>
      <c r="V43" s="1">
        <v>100</v>
      </c>
      <c r="W43" s="1">
        <v>100</v>
      </c>
      <c r="X43" s="1">
        <v>100</v>
      </c>
      <c r="Y43" s="1">
        <v>100</v>
      </c>
      <c r="Z43" s="1">
        <v>100</v>
      </c>
      <c r="AC43" s="1">
        <v>100</v>
      </c>
      <c r="AD43" s="1">
        <v>100</v>
      </c>
      <c r="AE43" s="1">
        <v>100</v>
      </c>
      <c r="AF43" s="1">
        <v>100</v>
      </c>
      <c r="AG43" s="1">
        <v>100</v>
      </c>
      <c r="AH43" s="1">
        <v>100</v>
      </c>
      <c r="AI43" s="1">
        <v>100</v>
      </c>
      <c r="AL43" s="1">
        <v>100</v>
      </c>
      <c r="AM43" s="1">
        <v>100</v>
      </c>
      <c r="AN43" s="1">
        <v>100</v>
      </c>
      <c r="AO43" s="1">
        <v>100</v>
      </c>
      <c r="AP43" s="1">
        <v>100</v>
      </c>
      <c r="AQ43" s="1">
        <v>100</v>
      </c>
      <c r="AR43" s="1">
        <v>100</v>
      </c>
    </row>
    <row r="44" spans="1:54" x14ac:dyDescent="0.25">
      <c r="B44" s="1">
        <v>20.5</v>
      </c>
      <c r="C44" s="1">
        <v>100</v>
      </c>
      <c r="D44" s="1">
        <v>100</v>
      </c>
      <c r="E44" s="1">
        <v>80</v>
      </c>
      <c r="F44" s="1">
        <v>100</v>
      </c>
      <c r="G44" s="1">
        <v>60</v>
      </c>
      <c r="H44" s="1">
        <v>100</v>
      </c>
      <c r="K44" s="1">
        <v>90</v>
      </c>
      <c r="L44" s="1">
        <v>70</v>
      </c>
      <c r="M44" s="1">
        <v>70</v>
      </c>
      <c r="N44" s="1">
        <v>100</v>
      </c>
      <c r="O44" s="1">
        <v>80</v>
      </c>
      <c r="P44" s="1">
        <v>90</v>
      </c>
      <c r="Q44" s="1">
        <v>50</v>
      </c>
      <c r="T44" s="1">
        <v>30</v>
      </c>
      <c r="U44" s="1">
        <v>10</v>
      </c>
      <c r="V44" s="1">
        <v>40</v>
      </c>
      <c r="W44" s="1">
        <v>80</v>
      </c>
      <c r="X44" s="1">
        <v>70</v>
      </c>
      <c r="Y44" s="1">
        <v>90</v>
      </c>
      <c r="Z44" s="1">
        <v>80</v>
      </c>
      <c r="AC44" s="1">
        <v>10</v>
      </c>
      <c r="AD44" s="1">
        <v>10</v>
      </c>
      <c r="AE44" s="1">
        <v>0</v>
      </c>
      <c r="AF44" s="1">
        <v>80</v>
      </c>
      <c r="AG44" s="1">
        <v>100</v>
      </c>
      <c r="AH44" s="1">
        <v>40</v>
      </c>
      <c r="AI44" s="1">
        <v>60</v>
      </c>
      <c r="AL44" s="1">
        <v>30</v>
      </c>
      <c r="AM44" s="1">
        <v>20</v>
      </c>
      <c r="AN44" s="1">
        <v>20</v>
      </c>
      <c r="AO44" s="1">
        <v>80</v>
      </c>
      <c r="AP44" s="1">
        <v>30</v>
      </c>
      <c r="AQ44" s="1">
        <v>50</v>
      </c>
      <c r="AR44" s="1">
        <v>80</v>
      </c>
    </row>
    <row r="45" spans="1:54" x14ac:dyDescent="0.25">
      <c r="B45" s="1">
        <v>48</v>
      </c>
      <c r="C45" s="1">
        <v>90</v>
      </c>
      <c r="D45" s="1">
        <v>80</v>
      </c>
      <c r="E45" s="1">
        <v>80</v>
      </c>
      <c r="F45" s="1">
        <v>100</v>
      </c>
      <c r="G45" s="1">
        <v>50</v>
      </c>
      <c r="H45" s="1">
        <v>100</v>
      </c>
      <c r="K45" s="1">
        <v>60</v>
      </c>
      <c r="L45" s="1">
        <v>40</v>
      </c>
      <c r="M45" s="1">
        <v>40</v>
      </c>
      <c r="N45" s="1">
        <v>100</v>
      </c>
      <c r="O45" s="1">
        <v>80</v>
      </c>
      <c r="P45" s="1">
        <v>80</v>
      </c>
      <c r="Q45" s="1">
        <v>30</v>
      </c>
      <c r="T45" s="1">
        <v>10</v>
      </c>
      <c r="U45" s="1">
        <v>10</v>
      </c>
      <c r="V45" s="1">
        <v>10</v>
      </c>
      <c r="W45" s="1">
        <v>60</v>
      </c>
      <c r="X45" s="1">
        <v>70</v>
      </c>
      <c r="Y45" s="1">
        <v>60</v>
      </c>
      <c r="Z45" s="1">
        <v>60</v>
      </c>
      <c r="AC45" s="1">
        <v>10</v>
      </c>
      <c r="AD45" s="1">
        <v>0</v>
      </c>
      <c r="AE45" s="1">
        <v>0</v>
      </c>
      <c r="AF45" s="1">
        <v>80</v>
      </c>
      <c r="AG45" s="1">
        <v>100</v>
      </c>
      <c r="AH45" s="1">
        <v>30</v>
      </c>
      <c r="AI45" s="1">
        <v>40</v>
      </c>
      <c r="AL45" s="1">
        <v>10</v>
      </c>
      <c r="AM45" s="1">
        <v>20</v>
      </c>
      <c r="AN45" s="1">
        <v>10</v>
      </c>
      <c r="AO45" s="1">
        <v>70</v>
      </c>
      <c r="AP45" s="1">
        <v>30</v>
      </c>
      <c r="AQ45" s="1">
        <v>50</v>
      </c>
      <c r="AR45" s="1">
        <v>50</v>
      </c>
    </row>
    <row r="48" spans="1:54" x14ac:dyDescent="0.25">
      <c r="A48" t="s">
        <v>73</v>
      </c>
      <c r="B48" s="1" t="s">
        <v>9</v>
      </c>
      <c r="C48" s="1" t="s">
        <v>3</v>
      </c>
      <c r="D48" s="1"/>
      <c r="E48" s="1"/>
      <c r="F48" s="1"/>
      <c r="G48" s="1"/>
      <c r="H48" s="1"/>
      <c r="I48" s="1"/>
      <c r="J48" s="1"/>
      <c r="K48" s="1"/>
      <c r="M48" s="1">
        <v>0.4</v>
      </c>
      <c r="N48" s="1"/>
      <c r="O48" s="1"/>
      <c r="P48" s="1"/>
      <c r="Q48" s="1"/>
      <c r="R48" s="1"/>
      <c r="S48" s="1"/>
      <c r="T48" s="1"/>
      <c r="V48" s="1">
        <v>0.6</v>
      </c>
      <c r="W48" s="1"/>
      <c r="X48" s="1"/>
      <c r="Y48" s="1"/>
      <c r="Z48" s="1"/>
      <c r="AA48" s="1"/>
      <c r="AB48" s="1"/>
      <c r="AC48" s="1"/>
      <c r="AD48" s="1"/>
      <c r="AE48" s="1"/>
      <c r="AF48" s="1"/>
      <c r="AH48" s="1">
        <v>0.8</v>
      </c>
      <c r="AI48" s="1"/>
      <c r="AJ48" s="1"/>
      <c r="AK48" s="1"/>
      <c r="AL48" s="1"/>
      <c r="AM48" s="1"/>
      <c r="AN48" s="1"/>
      <c r="AO48" s="1"/>
      <c r="AP48" s="1"/>
      <c r="AQ48" s="1"/>
      <c r="AR48" s="1"/>
      <c r="AT48" s="1">
        <v>1</v>
      </c>
      <c r="AU48" s="1"/>
      <c r="AV48" s="1"/>
      <c r="AW48" s="1"/>
      <c r="AX48" s="1"/>
      <c r="AY48" s="1"/>
      <c r="AZ48" s="1"/>
      <c r="BA48" s="1"/>
      <c r="BB48" s="1"/>
    </row>
    <row r="49" spans="1:76" x14ac:dyDescent="0.25">
      <c r="B49" s="1">
        <v>0</v>
      </c>
      <c r="C49" s="1">
        <v>100</v>
      </c>
      <c r="D49" s="1">
        <v>100</v>
      </c>
      <c r="E49" s="1">
        <v>100</v>
      </c>
      <c r="F49" s="1">
        <v>100</v>
      </c>
      <c r="G49" s="1">
        <v>100</v>
      </c>
      <c r="H49" s="1">
        <v>100</v>
      </c>
      <c r="I49" s="1">
        <v>100</v>
      </c>
      <c r="J49" s="1">
        <v>100</v>
      </c>
      <c r="K49" s="1">
        <v>100</v>
      </c>
      <c r="M49" s="1">
        <v>100</v>
      </c>
      <c r="N49" s="1">
        <v>100</v>
      </c>
      <c r="O49" s="1">
        <v>100</v>
      </c>
      <c r="P49" s="1">
        <v>100</v>
      </c>
      <c r="Q49" s="1">
        <v>100</v>
      </c>
      <c r="R49" s="1">
        <v>100</v>
      </c>
      <c r="S49" s="1">
        <v>100</v>
      </c>
      <c r="T49" s="1">
        <v>100</v>
      </c>
      <c r="V49" s="1">
        <v>100</v>
      </c>
      <c r="W49" s="1">
        <v>100</v>
      </c>
      <c r="X49" s="1">
        <v>100</v>
      </c>
      <c r="Y49" s="1">
        <v>100</v>
      </c>
      <c r="Z49" s="1">
        <v>100</v>
      </c>
      <c r="AA49" s="1">
        <v>100</v>
      </c>
      <c r="AB49" s="1">
        <v>100</v>
      </c>
      <c r="AC49" s="1">
        <v>100</v>
      </c>
      <c r="AD49" s="1">
        <v>100</v>
      </c>
      <c r="AE49" s="1">
        <v>100</v>
      </c>
      <c r="AF49" s="1">
        <v>100</v>
      </c>
      <c r="AH49" s="1">
        <v>100</v>
      </c>
      <c r="AI49" s="1">
        <v>100</v>
      </c>
      <c r="AJ49" s="1">
        <v>100</v>
      </c>
      <c r="AK49" s="1">
        <v>100</v>
      </c>
      <c r="AL49" s="1">
        <v>100</v>
      </c>
      <c r="AM49" s="1">
        <v>100</v>
      </c>
      <c r="AN49" s="1">
        <v>100</v>
      </c>
      <c r="AO49" s="1">
        <v>100</v>
      </c>
      <c r="AP49" s="1">
        <v>100</v>
      </c>
      <c r="AQ49" s="1">
        <v>100</v>
      </c>
      <c r="AR49" s="1">
        <v>100</v>
      </c>
      <c r="AT49" s="1">
        <v>100</v>
      </c>
      <c r="AU49" s="1">
        <v>100</v>
      </c>
      <c r="AV49" s="1">
        <v>100</v>
      </c>
      <c r="AW49" s="1">
        <v>100</v>
      </c>
      <c r="AX49" s="1">
        <v>100</v>
      </c>
      <c r="AY49" s="1">
        <v>100</v>
      </c>
      <c r="AZ49" s="1">
        <v>100</v>
      </c>
      <c r="BA49" s="1">
        <v>100</v>
      </c>
      <c r="BB49" s="1">
        <v>100</v>
      </c>
    </row>
    <row r="50" spans="1:76" x14ac:dyDescent="0.25">
      <c r="B50" s="1">
        <v>22</v>
      </c>
      <c r="C50" s="1">
        <v>100</v>
      </c>
      <c r="D50" s="1">
        <v>100</v>
      </c>
      <c r="E50" s="1">
        <v>90</v>
      </c>
      <c r="F50" s="1">
        <v>90</v>
      </c>
      <c r="G50" s="1">
        <v>90</v>
      </c>
      <c r="H50" s="1">
        <v>100</v>
      </c>
      <c r="I50" s="1">
        <v>100</v>
      </c>
      <c r="J50" s="1">
        <v>100</v>
      </c>
      <c r="K50" s="1">
        <v>100</v>
      </c>
      <c r="M50" s="1">
        <v>50</v>
      </c>
      <c r="N50" s="1">
        <v>60</v>
      </c>
      <c r="O50" s="1">
        <v>50</v>
      </c>
      <c r="P50" s="1">
        <v>80</v>
      </c>
      <c r="Q50" s="1">
        <v>70</v>
      </c>
      <c r="R50" s="1">
        <v>100</v>
      </c>
      <c r="S50" s="1">
        <v>70</v>
      </c>
      <c r="T50" s="1">
        <v>70</v>
      </c>
      <c r="V50" s="1">
        <v>50</v>
      </c>
      <c r="W50" s="1">
        <v>30</v>
      </c>
      <c r="X50" s="1">
        <v>50</v>
      </c>
      <c r="Y50" s="1">
        <v>50</v>
      </c>
      <c r="Z50" s="1">
        <v>60</v>
      </c>
      <c r="AA50" s="1">
        <v>70</v>
      </c>
      <c r="AB50" s="1">
        <v>80</v>
      </c>
      <c r="AC50" s="1">
        <v>70</v>
      </c>
      <c r="AD50" s="1">
        <v>40</v>
      </c>
      <c r="AE50" s="1">
        <v>70</v>
      </c>
      <c r="AF50" s="1">
        <v>30</v>
      </c>
      <c r="AH50" s="1">
        <v>50</v>
      </c>
      <c r="AI50" s="1">
        <v>40</v>
      </c>
      <c r="AJ50" s="1">
        <v>20</v>
      </c>
      <c r="AK50" s="1">
        <v>10</v>
      </c>
      <c r="AL50" s="1">
        <v>40</v>
      </c>
      <c r="AM50" s="1">
        <v>10</v>
      </c>
      <c r="AN50" s="1">
        <v>20</v>
      </c>
      <c r="AO50" s="1">
        <v>60</v>
      </c>
      <c r="AP50" s="1">
        <v>50</v>
      </c>
      <c r="AQ50" s="1">
        <v>20</v>
      </c>
      <c r="AR50" s="1">
        <v>30</v>
      </c>
      <c r="AT50" s="1">
        <v>30</v>
      </c>
      <c r="AU50" s="1">
        <v>40</v>
      </c>
      <c r="AV50" s="1">
        <v>40</v>
      </c>
      <c r="AW50" s="1">
        <v>10</v>
      </c>
      <c r="AX50" s="1">
        <v>10</v>
      </c>
      <c r="AY50" s="1">
        <v>30</v>
      </c>
      <c r="AZ50" s="1">
        <v>50</v>
      </c>
      <c r="BA50" s="1">
        <v>40</v>
      </c>
      <c r="BB50" s="1">
        <v>30</v>
      </c>
    </row>
    <row r="51" spans="1:76" x14ac:dyDescent="0.25">
      <c r="B51" s="1">
        <v>48</v>
      </c>
      <c r="C51" s="1">
        <v>100</v>
      </c>
      <c r="D51" s="1">
        <v>100</v>
      </c>
      <c r="E51" s="1">
        <v>90</v>
      </c>
      <c r="F51" s="1">
        <v>80</v>
      </c>
      <c r="G51" s="1">
        <v>90</v>
      </c>
      <c r="H51" s="1">
        <v>100</v>
      </c>
      <c r="I51" s="1">
        <v>100</v>
      </c>
      <c r="J51" s="1">
        <v>100</v>
      </c>
      <c r="K51" s="1">
        <v>100</v>
      </c>
      <c r="M51" s="1">
        <v>50</v>
      </c>
      <c r="N51" s="1">
        <v>60</v>
      </c>
      <c r="O51" s="1">
        <v>40</v>
      </c>
      <c r="P51" s="1">
        <v>60</v>
      </c>
      <c r="Q51" s="1">
        <v>70</v>
      </c>
      <c r="R51" s="1">
        <v>60</v>
      </c>
      <c r="S51" s="1">
        <v>60</v>
      </c>
      <c r="T51" s="1">
        <v>70</v>
      </c>
      <c r="V51" s="1">
        <v>30</v>
      </c>
      <c r="W51" s="1">
        <v>10</v>
      </c>
      <c r="X51" s="1">
        <v>40</v>
      </c>
      <c r="Y51" s="1">
        <v>50</v>
      </c>
      <c r="Z51" s="1">
        <v>20</v>
      </c>
      <c r="AA51" s="1">
        <v>50</v>
      </c>
      <c r="AB51" s="1">
        <v>40</v>
      </c>
      <c r="AC51" s="1">
        <v>60</v>
      </c>
      <c r="AD51" s="1">
        <v>40</v>
      </c>
      <c r="AE51" s="1">
        <v>60</v>
      </c>
      <c r="AF51" s="1">
        <v>20</v>
      </c>
      <c r="AH51" s="1">
        <v>40</v>
      </c>
      <c r="AI51" s="1">
        <v>40</v>
      </c>
      <c r="AJ51" s="1">
        <v>0</v>
      </c>
      <c r="AK51" s="1">
        <v>10</v>
      </c>
      <c r="AL51" s="1">
        <v>20</v>
      </c>
      <c r="AM51" s="1">
        <v>0</v>
      </c>
      <c r="AN51" s="1">
        <v>20</v>
      </c>
      <c r="AO51" s="1">
        <v>40</v>
      </c>
      <c r="AP51" s="1">
        <v>40</v>
      </c>
      <c r="AQ51" s="1">
        <v>10</v>
      </c>
      <c r="AR51" s="1">
        <v>30</v>
      </c>
      <c r="AT51" s="1">
        <v>30</v>
      </c>
      <c r="AU51" s="1">
        <v>40</v>
      </c>
      <c r="AV51" s="1">
        <v>30</v>
      </c>
      <c r="AW51" s="1">
        <v>10</v>
      </c>
      <c r="AX51" s="1">
        <v>10</v>
      </c>
      <c r="AY51" s="1">
        <v>20</v>
      </c>
      <c r="AZ51" s="1">
        <v>0</v>
      </c>
      <c r="BA51" s="1">
        <v>30</v>
      </c>
      <c r="BB51" s="1">
        <v>20</v>
      </c>
    </row>
    <row r="53" spans="1:76" x14ac:dyDescent="0.25">
      <c r="A53" t="s">
        <v>40</v>
      </c>
      <c r="B53" s="1" t="s">
        <v>9</v>
      </c>
      <c r="C53" s="1" t="s">
        <v>19</v>
      </c>
      <c r="D53" s="1"/>
      <c r="E53" s="1"/>
      <c r="F53" s="1"/>
      <c r="M53" s="1" t="s">
        <v>4</v>
      </c>
      <c r="N53" s="1"/>
      <c r="O53" s="1"/>
      <c r="P53" s="1"/>
      <c r="Q53" s="1"/>
      <c r="R53" s="1"/>
      <c r="S53" s="1"/>
      <c r="V53" s="1" t="s">
        <v>5</v>
      </c>
      <c r="W53" s="1"/>
      <c r="X53" s="1"/>
      <c r="Y53" s="1"/>
      <c r="Z53" s="1"/>
      <c r="AA53" s="1"/>
      <c r="AB53" s="1"/>
      <c r="AH53" s="1" t="s">
        <v>6</v>
      </c>
      <c r="AI53" s="1"/>
      <c r="AJ53" s="1"/>
      <c r="AK53" s="1"/>
      <c r="AL53" s="1"/>
      <c r="AM53" s="1"/>
      <c r="AT53" s="1" t="s">
        <v>7</v>
      </c>
      <c r="AU53" s="1"/>
      <c r="AV53" s="1"/>
      <c r="AW53" s="1"/>
      <c r="AX53" s="1"/>
      <c r="AY53" s="1"/>
    </row>
    <row r="54" spans="1:76" x14ac:dyDescent="0.25">
      <c r="B54" s="1">
        <v>0</v>
      </c>
      <c r="C54" s="1">
        <v>100</v>
      </c>
      <c r="D54" s="1">
        <v>100</v>
      </c>
      <c r="E54" s="1">
        <v>100</v>
      </c>
      <c r="F54" s="1">
        <v>100</v>
      </c>
      <c r="M54" s="1">
        <v>100</v>
      </c>
      <c r="N54" s="1">
        <v>100</v>
      </c>
      <c r="O54" s="1">
        <v>100</v>
      </c>
      <c r="P54" s="1">
        <v>100</v>
      </c>
      <c r="Q54" s="1">
        <v>100</v>
      </c>
      <c r="R54" s="1">
        <v>100</v>
      </c>
      <c r="S54" s="1">
        <v>100</v>
      </c>
      <c r="V54" s="1">
        <v>100</v>
      </c>
      <c r="W54" s="1">
        <v>100</v>
      </c>
      <c r="X54" s="1">
        <v>100</v>
      </c>
      <c r="Y54" s="1">
        <v>100</v>
      </c>
      <c r="Z54" s="1">
        <v>100</v>
      </c>
      <c r="AA54" s="1">
        <v>100</v>
      </c>
      <c r="AB54" s="1">
        <v>100</v>
      </c>
      <c r="AH54" s="1">
        <v>100</v>
      </c>
      <c r="AI54" s="1">
        <v>100</v>
      </c>
      <c r="AJ54" s="1">
        <v>100</v>
      </c>
      <c r="AK54" s="1">
        <v>100</v>
      </c>
      <c r="AL54" s="1">
        <v>100</v>
      </c>
      <c r="AM54" s="1">
        <v>100</v>
      </c>
      <c r="AT54" s="1">
        <v>100</v>
      </c>
      <c r="AU54" s="1">
        <v>100</v>
      </c>
      <c r="AV54" s="1">
        <v>100</v>
      </c>
      <c r="AW54" s="1">
        <v>100</v>
      </c>
      <c r="AX54" s="1">
        <v>100</v>
      </c>
      <c r="AY54" s="1">
        <v>100</v>
      </c>
    </row>
    <row r="55" spans="1:76" x14ac:dyDescent="0.25">
      <c r="B55" s="1">
        <v>22</v>
      </c>
      <c r="C55" s="1">
        <v>90</v>
      </c>
      <c r="D55" s="1">
        <v>90</v>
      </c>
      <c r="E55" s="1">
        <v>80</v>
      </c>
      <c r="F55" s="1">
        <v>100</v>
      </c>
      <c r="M55" s="1">
        <v>30</v>
      </c>
      <c r="N55" s="1">
        <v>20</v>
      </c>
      <c r="O55" s="1">
        <v>10</v>
      </c>
      <c r="P55" s="1">
        <v>60</v>
      </c>
      <c r="Q55" s="1">
        <v>50</v>
      </c>
      <c r="R55" s="1">
        <v>60</v>
      </c>
      <c r="S55" s="1">
        <v>80</v>
      </c>
      <c r="V55" s="1">
        <v>20</v>
      </c>
      <c r="W55" s="1">
        <v>20</v>
      </c>
      <c r="X55" s="1">
        <v>10</v>
      </c>
      <c r="Y55" s="1">
        <v>20</v>
      </c>
      <c r="Z55" s="1">
        <v>20</v>
      </c>
      <c r="AA55" s="1">
        <v>50</v>
      </c>
      <c r="AB55" s="1">
        <v>30</v>
      </c>
      <c r="AH55" s="1">
        <v>30</v>
      </c>
      <c r="AI55" s="1">
        <v>20</v>
      </c>
      <c r="AJ55" s="1">
        <v>20</v>
      </c>
      <c r="AK55" s="1">
        <v>0</v>
      </c>
      <c r="AL55" s="1">
        <v>0</v>
      </c>
      <c r="AM55" s="1">
        <v>30</v>
      </c>
      <c r="AT55" s="1">
        <v>0</v>
      </c>
      <c r="AU55" s="1">
        <v>40</v>
      </c>
      <c r="AV55" s="1">
        <v>10</v>
      </c>
      <c r="AW55" s="1">
        <v>10</v>
      </c>
      <c r="AX55" s="1">
        <v>10</v>
      </c>
      <c r="AY55" s="1">
        <v>20</v>
      </c>
    </row>
    <row r="56" spans="1:76" x14ac:dyDescent="0.25">
      <c r="B56" s="1">
        <v>48</v>
      </c>
      <c r="C56" s="1">
        <v>90</v>
      </c>
      <c r="D56" s="1">
        <v>90</v>
      </c>
      <c r="E56" s="1">
        <v>80</v>
      </c>
      <c r="F56" s="1">
        <v>100</v>
      </c>
      <c r="M56" s="1">
        <v>20</v>
      </c>
      <c r="N56" s="1">
        <v>20</v>
      </c>
      <c r="O56" s="1">
        <v>10</v>
      </c>
      <c r="P56" s="1">
        <v>40</v>
      </c>
      <c r="Q56" s="1">
        <v>50</v>
      </c>
      <c r="R56" s="1">
        <v>60</v>
      </c>
      <c r="S56" s="1">
        <v>70</v>
      </c>
      <c r="V56" s="1">
        <v>20</v>
      </c>
      <c r="W56" s="1">
        <v>20</v>
      </c>
      <c r="X56" s="1">
        <v>10</v>
      </c>
      <c r="Y56" s="1">
        <v>20</v>
      </c>
      <c r="Z56" s="1">
        <v>10</v>
      </c>
      <c r="AA56" s="1">
        <v>40</v>
      </c>
      <c r="AB56" s="1">
        <v>0</v>
      </c>
      <c r="AH56" s="1">
        <v>20</v>
      </c>
      <c r="AI56" s="1">
        <v>20</v>
      </c>
      <c r="AJ56" s="1">
        <v>20</v>
      </c>
      <c r="AK56" s="1">
        <v>0</v>
      </c>
      <c r="AL56" s="1">
        <v>0</v>
      </c>
      <c r="AM56" s="1">
        <v>0</v>
      </c>
      <c r="AT56" s="1">
        <v>0</v>
      </c>
      <c r="AU56" s="1">
        <v>30</v>
      </c>
      <c r="AV56" s="1">
        <v>10</v>
      </c>
      <c r="AW56" s="1">
        <v>10</v>
      </c>
      <c r="AX56" s="1">
        <v>0</v>
      </c>
      <c r="AY56" s="1">
        <v>10</v>
      </c>
    </row>
    <row r="58" spans="1:76" x14ac:dyDescent="0.25">
      <c r="A58" t="s">
        <v>41</v>
      </c>
      <c r="B58" s="1" t="s">
        <v>9</v>
      </c>
      <c r="C58" s="1">
        <v>0.1</v>
      </c>
      <c r="D58" s="1"/>
      <c r="E58" s="1"/>
      <c r="F58" s="1"/>
      <c r="G58" s="1"/>
      <c r="H58" s="1"/>
      <c r="M58" s="1">
        <v>0.4</v>
      </c>
      <c r="N58" s="1"/>
      <c r="O58" s="1"/>
      <c r="P58" s="1"/>
      <c r="Q58" s="1"/>
      <c r="R58" s="1"/>
      <c r="S58" s="1"/>
      <c r="V58" s="1">
        <v>0.6</v>
      </c>
      <c r="W58" s="1"/>
      <c r="X58" s="1"/>
      <c r="Y58" s="1"/>
      <c r="Z58" s="1"/>
      <c r="AA58" s="1"/>
      <c r="AB58" s="1"/>
      <c r="AH58" s="1">
        <v>0.8</v>
      </c>
      <c r="AI58" s="1"/>
      <c r="AJ58" s="1"/>
      <c r="AK58" s="1"/>
      <c r="AL58" s="1"/>
      <c r="AM58" s="1"/>
      <c r="AT58" s="1">
        <v>1</v>
      </c>
      <c r="AU58" s="1"/>
      <c r="AV58" s="1"/>
      <c r="AW58" s="1"/>
      <c r="AX58" s="1"/>
      <c r="AY58" s="1"/>
      <c r="AZ58" s="1"/>
    </row>
    <row r="59" spans="1:76" x14ac:dyDescent="0.25">
      <c r="B59" s="1">
        <v>0</v>
      </c>
      <c r="C59" s="1">
        <v>100</v>
      </c>
      <c r="D59" s="1">
        <v>100</v>
      </c>
      <c r="E59" s="1">
        <v>100</v>
      </c>
      <c r="F59" s="1">
        <v>100</v>
      </c>
      <c r="G59" s="1">
        <v>100</v>
      </c>
      <c r="H59" s="1">
        <v>100</v>
      </c>
      <c r="M59" s="1">
        <v>100</v>
      </c>
      <c r="N59" s="1">
        <v>100</v>
      </c>
      <c r="O59" s="1">
        <v>100</v>
      </c>
      <c r="P59" s="1">
        <v>100</v>
      </c>
      <c r="Q59" s="1">
        <v>100</v>
      </c>
      <c r="R59" s="1">
        <v>100</v>
      </c>
      <c r="S59" s="1">
        <v>100</v>
      </c>
      <c r="V59" s="1">
        <v>100</v>
      </c>
      <c r="W59" s="1">
        <v>100</v>
      </c>
      <c r="X59" s="1">
        <v>100</v>
      </c>
      <c r="Y59" s="1">
        <v>100</v>
      </c>
      <c r="Z59" s="1">
        <v>100</v>
      </c>
      <c r="AA59" s="1">
        <v>100</v>
      </c>
      <c r="AB59" s="1">
        <v>100</v>
      </c>
      <c r="AH59" s="1">
        <v>100</v>
      </c>
      <c r="AI59" s="1">
        <v>100</v>
      </c>
      <c r="AJ59" s="1">
        <v>100</v>
      </c>
      <c r="AK59" s="1">
        <v>100</v>
      </c>
      <c r="AL59" s="1">
        <v>100</v>
      </c>
      <c r="AM59" s="1">
        <v>100</v>
      </c>
      <c r="AT59" s="1">
        <v>100</v>
      </c>
      <c r="AU59" s="1">
        <v>100</v>
      </c>
      <c r="AV59" s="1">
        <v>100</v>
      </c>
      <c r="AW59" s="1">
        <v>100</v>
      </c>
      <c r="AX59" s="1">
        <v>100</v>
      </c>
      <c r="AY59" s="1">
        <v>100</v>
      </c>
      <c r="AZ59" s="1">
        <v>100</v>
      </c>
    </row>
    <row r="60" spans="1:76" x14ac:dyDescent="0.25">
      <c r="B60" s="1">
        <v>22</v>
      </c>
      <c r="C60" s="1">
        <v>100</v>
      </c>
      <c r="D60" s="1">
        <v>100</v>
      </c>
      <c r="E60" s="1">
        <v>80</v>
      </c>
      <c r="F60" s="1">
        <v>100</v>
      </c>
      <c r="G60" s="1">
        <v>60</v>
      </c>
      <c r="H60" s="1">
        <v>100</v>
      </c>
      <c r="M60" s="1">
        <v>90</v>
      </c>
      <c r="N60" s="1">
        <v>70</v>
      </c>
      <c r="O60" s="1">
        <v>70</v>
      </c>
      <c r="P60" s="1">
        <v>100</v>
      </c>
      <c r="Q60" s="1">
        <v>80</v>
      </c>
      <c r="R60" s="1">
        <v>90</v>
      </c>
      <c r="S60" s="1">
        <v>50</v>
      </c>
      <c r="V60" s="1">
        <v>30</v>
      </c>
      <c r="W60" s="1">
        <v>10</v>
      </c>
      <c r="X60" s="1">
        <v>40</v>
      </c>
      <c r="Y60" s="1">
        <v>80</v>
      </c>
      <c r="Z60" s="1">
        <v>70</v>
      </c>
      <c r="AA60" s="1">
        <v>90</v>
      </c>
      <c r="AB60" s="1">
        <v>80</v>
      </c>
      <c r="AH60" s="1">
        <v>10</v>
      </c>
      <c r="AI60" s="1">
        <v>10</v>
      </c>
      <c r="AJ60" s="1">
        <v>0</v>
      </c>
      <c r="AK60" s="1">
        <v>80</v>
      </c>
      <c r="AL60" s="1">
        <v>40</v>
      </c>
      <c r="AM60" s="1">
        <v>60</v>
      </c>
      <c r="AT60" s="1">
        <v>30</v>
      </c>
      <c r="AU60" s="1">
        <v>20</v>
      </c>
      <c r="AV60" s="1">
        <v>20</v>
      </c>
      <c r="AW60" s="1">
        <v>80</v>
      </c>
      <c r="AX60" s="1">
        <v>30</v>
      </c>
      <c r="AY60" s="1">
        <v>50</v>
      </c>
      <c r="AZ60" s="1">
        <v>80</v>
      </c>
    </row>
    <row r="61" spans="1:76" x14ac:dyDescent="0.25">
      <c r="B61" s="1">
        <v>48</v>
      </c>
      <c r="C61" s="1">
        <v>90</v>
      </c>
      <c r="D61" s="1">
        <v>80</v>
      </c>
      <c r="E61" s="1">
        <v>80</v>
      </c>
      <c r="F61" s="1">
        <v>100</v>
      </c>
      <c r="G61" s="1">
        <v>50</v>
      </c>
      <c r="H61" s="1">
        <v>100</v>
      </c>
      <c r="M61" s="1">
        <v>60</v>
      </c>
      <c r="N61" s="1">
        <v>40</v>
      </c>
      <c r="O61" s="1">
        <v>40</v>
      </c>
      <c r="P61" s="1">
        <v>100</v>
      </c>
      <c r="Q61" s="1">
        <v>80</v>
      </c>
      <c r="R61" s="1">
        <v>80</v>
      </c>
      <c r="S61" s="1">
        <v>30</v>
      </c>
      <c r="V61" s="1">
        <v>10</v>
      </c>
      <c r="W61" s="1">
        <v>10</v>
      </c>
      <c r="X61" s="1">
        <v>10</v>
      </c>
      <c r="Y61" s="1">
        <v>60</v>
      </c>
      <c r="Z61" s="1">
        <v>70</v>
      </c>
      <c r="AA61" s="1">
        <v>60</v>
      </c>
      <c r="AB61" s="1">
        <v>60</v>
      </c>
      <c r="AH61" s="1">
        <v>10</v>
      </c>
      <c r="AI61" s="1">
        <v>0</v>
      </c>
      <c r="AJ61" s="1">
        <v>0</v>
      </c>
      <c r="AK61" s="1">
        <v>80</v>
      </c>
      <c r="AL61" s="1">
        <v>30</v>
      </c>
      <c r="AM61" s="1">
        <v>40</v>
      </c>
      <c r="AT61" s="1">
        <v>10</v>
      </c>
      <c r="AU61" s="1">
        <v>20</v>
      </c>
      <c r="AV61" s="1">
        <v>10</v>
      </c>
      <c r="AW61" s="1">
        <v>70</v>
      </c>
      <c r="AX61" s="1">
        <v>30</v>
      </c>
      <c r="AY61" s="1">
        <v>50</v>
      </c>
      <c r="AZ61" s="1">
        <v>50</v>
      </c>
    </row>
    <row r="63" spans="1:76" x14ac:dyDescent="0.25">
      <c r="A63" t="s">
        <v>74</v>
      </c>
      <c r="B63" t="s">
        <v>75</v>
      </c>
      <c r="F63" t="s">
        <v>75</v>
      </c>
      <c r="K63" t="s">
        <v>75</v>
      </c>
      <c r="P63" t="s">
        <v>75</v>
      </c>
      <c r="U63" t="s">
        <v>75</v>
      </c>
      <c r="Z63" t="s">
        <v>75</v>
      </c>
      <c r="AE63" t="s">
        <v>75</v>
      </c>
      <c r="AJ63" t="s">
        <v>75</v>
      </c>
      <c r="AO63" t="s">
        <v>75</v>
      </c>
      <c r="AT63" t="s">
        <v>75</v>
      </c>
      <c r="AZ63" t="s">
        <v>75</v>
      </c>
      <c r="BF63" t="s">
        <v>75</v>
      </c>
      <c r="BL63" t="s">
        <v>75</v>
      </c>
      <c r="BR63" t="s">
        <v>75</v>
      </c>
      <c r="BX63" t="s">
        <v>75</v>
      </c>
    </row>
    <row r="64" spans="1:76" ht="15.75" thickBot="1" x14ac:dyDescent="0.3"/>
    <row r="65" spans="1:78" x14ac:dyDescent="0.25">
      <c r="B65" s="11"/>
      <c r="C65" s="11" t="s">
        <v>76</v>
      </c>
      <c r="D65" s="11" t="s">
        <v>77</v>
      </c>
      <c r="F65" s="11"/>
      <c r="G65" s="11" t="s">
        <v>76</v>
      </c>
      <c r="H65" s="11" t="s">
        <v>78</v>
      </c>
      <c r="K65" s="11"/>
      <c r="L65" s="11" t="s">
        <v>79</v>
      </c>
      <c r="M65" s="11" t="s">
        <v>80</v>
      </c>
      <c r="P65" s="11"/>
      <c r="Q65" s="11" t="s">
        <v>79</v>
      </c>
      <c r="R65" s="11" t="s">
        <v>81</v>
      </c>
      <c r="U65" s="11"/>
      <c r="V65" s="11" t="s">
        <v>82</v>
      </c>
      <c r="W65" s="11" t="s">
        <v>83</v>
      </c>
      <c r="Z65" s="11"/>
      <c r="AA65" s="11" t="s">
        <v>82</v>
      </c>
      <c r="AB65" s="11" t="s">
        <v>84</v>
      </c>
      <c r="AE65" s="11"/>
      <c r="AF65" s="11" t="s">
        <v>85</v>
      </c>
      <c r="AG65" s="11" t="s">
        <v>86</v>
      </c>
      <c r="AJ65" s="11"/>
      <c r="AK65" s="11" t="s">
        <v>85</v>
      </c>
      <c r="AL65" s="11" t="s">
        <v>87</v>
      </c>
      <c r="AO65" s="11"/>
      <c r="AP65" s="11" t="s">
        <v>88</v>
      </c>
      <c r="AQ65" s="11" t="s">
        <v>89</v>
      </c>
      <c r="AT65" s="11"/>
      <c r="AU65" s="11" t="s">
        <v>88</v>
      </c>
      <c r="AV65" s="11" t="s">
        <v>90</v>
      </c>
      <c r="AZ65" s="11"/>
      <c r="BA65" s="11" t="s">
        <v>77</v>
      </c>
      <c r="BB65" s="11" t="s">
        <v>78</v>
      </c>
      <c r="BF65" s="11"/>
      <c r="BG65" s="11" t="s">
        <v>80</v>
      </c>
      <c r="BH65" s="11" t="s">
        <v>81</v>
      </c>
      <c r="BM65" s="11" t="s">
        <v>83</v>
      </c>
      <c r="BN65" s="11" t="s">
        <v>84</v>
      </c>
      <c r="BR65" s="11"/>
      <c r="BS65" s="11" t="s">
        <v>86</v>
      </c>
      <c r="BT65" s="11" t="s">
        <v>87</v>
      </c>
      <c r="BX65" s="11"/>
      <c r="BY65" s="11" t="s">
        <v>89</v>
      </c>
      <c r="BZ65" s="11" t="s">
        <v>90</v>
      </c>
    </row>
    <row r="66" spans="1:78" x14ac:dyDescent="0.25">
      <c r="B66" s="12" t="s">
        <v>91</v>
      </c>
      <c r="C66" s="12">
        <v>96.666666666666671</v>
      </c>
      <c r="D66" s="12">
        <v>90</v>
      </c>
      <c r="F66" s="12" t="s">
        <v>91</v>
      </c>
      <c r="G66" s="12">
        <v>96.666666666666671</v>
      </c>
      <c r="H66" s="12">
        <v>90</v>
      </c>
      <c r="K66" s="12" t="s">
        <v>91</v>
      </c>
      <c r="L66" s="12">
        <v>68.75</v>
      </c>
      <c r="M66" s="12">
        <v>44.285714285714285</v>
      </c>
      <c r="P66" s="12" t="s">
        <v>91</v>
      </c>
      <c r="Q66" s="12">
        <v>68.75</v>
      </c>
      <c r="R66" s="12">
        <v>78.571428571428569</v>
      </c>
      <c r="U66" s="12" t="s">
        <v>91</v>
      </c>
      <c r="V66" s="12">
        <v>54.545454545454547</v>
      </c>
      <c r="W66" s="12">
        <v>24.285714285714285</v>
      </c>
      <c r="Z66" s="12" t="s">
        <v>91</v>
      </c>
      <c r="AA66" s="12">
        <v>54.545454545454547</v>
      </c>
      <c r="AB66" s="12">
        <v>57.142857142857146</v>
      </c>
      <c r="AE66" s="12" t="s">
        <v>91</v>
      </c>
      <c r="AF66" s="12">
        <v>31.818181818181817</v>
      </c>
      <c r="AG66" s="12">
        <v>16.666666666666668</v>
      </c>
      <c r="AJ66" s="12" t="s">
        <v>91</v>
      </c>
      <c r="AK66" s="12">
        <v>31.818181818181817</v>
      </c>
      <c r="AL66" s="12">
        <v>33.333333333333336</v>
      </c>
      <c r="AO66" s="12" t="s">
        <v>91</v>
      </c>
      <c r="AP66" s="12">
        <v>31.111111111111111</v>
      </c>
      <c r="AQ66" s="12">
        <v>15</v>
      </c>
      <c r="AT66" s="12" t="s">
        <v>91</v>
      </c>
      <c r="AU66" s="12">
        <v>31.111111111111111</v>
      </c>
      <c r="AV66" s="12">
        <v>44.285714285714285</v>
      </c>
      <c r="AZ66" s="12" t="s">
        <v>91</v>
      </c>
      <c r="BA66" s="12">
        <v>90</v>
      </c>
      <c r="BB66" s="12">
        <v>90</v>
      </c>
      <c r="BF66" s="12" t="s">
        <v>91</v>
      </c>
      <c r="BG66" s="12">
        <v>44.285714285714285</v>
      </c>
      <c r="BH66" s="12">
        <v>78.571428571428569</v>
      </c>
      <c r="BL66" s="12" t="s">
        <v>91</v>
      </c>
      <c r="BM66" s="12">
        <v>24.285714285714285</v>
      </c>
      <c r="BN66" s="12">
        <v>57.142857142857146</v>
      </c>
      <c r="BR66" s="12" t="s">
        <v>91</v>
      </c>
      <c r="BS66" s="12">
        <v>16.666666666666668</v>
      </c>
      <c r="BT66" s="12">
        <v>33.333333333333336</v>
      </c>
      <c r="BX66" s="12" t="s">
        <v>91</v>
      </c>
      <c r="BY66" s="12">
        <v>15</v>
      </c>
      <c r="BZ66" s="12">
        <v>44.285714285714285</v>
      </c>
    </row>
    <row r="67" spans="1:78" x14ac:dyDescent="0.25">
      <c r="B67" s="12" t="s">
        <v>92</v>
      </c>
      <c r="C67" s="12">
        <v>25.000000000000004</v>
      </c>
      <c r="D67" s="12">
        <v>66.666666666666671</v>
      </c>
      <c r="F67" s="12" t="s">
        <v>92</v>
      </c>
      <c r="G67" s="12">
        <v>25.000000000000004</v>
      </c>
      <c r="H67" s="12">
        <v>280</v>
      </c>
      <c r="K67" s="12" t="s">
        <v>92</v>
      </c>
      <c r="L67" s="12">
        <v>269.64285714285717</v>
      </c>
      <c r="M67" s="12">
        <v>628.57142857142844</v>
      </c>
      <c r="P67" s="12" t="s">
        <v>92</v>
      </c>
      <c r="Q67" s="12">
        <v>269.64285714285717</v>
      </c>
      <c r="R67" s="12">
        <v>280.95238095238045</v>
      </c>
      <c r="U67" s="12" t="s">
        <v>92</v>
      </c>
      <c r="V67" s="12">
        <v>287.2727272727272</v>
      </c>
      <c r="W67" s="12">
        <v>161.90476190476193</v>
      </c>
      <c r="Z67" s="12" t="s">
        <v>92</v>
      </c>
      <c r="AA67" s="12">
        <v>287.2727272727272</v>
      </c>
      <c r="AB67" s="12">
        <v>923.80952380952351</v>
      </c>
      <c r="AE67" s="12" t="s">
        <v>92</v>
      </c>
      <c r="AF67" s="12">
        <v>296.36363636363637</v>
      </c>
      <c r="AG67" s="12">
        <v>186.66666666666666</v>
      </c>
      <c r="AJ67" s="12" t="s">
        <v>92</v>
      </c>
      <c r="AK67" s="12">
        <v>296.36363636363637</v>
      </c>
      <c r="AL67" s="12">
        <v>1026.6666666666665</v>
      </c>
      <c r="AO67" s="12" t="s">
        <v>92</v>
      </c>
      <c r="AP67" s="12">
        <v>186.11111111111109</v>
      </c>
      <c r="AQ67" s="12">
        <v>190</v>
      </c>
      <c r="AT67" s="12" t="s">
        <v>92</v>
      </c>
      <c r="AU67" s="12">
        <v>186.11111111111109</v>
      </c>
      <c r="AV67" s="12">
        <v>695.23809523809507</v>
      </c>
      <c r="AZ67" s="12" t="s">
        <v>92</v>
      </c>
      <c r="BA67" s="12">
        <v>66.666666666666671</v>
      </c>
      <c r="BB67" s="12">
        <v>280</v>
      </c>
      <c r="BF67" s="12" t="s">
        <v>92</v>
      </c>
      <c r="BG67" s="12">
        <v>628.57142857142844</v>
      </c>
      <c r="BH67" s="12">
        <v>280.95238095238045</v>
      </c>
      <c r="BL67" s="12" t="s">
        <v>92</v>
      </c>
      <c r="BM67" s="12">
        <v>161.90476190476193</v>
      </c>
      <c r="BN67" s="12">
        <v>923.80952380952351</v>
      </c>
      <c r="BR67" s="12" t="s">
        <v>92</v>
      </c>
      <c r="BS67" s="12">
        <v>186.66666666666666</v>
      </c>
      <c r="BT67" s="12">
        <v>1026.6666666666665</v>
      </c>
      <c r="BX67" s="12" t="s">
        <v>92</v>
      </c>
      <c r="BY67" s="12">
        <v>190</v>
      </c>
      <c r="BZ67" s="12">
        <v>695.23809523809507</v>
      </c>
    </row>
    <row r="68" spans="1:78" x14ac:dyDescent="0.25">
      <c r="B68" s="12" t="s">
        <v>93</v>
      </c>
      <c r="C68" s="12">
        <v>9</v>
      </c>
      <c r="D68" s="12">
        <v>4</v>
      </c>
      <c r="F68" s="12" t="s">
        <v>93</v>
      </c>
      <c r="G68" s="12">
        <v>9</v>
      </c>
      <c r="H68" s="12">
        <v>6</v>
      </c>
      <c r="K68" s="12" t="s">
        <v>93</v>
      </c>
      <c r="L68" s="12">
        <v>8</v>
      </c>
      <c r="M68" s="12">
        <v>7</v>
      </c>
      <c r="P68" s="12" t="s">
        <v>93</v>
      </c>
      <c r="Q68" s="12">
        <v>8</v>
      </c>
      <c r="R68" s="12">
        <v>7</v>
      </c>
      <c r="U68" s="12" t="s">
        <v>93</v>
      </c>
      <c r="V68" s="12">
        <v>11</v>
      </c>
      <c r="W68" s="12">
        <v>7</v>
      </c>
      <c r="Z68" s="12" t="s">
        <v>93</v>
      </c>
      <c r="AA68" s="12">
        <v>11</v>
      </c>
      <c r="AB68" s="12">
        <v>7</v>
      </c>
      <c r="AE68" s="12" t="s">
        <v>93</v>
      </c>
      <c r="AF68" s="12">
        <v>11</v>
      </c>
      <c r="AG68" s="12">
        <v>6</v>
      </c>
      <c r="AJ68" s="12" t="s">
        <v>93</v>
      </c>
      <c r="AK68" s="12">
        <v>11</v>
      </c>
      <c r="AL68" s="12">
        <v>6</v>
      </c>
      <c r="AO68" s="12" t="s">
        <v>93</v>
      </c>
      <c r="AP68" s="12">
        <v>9</v>
      </c>
      <c r="AQ68" s="12">
        <v>6</v>
      </c>
      <c r="AT68" s="12" t="s">
        <v>93</v>
      </c>
      <c r="AU68" s="12">
        <v>9</v>
      </c>
      <c r="AV68" s="12">
        <v>7</v>
      </c>
      <c r="AZ68" s="12" t="s">
        <v>93</v>
      </c>
      <c r="BA68" s="12">
        <v>4</v>
      </c>
      <c r="BB68" s="12">
        <v>6</v>
      </c>
      <c r="BF68" s="12" t="s">
        <v>93</v>
      </c>
      <c r="BG68" s="12">
        <v>7</v>
      </c>
      <c r="BH68" s="12">
        <v>7</v>
      </c>
      <c r="BL68" s="12" t="s">
        <v>93</v>
      </c>
      <c r="BM68" s="12">
        <v>7</v>
      </c>
      <c r="BN68" s="12">
        <v>7</v>
      </c>
      <c r="BR68" s="12" t="s">
        <v>93</v>
      </c>
      <c r="BS68" s="12">
        <v>6</v>
      </c>
      <c r="BT68" s="12">
        <v>6</v>
      </c>
      <c r="BX68" s="12" t="s">
        <v>93</v>
      </c>
      <c r="BY68" s="12">
        <v>6</v>
      </c>
      <c r="BZ68" s="12">
        <v>7</v>
      </c>
    </row>
    <row r="69" spans="1:78" x14ac:dyDescent="0.25">
      <c r="B69" s="12" t="s">
        <v>94</v>
      </c>
      <c r="C69" s="12">
        <v>36.363636363636367</v>
      </c>
      <c r="D69" s="12"/>
      <c r="F69" s="12" t="s">
        <v>94</v>
      </c>
      <c r="G69" s="12">
        <v>123.07692307692308</v>
      </c>
      <c r="H69" s="12"/>
      <c r="K69" s="12" t="s">
        <v>94</v>
      </c>
      <c r="L69" s="12">
        <v>435.30219780219772</v>
      </c>
      <c r="M69" s="12"/>
      <c r="P69" s="12" t="s">
        <v>94</v>
      </c>
      <c r="Q69" s="12">
        <v>274.86263736263714</v>
      </c>
      <c r="R69" s="12"/>
      <c r="U69" s="12" t="s">
        <v>94</v>
      </c>
      <c r="V69" s="12">
        <v>240.25974025974023</v>
      </c>
      <c r="W69" s="12"/>
      <c r="Z69" s="12" t="s">
        <v>94</v>
      </c>
      <c r="AA69" s="12">
        <v>525.97402597402584</v>
      </c>
      <c r="AB69" s="12"/>
      <c r="AE69" s="12" t="s">
        <v>94</v>
      </c>
      <c r="AF69" s="12">
        <v>259.79797979797979</v>
      </c>
      <c r="AG69" s="12"/>
      <c r="AJ69" s="12" t="s">
        <v>94</v>
      </c>
      <c r="AK69" s="12">
        <v>539.79797979797979</v>
      </c>
      <c r="AL69" s="12"/>
      <c r="AO69" s="12" t="s">
        <v>94</v>
      </c>
      <c r="AP69" s="12">
        <v>187.60683760683759</v>
      </c>
      <c r="AQ69" s="12"/>
      <c r="AT69" s="12" t="s">
        <v>94</v>
      </c>
      <c r="AU69" s="12">
        <v>404.30839002267567</v>
      </c>
      <c r="AV69" s="12"/>
      <c r="AZ69" s="12" t="s">
        <v>94</v>
      </c>
      <c r="BA69" s="12">
        <v>200</v>
      </c>
      <c r="BB69" s="12"/>
      <c r="BF69" s="12" t="s">
        <v>94</v>
      </c>
      <c r="BG69" s="12">
        <v>454.76190476190442</v>
      </c>
      <c r="BH69" s="12"/>
      <c r="BL69" s="12" t="s">
        <v>94</v>
      </c>
      <c r="BM69" s="12">
        <v>542.85714285714278</v>
      </c>
      <c r="BN69" s="12"/>
      <c r="BR69" s="12" t="s">
        <v>94</v>
      </c>
      <c r="BS69" s="12">
        <v>606.66666666666652</v>
      </c>
      <c r="BT69" s="12"/>
      <c r="BX69" s="12" t="s">
        <v>94</v>
      </c>
      <c r="BY69" s="12">
        <v>465.58441558441552</v>
      </c>
      <c r="BZ69" s="12"/>
    </row>
    <row r="70" spans="1:78" x14ac:dyDescent="0.25">
      <c r="B70" s="12" t="s">
        <v>95</v>
      </c>
      <c r="C70" s="12">
        <v>0</v>
      </c>
      <c r="D70" s="12"/>
      <c r="F70" s="12" t="s">
        <v>95</v>
      </c>
      <c r="G70" s="12">
        <v>0</v>
      </c>
      <c r="H70" s="12"/>
      <c r="K70" s="12" t="s">
        <v>95</v>
      </c>
      <c r="L70" s="12">
        <v>0</v>
      </c>
      <c r="M70" s="12"/>
      <c r="P70" s="12" t="s">
        <v>95</v>
      </c>
      <c r="Q70" s="12">
        <v>0</v>
      </c>
      <c r="R70" s="12"/>
      <c r="U70" s="12" t="s">
        <v>95</v>
      </c>
      <c r="V70" s="12">
        <v>0</v>
      </c>
      <c r="W70" s="12"/>
      <c r="Z70" s="12" t="s">
        <v>95</v>
      </c>
      <c r="AA70" s="12">
        <v>0</v>
      </c>
      <c r="AB70" s="12"/>
      <c r="AE70" s="12" t="s">
        <v>95</v>
      </c>
      <c r="AF70" s="12">
        <v>0</v>
      </c>
      <c r="AG70" s="12"/>
      <c r="AJ70" s="12" t="s">
        <v>95</v>
      </c>
      <c r="AK70" s="12">
        <v>0</v>
      </c>
      <c r="AL70" s="12"/>
      <c r="AO70" s="12" t="s">
        <v>95</v>
      </c>
      <c r="AP70" s="12">
        <v>0</v>
      </c>
      <c r="AQ70" s="12"/>
      <c r="AT70" s="12" t="s">
        <v>95</v>
      </c>
      <c r="AU70" s="12">
        <v>0</v>
      </c>
      <c r="AV70" s="12"/>
      <c r="AZ70" s="12" t="s">
        <v>95</v>
      </c>
      <c r="BA70" s="12">
        <v>0</v>
      </c>
      <c r="BB70" s="12"/>
      <c r="BF70" s="12" t="s">
        <v>95</v>
      </c>
      <c r="BG70" s="12">
        <v>0</v>
      </c>
      <c r="BH70" s="12"/>
      <c r="BL70" s="12" t="s">
        <v>95</v>
      </c>
      <c r="BM70" s="12">
        <v>0</v>
      </c>
      <c r="BN70" s="12"/>
      <c r="BR70" s="12" t="s">
        <v>95</v>
      </c>
      <c r="BS70" s="12">
        <v>0</v>
      </c>
      <c r="BT70" s="12"/>
      <c r="BX70" s="12" t="s">
        <v>95</v>
      </c>
      <c r="BY70" s="12">
        <v>0</v>
      </c>
      <c r="BZ70" s="12"/>
    </row>
    <row r="71" spans="1:78" x14ac:dyDescent="0.25">
      <c r="B71" s="12" t="s">
        <v>96</v>
      </c>
      <c r="C71" s="12">
        <v>11</v>
      </c>
      <c r="D71" s="12"/>
      <c r="F71" s="12" t="s">
        <v>96</v>
      </c>
      <c r="G71" s="12">
        <v>13</v>
      </c>
      <c r="H71" s="12"/>
      <c r="K71" s="12" t="s">
        <v>96</v>
      </c>
      <c r="L71" s="12">
        <v>13</v>
      </c>
      <c r="M71" s="12"/>
      <c r="P71" s="12" t="s">
        <v>96</v>
      </c>
      <c r="Q71" s="12">
        <v>13</v>
      </c>
      <c r="R71" s="12"/>
      <c r="U71" s="12" t="s">
        <v>96</v>
      </c>
      <c r="V71" s="12">
        <v>16</v>
      </c>
      <c r="W71" s="12"/>
      <c r="Z71" s="12" t="s">
        <v>96</v>
      </c>
      <c r="AA71" s="12">
        <v>16</v>
      </c>
      <c r="AB71" s="12"/>
      <c r="AE71" s="12" t="s">
        <v>96</v>
      </c>
      <c r="AF71" s="12">
        <v>15</v>
      </c>
      <c r="AG71" s="12"/>
      <c r="AJ71" s="12" t="s">
        <v>96</v>
      </c>
      <c r="AK71" s="12">
        <v>15</v>
      </c>
      <c r="AL71" s="12"/>
      <c r="AO71" s="12" t="s">
        <v>96</v>
      </c>
      <c r="AP71" s="12">
        <v>13</v>
      </c>
      <c r="AQ71" s="12"/>
      <c r="AT71" s="12" t="s">
        <v>96</v>
      </c>
      <c r="AU71" s="12">
        <v>14</v>
      </c>
      <c r="AV71" s="12"/>
      <c r="AZ71" s="12" t="s">
        <v>96</v>
      </c>
      <c r="BA71" s="12">
        <v>8</v>
      </c>
      <c r="BB71" s="12"/>
      <c r="BF71" s="12" t="s">
        <v>96</v>
      </c>
      <c r="BG71" s="12">
        <v>12</v>
      </c>
      <c r="BH71" s="12"/>
      <c r="BL71" s="12" t="s">
        <v>96</v>
      </c>
      <c r="BM71" s="12">
        <v>12</v>
      </c>
      <c r="BN71" s="12"/>
      <c r="BR71" s="12" t="s">
        <v>96</v>
      </c>
      <c r="BS71" s="12">
        <v>10</v>
      </c>
      <c r="BT71" s="12"/>
      <c r="BX71" s="12" t="s">
        <v>96</v>
      </c>
      <c r="BY71" s="12">
        <v>11</v>
      </c>
      <c r="BZ71" s="12"/>
    </row>
    <row r="72" spans="1:78" x14ac:dyDescent="0.25">
      <c r="B72" s="12" t="s">
        <v>97</v>
      </c>
      <c r="C72" s="12">
        <v>1.8397324220156008</v>
      </c>
      <c r="D72" s="12"/>
      <c r="F72" s="12" t="s">
        <v>97</v>
      </c>
      <c r="G72" s="12">
        <v>1.1401754250991389</v>
      </c>
      <c r="H72" s="12"/>
      <c r="K72" s="12" t="s">
        <v>97</v>
      </c>
      <c r="L72" s="12">
        <v>2.265611780346485</v>
      </c>
      <c r="M72" s="12"/>
      <c r="P72" s="12" t="s">
        <v>97</v>
      </c>
      <c r="Q72" s="12">
        <v>-1.1446301779226462</v>
      </c>
      <c r="R72" s="12"/>
      <c r="U72" s="12" t="s">
        <v>97</v>
      </c>
      <c r="V72" s="12">
        <v>4.0376977354679493</v>
      </c>
      <c r="W72" s="12"/>
      <c r="Z72" s="12" t="s">
        <v>97</v>
      </c>
      <c r="AA72" s="12">
        <v>-0.23424278964210238</v>
      </c>
      <c r="AB72" s="12"/>
      <c r="AE72" s="12" t="s">
        <v>97</v>
      </c>
      <c r="AF72" s="12">
        <v>1.8521906465586473</v>
      </c>
      <c r="AG72" s="12"/>
      <c r="AJ72" s="12" t="s">
        <v>97</v>
      </c>
      <c r="AK72" s="12">
        <v>-0.12849550753293526</v>
      </c>
      <c r="AL72" s="12"/>
      <c r="AO72" s="12" t="s">
        <v>97</v>
      </c>
      <c r="AP72" s="12">
        <v>2.2317852951492996</v>
      </c>
      <c r="AQ72" s="12"/>
      <c r="AT72" s="12" t="s">
        <v>97</v>
      </c>
      <c r="AU72" s="12">
        <v>-1.3001439801194874</v>
      </c>
      <c r="AV72" s="12"/>
      <c r="AZ72" s="12" t="s">
        <v>97</v>
      </c>
      <c r="BA72" s="12">
        <v>0</v>
      </c>
      <c r="BB72" s="12"/>
      <c r="BF72" s="12" t="s">
        <v>97</v>
      </c>
      <c r="BG72" s="12">
        <v>-3.0078431506393701</v>
      </c>
      <c r="BH72" s="12"/>
      <c r="BL72" s="12" t="s">
        <v>97</v>
      </c>
      <c r="BM72" s="12">
        <v>-2.6382809395114606</v>
      </c>
      <c r="BN72" s="12"/>
      <c r="BR72" s="12" t="s">
        <v>97</v>
      </c>
      <c r="BS72" s="12">
        <v>-1.1720180773462388</v>
      </c>
      <c r="BT72" s="12"/>
      <c r="BX72" s="12" t="s">
        <v>97</v>
      </c>
      <c r="BY72" s="12">
        <v>-2.4395491518661343</v>
      </c>
      <c r="BZ72" s="12"/>
    </row>
    <row r="73" spans="1:78" x14ac:dyDescent="0.25">
      <c r="B73" s="12" t="s">
        <v>98</v>
      </c>
      <c r="C73" s="12">
        <v>4.6463307028256386E-2</v>
      </c>
      <c r="D73" s="12"/>
      <c r="F73" s="12" t="s">
        <v>98</v>
      </c>
      <c r="G73" s="12">
        <v>0.13739237974593108</v>
      </c>
      <c r="H73" s="12"/>
      <c r="K73" s="12" t="s">
        <v>98</v>
      </c>
      <c r="L73" s="12">
        <v>2.060077721402331E-2</v>
      </c>
      <c r="M73" s="12"/>
      <c r="P73" s="12" t="s">
        <v>98</v>
      </c>
      <c r="Q73" s="12">
        <v>0.1364999773105901</v>
      </c>
      <c r="R73" s="12"/>
      <c r="U73" s="12" t="s">
        <v>98</v>
      </c>
      <c r="V73" s="12">
        <v>4.7671084522871507E-4</v>
      </c>
      <c r="W73" s="12"/>
      <c r="Z73" s="12" t="s">
        <v>98</v>
      </c>
      <c r="AA73" s="12">
        <v>0.40888378409853154</v>
      </c>
      <c r="AB73" s="12"/>
      <c r="AE73" s="12" t="s">
        <v>98</v>
      </c>
      <c r="AF73" s="12">
        <v>4.189030400148254E-2</v>
      </c>
      <c r="AG73" s="12"/>
      <c r="AJ73" s="12" t="s">
        <v>98</v>
      </c>
      <c r="AK73" s="12">
        <v>0.44973192780810384</v>
      </c>
      <c r="AL73" s="12"/>
      <c r="AO73" s="12" t="s">
        <v>98</v>
      </c>
      <c r="AP73" s="12">
        <v>2.1928242600267614E-2</v>
      </c>
      <c r="AQ73" s="12"/>
      <c r="AT73" s="12" t="s">
        <v>98</v>
      </c>
      <c r="AU73" s="12">
        <v>0.10727479617137248</v>
      </c>
      <c r="AV73" s="12"/>
      <c r="AZ73" s="12" t="s">
        <v>98</v>
      </c>
      <c r="BA73" s="12">
        <v>0.5</v>
      </c>
      <c r="BB73" s="12"/>
      <c r="BF73" s="12" t="s">
        <v>98</v>
      </c>
      <c r="BG73" s="12">
        <v>5.4532803178464874E-3</v>
      </c>
      <c r="BH73" s="12"/>
      <c r="BL73" s="12" t="s">
        <v>98</v>
      </c>
      <c r="BM73" s="12">
        <v>1.0821164587856306E-2</v>
      </c>
      <c r="BN73" s="12"/>
      <c r="BR73" s="12" t="s">
        <v>98</v>
      </c>
      <c r="BS73" s="12">
        <v>0.13417765968207745</v>
      </c>
      <c r="BT73" s="12"/>
      <c r="BX73" s="12" t="s">
        <v>98</v>
      </c>
      <c r="BY73" s="12">
        <v>1.6424481233354001E-2</v>
      </c>
      <c r="BZ73" s="12"/>
    </row>
    <row r="74" spans="1:78" x14ac:dyDescent="0.25">
      <c r="B74" s="12" t="s">
        <v>99</v>
      </c>
      <c r="C74" s="12">
        <v>1.7958848187040437</v>
      </c>
      <c r="D74" s="12"/>
      <c r="F74" s="12" t="s">
        <v>99</v>
      </c>
      <c r="G74" s="12">
        <v>1.7709333959868729</v>
      </c>
      <c r="H74" s="12"/>
      <c r="K74" s="12" t="s">
        <v>99</v>
      </c>
      <c r="L74" s="12">
        <v>1.7709333959868729</v>
      </c>
      <c r="M74" s="12"/>
      <c r="P74" s="12" t="s">
        <v>99</v>
      </c>
      <c r="Q74" s="12">
        <v>1.7709333959868729</v>
      </c>
      <c r="R74" s="12"/>
      <c r="U74" s="12" t="s">
        <v>99</v>
      </c>
      <c r="V74" s="12">
        <v>1.7458836762762506</v>
      </c>
      <c r="W74" s="12"/>
      <c r="Z74" s="12" t="s">
        <v>99</v>
      </c>
      <c r="AA74" s="12">
        <v>1.7458836762762506</v>
      </c>
      <c r="AB74" s="12"/>
      <c r="AE74" s="12" t="s">
        <v>99</v>
      </c>
      <c r="AF74" s="12">
        <v>1.7530503556925723</v>
      </c>
      <c r="AG74" s="12"/>
      <c r="AJ74" s="12" t="s">
        <v>99</v>
      </c>
      <c r="AK74" s="12">
        <v>1.7530503556925723</v>
      </c>
      <c r="AL74" s="12"/>
      <c r="AO74" s="12" t="s">
        <v>99</v>
      </c>
      <c r="AP74" s="12">
        <v>1.7709333959868729</v>
      </c>
      <c r="AQ74" s="12"/>
      <c r="AT74" s="12" t="s">
        <v>99</v>
      </c>
      <c r="AU74" s="12">
        <v>1.7613101357748921</v>
      </c>
      <c r="AV74" s="12"/>
      <c r="AZ74" s="12" t="s">
        <v>99</v>
      </c>
      <c r="BA74" s="12">
        <v>1.8595480375308981</v>
      </c>
      <c r="BB74" s="12"/>
      <c r="BF74" s="12" t="s">
        <v>99</v>
      </c>
      <c r="BG74" s="12">
        <v>1.7822875556493194</v>
      </c>
      <c r="BH74" s="12"/>
      <c r="BL74" s="12" t="s">
        <v>99</v>
      </c>
      <c r="BM74" s="12">
        <v>1.7822875556493194</v>
      </c>
      <c r="BN74" s="12"/>
      <c r="BR74" s="12" t="s">
        <v>99</v>
      </c>
      <c r="BS74" s="12">
        <v>1.812461122811676</v>
      </c>
      <c r="BT74" s="12"/>
      <c r="BX74" s="12" t="s">
        <v>99</v>
      </c>
      <c r="BY74" s="12">
        <v>1.7958848187040437</v>
      </c>
      <c r="BZ74" s="12"/>
    </row>
    <row r="75" spans="1:78" x14ac:dyDescent="0.25">
      <c r="B75" s="12" t="s">
        <v>100</v>
      </c>
      <c r="C75" s="13">
        <v>9.2926614056512771E-2</v>
      </c>
      <c r="D75" s="12"/>
      <c r="F75" s="12" t="s">
        <v>100</v>
      </c>
      <c r="G75" s="13">
        <v>0.27478475949186215</v>
      </c>
      <c r="H75" s="12"/>
      <c r="K75" s="12" t="s">
        <v>100</v>
      </c>
      <c r="L75" s="14">
        <v>4.120155442804662E-2</v>
      </c>
      <c r="M75" s="12"/>
      <c r="P75" s="12" t="s">
        <v>100</v>
      </c>
      <c r="Q75" s="13">
        <v>0.27299995462118021</v>
      </c>
      <c r="R75" s="12"/>
      <c r="U75" s="12" t="s">
        <v>100</v>
      </c>
      <c r="V75" s="14">
        <v>9.5342169045743014E-4</v>
      </c>
      <c r="W75" s="12"/>
      <c r="Z75" s="12" t="s">
        <v>100</v>
      </c>
      <c r="AA75" s="13">
        <v>0.81776756819706309</v>
      </c>
      <c r="AB75" s="12"/>
      <c r="AE75" s="12" t="s">
        <v>100</v>
      </c>
      <c r="AF75" s="13">
        <v>8.3780608002965079E-2</v>
      </c>
      <c r="AG75" s="12"/>
      <c r="AJ75" s="12" t="s">
        <v>100</v>
      </c>
      <c r="AK75" s="13">
        <v>0.89946385561620767</v>
      </c>
      <c r="AL75" s="12"/>
      <c r="AO75" s="12" t="s">
        <v>100</v>
      </c>
      <c r="AP75" s="14">
        <v>4.3856485200535228E-2</v>
      </c>
      <c r="AQ75" s="12"/>
      <c r="AT75" s="12" t="s">
        <v>100</v>
      </c>
      <c r="AU75" s="13">
        <v>0.21454959234274495</v>
      </c>
      <c r="AV75" s="12"/>
      <c r="AZ75" s="12" t="s">
        <v>100</v>
      </c>
      <c r="BA75" s="13">
        <v>1</v>
      </c>
      <c r="BB75" s="12"/>
      <c r="BF75" s="12" t="s">
        <v>100</v>
      </c>
      <c r="BG75" s="14">
        <v>1.0906560635692975E-2</v>
      </c>
      <c r="BH75" s="12"/>
      <c r="BL75" s="12" t="s">
        <v>100</v>
      </c>
      <c r="BM75" s="14">
        <v>2.1642329175712613E-2</v>
      </c>
      <c r="BN75" s="12"/>
      <c r="BR75" s="12" t="s">
        <v>100</v>
      </c>
      <c r="BS75" s="13">
        <v>0.26835531936415491</v>
      </c>
      <c r="BT75" s="12"/>
      <c r="BX75" s="12" t="s">
        <v>100</v>
      </c>
      <c r="BY75" s="14">
        <v>3.2848962466708001E-2</v>
      </c>
      <c r="BZ75" s="12"/>
    </row>
    <row r="76" spans="1:78" ht="15.75" thickBot="1" x14ac:dyDescent="0.3">
      <c r="B76" s="15" t="s">
        <v>101</v>
      </c>
      <c r="C76" s="15">
        <v>2.2009851600916384</v>
      </c>
      <c r="D76" s="15"/>
      <c r="F76" s="15" t="s">
        <v>101</v>
      </c>
      <c r="G76" s="15">
        <v>2.1603686564627926</v>
      </c>
      <c r="H76" s="15"/>
      <c r="K76" s="15" t="s">
        <v>101</v>
      </c>
      <c r="L76" s="15">
        <v>2.1603686564627926</v>
      </c>
      <c r="M76" s="15"/>
      <c r="P76" s="15" t="s">
        <v>101</v>
      </c>
      <c r="Q76" s="15">
        <v>2.1603686564627926</v>
      </c>
      <c r="R76" s="15"/>
      <c r="U76" s="15" t="s">
        <v>101</v>
      </c>
      <c r="V76" s="15">
        <v>2.119905299221255</v>
      </c>
      <c r="W76" s="15"/>
      <c r="Z76" s="15" t="s">
        <v>101</v>
      </c>
      <c r="AA76" s="15">
        <v>2.119905299221255</v>
      </c>
      <c r="AB76" s="15"/>
      <c r="AE76" s="15" t="s">
        <v>101</v>
      </c>
      <c r="AF76" s="15">
        <v>2.1314495455597742</v>
      </c>
      <c r="AG76" s="15"/>
      <c r="AJ76" s="15" t="s">
        <v>101</v>
      </c>
      <c r="AK76" s="15">
        <v>2.1314495455597742</v>
      </c>
      <c r="AL76" s="15"/>
      <c r="AO76" s="15" t="s">
        <v>101</v>
      </c>
      <c r="AP76" s="15">
        <v>2.1603686564627926</v>
      </c>
      <c r="AQ76" s="15"/>
      <c r="AT76" s="15" t="s">
        <v>101</v>
      </c>
      <c r="AU76" s="15">
        <v>2.1447866879178044</v>
      </c>
      <c r="AV76" s="15"/>
      <c r="AZ76" s="15" t="s">
        <v>101</v>
      </c>
      <c r="BA76" s="15">
        <v>2.3060041352041671</v>
      </c>
      <c r="BB76" s="15"/>
      <c r="BF76" s="15" t="s">
        <v>101</v>
      </c>
      <c r="BG76" s="15">
        <v>2.1788128296672284</v>
      </c>
      <c r="BH76" s="15"/>
      <c r="BL76" s="15" t="s">
        <v>101</v>
      </c>
      <c r="BM76" s="15">
        <v>2.1788128296672284</v>
      </c>
      <c r="BN76" s="15"/>
      <c r="BR76" s="15" t="s">
        <v>101</v>
      </c>
      <c r="BS76" s="15">
        <v>2.2281388519862744</v>
      </c>
      <c r="BT76" s="15"/>
      <c r="BX76" s="15" t="s">
        <v>101</v>
      </c>
      <c r="BY76" s="15">
        <v>2.2009851600916384</v>
      </c>
      <c r="BZ76" s="15"/>
    </row>
    <row r="78" spans="1:78" x14ac:dyDescent="0.25">
      <c r="A78" t="s">
        <v>102</v>
      </c>
      <c r="B78" t="s">
        <v>75</v>
      </c>
      <c r="F78" t="s">
        <v>75</v>
      </c>
      <c r="K78" t="s">
        <v>75</v>
      </c>
      <c r="P78" t="s">
        <v>75</v>
      </c>
      <c r="U78" t="s">
        <v>75</v>
      </c>
      <c r="Z78" t="s">
        <v>75</v>
      </c>
      <c r="AE78" t="s">
        <v>75</v>
      </c>
      <c r="AJ78" t="s">
        <v>75</v>
      </c>
      <c r="AO78" t="s">
        <v>75</v>
      </c>
      <c r="AT78" t="s">
        <v>75</v>
      </c>
      <c r="AZ78" t="s">
        <v>75</v>
      </c>
      <c r="BF78" t="s">
        <v>75</v>
      </c>
      <c r="BL78" t="s">
        <v>75</v>
      </c>
      <c r="BR78" t="s">
        <v>75</v>
      </c>
      <c r="BX78" t="s">
        <v>75</v>
      </c>
    </row>
    <row r="79" spans="1:78" ht="15.75" thickBot="1" x14ac:dyDescent="0.3"/>
    <row r="80" spans="1:78" x14ac:dyDescent="0.25">
      <c r="B80" s="11"/>
      <c r="C80" s="11" t="s">
        <v>76</v>
      </c>
      <c r="D80" s="11" t="s">
        <v>77</v>
      </c>
      <c r="F80" s="11"/>
      <c r="G80" s="11" t="s">
        <v>76</v>
      </c>
      <c r="H80" s="11" t="s">
        <v>78</v>
      </c>
      <c r="K80" s="11"/>
      <c r="L80" s="11" t="s">
        <v>79</v>
      </c>
      <c r="M80" s="11" t="s">
        <v>80</v>
      </c>
      <c r="P80" s="11"/>
      <c r="Q80" s="11" t="s">
        <v>79</v>
      </c>
      <c r="R80" s="11" t="s">
        <v>81</v>
      </c>
      <c r="U80" s="11"/>
      <c r="V80" s="11" t="s">
        <v>82</v>
      </c>
      <c r="W80" s="11" t="s">
        <v>83</v>
      </c>
      <c r="Z80" s="11"/>
      <c r="AA80" s="11" t="s">
        <v>82</v>
      </c>
      <c r="AB80" s="11" t="s">
        <v>84</v>
      </c>
      <c r="AE80" s="11"/>
      <c r="AF80" s="11" t="s">
        <v>85</v>
      </c>
      <c r="AG80" s="11" t="s">
        <v>86</v>
      </c>
      <c r="AJ80" s="11"/>
      <c r="AK80" s="11" t="s">
        <v>85</v>
      </c>
      <c r="AL80" s="11" t="s">
        <v>87</v>
      </c>
      <c r="AO80" s="11"/>
      <c r="AP80" s="11" t="s">
        <v>88</v>
      </c>
      <c r="AQ80" s="11" t="s">
        <v>89</v>
      </c>
      <c r="AT80" s="11"/>
      <c r="AU80" s="11" t="s">
        <v>88</v>
      </c>
      <c r="AV80" s="11" t="s">
        <v>90</v>
      </c>
      <c r="AZ80" s="11"/>
      <c r="BA80" s="11" t="s">
        <v>77</v>
      </c>
      <c r="BB80" s="11" t="s">
        <v>78</v>
      </c>
      <c r="BF80" s="11"/>
      <c r="BG80" s="11" t="s">
        <v>80</v>
      </c>
      <c r="BH80" s="11" t="s">
        <v>81</v>
      </c>
      <c r="BM80" s="11" t="s">
        <v>83</v>
      </c>
      <c r="BN80" s="11" t="s">
        <v>84</v>
      </c>
      <c r="BR80" s="11"/>
      <c r="BS80" s="11" t="s">
        <v>86</v>
      </c>
      <c r="BT80" s="11" t="s">
        <v>87</v>
      </c>
      <c r="BX80" s="11"/>
      <c r="BY80" s="11" t="s">
        <v>89</v>
      </c>
      <c r="BZ80" s="11" t="s">
        <v>90</v>
      </c>
    </row>
    <row r="81" spans="2:78" x14ac:dyDescent="0.25">
      <c r="B81" s="12" t="s">
        <v>91</v>
      </c>
      <c r="C81" s="12">
        <v>95.555555555555557</v>
      </c>
      <c r="D81" s="12">
        <v>81.599999999999994</v>
      </c>
      <c r="F81" s="12" t="s">
        <v>91</v>
      </c>
      <c r="G81" s="12">
        <v>95.555555555555557</v>
      </c>
      <c r="H81" s="12">
        <v>83.333333333333329</v>
      </c>
      <c r="K81" s="12" t="s">
        <v>91</v>
      </c>
      <c r="L81" s="12">
        <v>58.75</v>
      </c>
      <c r="M81" s="12">
        <v>38.571428571428569</v>
      </c>
      <c r="P81" s="12" t="s">
        <v>91</v>
      </c>
      <c r="Q81" s="12">
        <v>58.75</v>
      </c>
      <c r="R81" s="12">
        <v>61.428571428571431</v>
      </c>
      <c r="U81" s="12" t="s">
        <v>91</v>
      </c>
      <c r="V81" s="12">
        <v>38.18181818181818</v>
      </c>
      <c r="W81" s="12">
        <v>17.142857142857142</v>
      </c>
      <c r="Z81" s="12" t="s">
        <v>91</v>
      </c>
      <c r="AA81" s="12">
        <v>38.18181818181818</v>
      </c>
      <c r="AB81" s="12">
        <v>40</v>
      </c>
      <c r="AE81" s="12" t="s">
        <v>91</v>
      </c>
      <c r="AF81" s="12">
        <v>22.727272727272727</v>
      </c>
      <c r="AG81" s="12">
        <v>10</v>
      </c>
      <c r="AJ81" s="12" t="s">
        <v>91</v>
      </c>
      <c r="AK81" s="12">
        <v>22.727272727272727</v>
      </c>
      <c r="AL81" s="12">
        <v>26.666666666666668</v>
      </c>
      <c r="AO81" s="12" t="s">
        <v>91</v>
      </c>
      <c r="AP81" s="12">
        <v>21.111111111111111</v>
      </c>
      <c r="AQ81" s="12">
        <v>10</v>
      </c>
      <c r="AT81" s="12" t="s">
        <v>91</v>
      </c>
      <c r="AU81" s="12">
        <v>21.111111111111111</v>
      </c>
      <c r="AV81" s="12">
        <v>34.285714285714285</v>
      </c>
      <c r="AZ81" s="12" t="s">
        <v>91</v>
      </c>
      <c r="BA81" s="12">
        <v>90</v>
      </c>
      <c r="BB81" s="12">
        <v>83.333333333333329</v>
      </c>
      <c r="BF81" s="12" t="s">
        <v>91</v>
      </c>
      <c r="BG81" s="12">
        <v>38.571428571428569</v>
      </c>
      <c r="BH81" s="12">
        <v>61.428571428571431</v>
      </c>
      <c r="BL81" s="12" t="s">
        <v>91</v>
      </c>
      <c r="BM81" s="12">
        <v>17.142857142857142</v>
      </c>
      <c r="BN81" s="12">
        <v>40</v>
      </c>
      <c r="BR81" s="12" t="s">
        <v>91</v>
      </c>
      <c r="BS81" s="12">
        <v>10</v>
      </c>
      <c r="BT81" s="12">
        <v>26.666666666666668</v>
      </c>
      <c r="BX81" s="12" t="s">
        <v>91</v>
      </c>
      <c r="BY81" s="12">
        <v>10</v>
      </c>
      <c r="BZ81" s="12">
        <v>34.285714285714285</v>
      </c>
    </row>
    <row r="82" spans="2:78" x14ac:dyDescent="0.25">
      <c r="B82" s="12" t="s">
        <v>92</v>
      </c>
      <c r="C82" s="12">
        <v>52.777777777777771</v>
      </c>
      <c r="D82" s="12">
        <v>402.79999999999927</v>
      </c>
      <c r="F82" s="12" t="s">
        <v>92</v>
      </c>
      <c r="G82" s="12">
        <v>52.777777777777771</v>
      </c>
      <c r="H82" s="12">
        <v>346.66666666666714</v>
      </c>
      <c r="K82" s="12" t="s">
        <v>92</v>
      </c>
      <c r="L82" s="12">
        <v>98.214285714285708</v>
      </c>
      <c r="M82" s="12">
        <v>514.28571428571433</v>
      </c>
      <c r="P82" s="12" t="s">
        <v>92</v>
      </c>
      <c r="Q82" s="12">
        <v>98.214285714285708</v>
      </c>
      <c r="R82" s="12">
        <v>680.95238095238108</v>
      </c>
      <c r="U82" s="12" t="s">
        <v>92</v>
      </c>
      <c r="V82" s="12">
        <v>276.36363636363637</v>
      </c>
      <c r="W82" s="12">
        <v>157.14285714285711</v>
      </c>
      <c r="Z82" s="12" t="s">
        <v>92</v>
      </c>
      <c r="AA82" s="12">
        <v>276.36363636363637</v>
      </c>
      <c r="AB82" s="12">
        <v>800</v>
      </c>
      <c r="AE82" s="12" t="s">
        <v>92</v>
      </c>
      <c r="AF82" s="12">
        <v>261.81818181818181</v>
      </c>
      <c r="AG82" s="12">
        <v>120</v>
      </c>
      <c r="AJ82" s="12" t="s">
        <v>92</v>
      </c>
      <c r="AK82" s="12">
        <v>261.81818181818181</v>
      </c>
      <c r="AL82" s="12">
        <v>946.66666666666663</v>
      </c>
      <c r="AO82" s="12" t="s">
        <v>92</v>
      </c>
      <c r="AP82" s="12">
        <v>161.11111111111109</v>
      </c>
      <c r="AQ82" s="12">
        <v>120</v>
      </c>
      <c r="AT82" s="12" t="s">
        <v>92</v>
      </c>
      <c r="AU82" s="12">
        <v>161.11111111111109</v>
      </c>
      <c r="AV82" s="12">
        <v>528.57142857142844</v>
      </c>
      <c r="AZ82" s="12" t="s">
        <v>92</v>
      </c>
      <c r="BA82" s="12">
        <v>66.666666666666671</v>
      </c>
      <c r="BB82" s="12">
        <v>346.66666666666714</v>
      </c>
      <c r="BF82" s="12" t="s">
        <v>92</v>
      </c>
      <c r="BG82" s="12">
        <v>514.28571428571433</v>
      </c>
      <c r="BH82" s="12">
        <v>680.95238095238108</v>
      </c>
      <c r="BL82" s="12" t="s">
        <v>92</v>
      </c>
      <c r="BM82" s="12">
        <v>157.14285714285711</v>
      </c>
      <c r="BN82" s="12">
        <v>800</v>
      </c>
      <c r="BR82" s="12" t="s">
        <v>92</v>
      </c>
      <c r="BS82" s="12">
        <v>120</v>
      </c>
      <c r="BT82" s="12">
        <v>946.66666666666663</v>
      </c>
      <c r="BX82" s="12" t="s">
        <v>92</v>
      </c>
      <c r="BY82" s="12">
        <v>120</v>
      </c>
      <c r="BZ82" s="12">
        <v>528.57142857142844</v>
      </c>
    </row>
    <row r="83" spans="2:78" x14ac:dyDescent="0.25">
      <c r="B83" s="12" t="s">
        <v>93</v>
      </c>
      <c r="C83" s="12">
        <v>9</v>
      </c>
      <c r="D83" s="12">
        <v>5</v>
      </c>
      <c r="F83" s="12" t="s">
        <v>93</v>
      </c>
      <c r="G83" s="12">
        <v>9</v>
      </c>
      <c r="H83" s="12">
        <v>6</v>
      </c>
      <c r="K83" s="12" t="s">
        <v>93</v>
      </c>
      <c r="L83" s="12">
        <v>8</v>
      </c>
      <c r="M83" s="12">
        <v>7</v>
      </c>
      <c r="P83" s="12" t="s">
        <v>93</v>
      </c>
      <c r="Q83" s="12">
        <v>8</v>
      </c>
      <c r="R83" s="12">
        <v>7</v>
      </c>
      <c r="U83" s="12" t="s">
        <v>93</v>
      </c>
      <c r="V83" s="12">
        <v>11</v>
      </c>
      <c r="W83" s="12">
        <v>7</v>
      </c>
      <c r="Z83" s="12" t="s">
        <v>93</v>
      </c>
      <c r="AA83" s="12">
        <v>11</v>
      </c>
      <c r="AB83" s="12">
        <v>7</v>
      </c>
      <c r="AE83" s="12" t="s">
        <v>93</v>
      </c>
      <c r="AF83" s="12">
        <v>11</v>
      </c>
      <c r="AG83" s="12">
        <v>6</v>
      </c>
      <c r="AJ83" s="12" t="s">
        <v>93</v>
      </c>
      <c r="AK83" s="12">
        <v>11</v>
      </c>
      <c r="AL83" s="12">
        <v>6</v>
      </c>
      <c r="AO83" s="12" t="s">
        <v>93</v>
      </c>
      <c r="AP83" s="12">
        <v>9</v>
      </c>
      <c r="AQ83" s="12">
        <v>6</v>
      </c>
      <c r="AT83" s="12" t="s">
        <v>93</v>
      </c>
      <c r="AU83" s="12">
        <v>9</v>
      </c>
      <c r="AV83" s="12">
        <v>7</v>
      </c>
      <c r="AZ83" s="12" t="s">
        <v>93</v>
      </c>
      <c r="BA83" s="12">
        <v>4</v>
      </c>
      <c r="BB83" s="12">
        <v>6</v>
      </c>
      <c r="BF83" s="12" t="s">
        <v>93</v>
      </c>
      <c r="BG83" s="12">
        <v>7</v>
      </c>
      <c r="BH83" s="12">
        <v>7</v>
      </c>
      <c r="BL83" s="12" t="s">
        <v>93</v>
      </c>
      <c r="BM83" s="12">
        <v>7</v>
      </c>
      <c r="BN83" s="12">
        <v>7</v>
      </c>
      <c r="BR83" s="12" t="s">
        <v>93</v>
      </c>
      <c r="BS83" s="12">
        <v>6</v>
      </c>
      <c r="BT83" s="12">
        <v>6</v>
      </c>
      <c r="BX83" s="12" t="s">
        <v>93</v>
      </c>
      <c r="BY83" s="12">
        <v>6</v>
      </c>
      <c r="BZ83" s="12">
        <v>7</v>
      </c>
    </row>
    <row r="84" spans="2:78" x14ac:dyDescent="0.25">
      <c r="B84" s="12" t="s">
        <v>94</v>
      </c>
      <c r="C84" s="12">
        <v>169.45185185185161</v>
      </c>
      <c r="D84" s="12"/>
      <c r="F84" s="12" t="s">
        <v>94</v>
      </c>
      <c r="G84" s="12">
        <v>165.81196581196599</v>
      </c>
      <c r="H84" s="12"/>
      <c r="K84" s="12" t="s">
        <v>94</v>
      </c>
      <c r="L84" s="12">
        <v>290.24725274725279</v>
      </c>
      <c r="M84" s="12"/>
      <c r="P84" s="12" t="s">
        <v>94</v>
      </c>
      <c r="Q84" s="12">
        <v>367.17032967032969</v>
      </c>
      <c r="R84" s="12"/>
      <c r="U84" s="12" t="s">
        <v>94</v>
      </c>
      <c r="V84" s="12">
        <v>231.65584415584416</v>
      </c>
      <c r="W84" s="12"/>
      <c r="Z84" s="12" t="s">
        <v>94</v>
      </c>
      <c r="AA84" s="12">
        <v>472.72727272727275</v>
      </c>
      <c r="AB84" s="12"/>
      <c r="AE84" s="12" t="s">
        <v>94</v>
      </c>
      <c r="AF84" s="12">
        <v>214.54545454545453</v>
      </c>
      <c r="AG84" s="12"/>
      <c r="AJ84" s="12" t="s">
        <v>94</v>
      </c>
      <c r="AK84" s="12">
        <v>490.10101010101005</v>
      </c>
      <c r="AL84" s="12"/>
      <c r="AO84" s="12" t="s">
        <v>94</v>
      </c>
      <c r="AP84" s="12">
        <v>145.29914529914529</v>
      </c>
      <c r="AQ84" s="12"/>
      <c r="AT84" s="12" t="s">
        <v>94</v>
      </c>
      <c r="AU84" s="12">
        <v>318.59410430838994</v>
      </c>
      <c r="AV84" s="12"/>
      <c r="AZ84" s="12" t="s">
        <v>94</v>
      </c>
      <c r="BA84" s="12">
        <v>241.66666666666697</v>
      </c>
      <c r="BB84" s="12"/>
      <c r="BF84" s="12" t="s">
        <v>94</v>
      </c>
      <c r="BG84" s="12">
        <v>597.61904761904771</v>
      </c>
      <c r="BH84" s="12"/>
      <c r="BL84" s="12" t="s">
        <v>94</v>
      </c>
      <c r="BM84" s="12">
        <v>478.57142857142861</v>
      </c>
      <c r="BN84" s="12"/>
      <c r="BR84" s="12" t="s">
        <v>94</v>
      </c>
      <c r="BS84" s="12">
        <v>533.33333333333326</v>
      </c>
      <c r="BT84" s="12"/>
      <c r="BX84" s="12" t="s">
        <v>94</v>
      </c>
      <c r="BY84" s="12">
        <v>342.85714285714278</v>
      </c>
      <c r="BZ84" s="12"/>
    </row>
    <row r="85" spans="2:78" x14ac:dyDescent="0.25">
      <c r="B85" s="12" t="s">
        <v>95</v>
      </c>
      <c r="C85" s="12">
        <v>0</v>
      </c>
      <c r="D85" s="12"/>
      <c r="F85" s="12" t="s">
        <v>95</v>
      </c>
      <c r="G85" s="12">
        <v>0</v>
      </c>
      <c r="H85" s="12"/>
      <c r="K85" s="12" t="s">
        <v>95</v>
      </c>
      <c r="L85" s="12">
        <v>0</v>
      </c>
      <c r="M85" s="12"/>
      <c r="P85" s="12" t="s">
        <v>95</v>
      </c>
      <c r="Q85" s="12">
        <v>0</v>
      </c>
      <c r="R85" s="12"/>
      <c r="U85" s="12" t="s">
        <v>95</v>
      </c>
      <c r="V85" s="12">
        <v>0</v>
      </c>
      <c r="W85" s="12"/>
      <c r="Z85" s="12" t="s">
        <v>95</v>
      </c>
      <c r="AA85" s="12">
        <v>0</v>
      </c>
      <c r="AB85" s="12"/>
      <c r="AE85" s="12" t="s">
        <v>95</v>
      </c>
      <c r="AF85" s="12">
        <v>0</v>
      </c>
      <c r="AG85" s="12"/>
      <c r="AJ85" s="12" t="s">
        <v>95</v>
      </c>
      <c r="AK85" s="12">
        <v>0</v>
      </c>
      <c r="AL85" s="12"/>
      <c r="AO85" s="12" t="s">
        <v>95</v>
      </c>
      <c r="AP85" s="12">
        <v>0</v>
      </c>
      <c r="AQ85" s="12"/>
      <c r="AT85" s="12" t="s">
        <v>95</v>
      </c>
      <c r="AU85" s="12">
        <v>0</v>
      </c>
      <c r="AV85" s="12"/>
      <c r="AZ85" s="12" t="s">
        <v>95</v>
      </c>
      <c r="BA85" s="12">
        <v>0</v>
      </c>
      <c r="BB85" s="12"/>
      <c r="BF85" s="12" t="s">
        <v>95</v>
      </c>
      <c r="BG85" s="12">
        <v>0</v>
      </c>
      <c r="BH85" s="12"/>
      <c r="BL85" s="12" t="s">
        <v>95</v>
      </c>
      <c r="BM85" s="12">
        <v>0</v>
      </c>
      <c r="BN85" s="12"/>
      <c r="BR85" s="12" t="s">
        <v>95</v>
      </c>
      <c r="BS85" s="12">
        <v>0</v>
      </c>
      <c r="BT85" s="12"/>
      <c r="BX85" s="12" t="s">
        <v>95</v>
      </c>
      <c r="BY85" s="12">
        <v>0</v>
      </c>
      <c r="BZ85" s="12"/>
    </row>
    <row r="86" spans="2:78" x14ac:dyDescent="0.25">
      <c r="B86" s="12" t="s">
        <v>96</v>
      </c>
      <c r="C86" s="12">
        <v>12</v>
      </c>
      <c r="D86" s="12"/>
      <c r="F86" s="12" t="s">
        <v>96</v>
      </c>
      <c r="G86" s="12">
        <v>13</v>
      </c>
      <c r="H86" s="12"/>
      <c r="K86" s="12" t="s">
        <v>96</v>
      </c>
      <c r="L86" s="12">
        <v>13</v>
      </c>
      <c r="M86" s="12"/>
      <c r="P86" s="12" t="s">
        <v>96</v>
      </c>
      <c r="Q86" s="12">
        <v>13</v>
      </c>
      <c r="R86" s="12"/>
      <c r="U86" s="12" t="s">
        <v>96</v>
      </c>
      <c r="V86" s="12">
        <v>16</v>
      </c>
      <c r="W86" s="12"/>
      <c r="Z86" s="12" t="s">
        <v>96</v>
      </c>
      <c r="AA86" s="12">
        <v>16</v>
      </c>
      <c r="AB86" s="12"/>
      <c r="AE86" s="12" t="s">
        <v>96</v>
      </c>
      <c r="AF86" s="12">
        <v>15</v>
      </c>
      <c r="AG86" s="12"/>
      <c r="AJ86" s="12" t="s">
        <v>96</v>
      </c>
      <c r="AK86" s="12">
        <v>15</v>
      </c>
      <c r="AL86" s="12"/>
      <c r="AO86" s="12" t="s">
        <v>96</v>
      </c>
      <c r="AP86" s="12">
        <v>13</v>
      </c>
      <c r="AQ86" s="12"/>
      <c r="AT86" s="12" t="s">
        <v>96</v>
      </c>
      <c r="AU86" s="12">
        <v>14</v>
      </c>
      <c r="AV86" s="12"/>
      <c r="AZ86" s="12" t="s">
        <v>96</v>
      </c>
      <c r="BA86" s="12">
        <v>8</v>
      </c>
      <c r="BB86" s="12"/>
      <c r="BF86" s="12" t="s">
        <v>96</v>
      </c>
      <c r="BG86" s="12">
        <v>12</v>
      </c>
      <c r="BH86" s="12"/>
      <c r="BL86" s="12" t="s">
        <v>96</v>
      </c>
      <c r="BM86" s="12">
        <v>12</v>
      </c>
      <c r="BN86" s="12"/>
      <c r="BR86" s="12" t="s">
        <v>96</v>
      </c>
      <c r="BS86" s="12">
        <v>10</v>
      </c>
      <c r="BT86" s="12"/>
      <c r="BX86" s="12" t="s">
        <v>96</v>
      </c>
      <c r="BY86" s="12">
        <v>11</v>
      </c>
      <c r="BZ86" s="12"/>
    </row>
    <row r="87" spans="2:78" x14ac:dyDescent="0.25">
      <c r="B87" s="12" t="s">
        <v>97</v>
      </c>
      <c r="C87" s="12">
        <v>1.9220567631275733</v>
      </c>
      <c r="D87" s="12"/>
      <c r="F87" s="12" t="s">
        <v>97</v>
      </c>
      <c r="G87" s="12">
        <v>1.8009161471518225</v>
      </c>
      <c r="H87" s="12"/>
      <c r="K87" s="12" t="s">
        <v>97</v>
      </c>
      <c r="L87" s="12">
        <v>2.2885201548451253</v>
      </c>
      <c r="M87" s="12"/>
      <c r="P87" s="12" t="s">
        <v>97</v>
      </c>
      <c r="Q87" s="12">
        <v>-0.27009579711355447</v>
      </c>
      <c r="R87" s="12"/>
      <c r="U87" s="12" t="s">
        <v>97</v>
      </c>
      <c r="V87" s="12">
        <v>2.8589842899686095</v>
      </c>
      <c r="W87" s="12"/>
      <c r="Z87" s="12" t="s">
        <v>97</v>
      </c>
      <c r="AA87" s="12">
        <v>-0.17295817388759047</v>
      </c>
      <c r="AB87" s="12"/>
      <c r="AE87" s="12" t="s">
        <v>97</v>
      </c>
      <c r="AF87" s="12">
        <v>1.7120766282083952</v>
      </c>
      <c r="AG87" s="12"/>
      <c r="AJ87" s="12" t="s">
        <v>97</v>
      </c>
      <c r="AK87" s="12">
        <v>-0.35061792944386788</v>
      </c>
      <c r="AL87" s="12"/>
      <c r="AO87" s="12" t="s">
        <v>97</v>
      </c>
      <c r="AP87" s="12">
        <v>1.7489492643904123</v>
      </c>
      <c r="AQ87" s="12"/>
      <c r="AT87" s="12" t="s">
        <v>97</v>
      </c>
      <c r="AU87" s="12">
        <v>-1.4646334850574738</v>
      </c>
      <c r="AV87" s="12"/>
      <c r="AZ87" s="12" t="s">
        <v>97</v>
      </c>
      <c r="BA87" s="12">
        <v>0.66436383882991989</v>
      </c>
      <c r="BB87" s="12"/>
      <c r="BF87" s="12" t="s">
        <v>97</v>
      </c>
      <c r="BG87" s="12">
        <v>-1.7492172409896087</v>
      </c>
      <c r="BH87" s="12"/>
      <c r="BL87" s="12" t="s">
        <v>97</v>
      </c>
      <c r="BM87" s="12">
        <v>-1.9547111097008836</v>
      </c>
      <c r="BN87" s="12"/>
      <c r="BR87" s="12" t="s">
        <v>97</v>
      </c>
      <c r="BS87" s="12">
        <v>-1.2500000000000002</v>
      </c>
      <c r="BT87" s="12"/>
      <c r="BX87" s="12" t="s">
        <v>97</v>
      </c>
      <c r="BY87" s="12">
        <v>-2.3574758339572242</v>
      </c>
      <c r="BZ87" s="12"/>
    </row>
    <row r="88" spans="2:78" x14ac:dyDescent="0.25">
      <c r="B88" s="12" t="s">
        <v>98</v>
      </c>
      <c r="C88" s="12">
        <v>3.9329637462715429E-2</v>
      </c>
      <c r="D88" s="12"/>
      <c r="F88" s="12" t="s">
        <v>98</v>
      </c>
      <c r="G88" s="12">
        <v>4.7474005091042264E-2</v>
      </c>
      <c r="H88" s="12"/>
      <c r="K88" s="12" t="s">
        <v>98</v>
      </c>
      <c r="L88" s="12">
        <v>1.9745332093802026E-2</v>
      </c>
      <c r="M88" s="12"/>
      <c r="P88" s="12" t="s">
        <v>98</v>
      </c>
      <c r="Q88" s="12">
        <v>0.39566338080028324</v>
      </c>
      <c r="R88" s="12"/>
      <c r="U88" s="12" t="s">
        <v>98</v>
      </c>
      <c r="V88" s="12">
        <v>5.6837970956851508E-3</v>
      </c>
      <c r="W88" s="12"/>
      <c r="Z88" s="12" t="s">
        <v>98</v>
      </c>
      <c r="AA88" s="12">
        <v>0.43242668290848035</v>
      </c>
      <c r="AB88" s="12"/>
      <c r="AE88" s="12" t="s">
        <v>98</v>
      </c>
      <c r="AF88" s="12">
        <v>5.3736318290893502E-2</v>
      </c>
      <c r="AG88" s="12"/>
      <c r="AJ88" s="12" t="s">
        <v>98</v>
      </c>
      <c r="AK88" s="12">
        <v>0.36537516604293185</v>
      </c>
      <c r="AL88" s="12"/>
      <c r="AO88" s="12" t="s">
        <v>98</v>
      </c>
      <c r="AP88" s="12">
        <v>5.1927551979879027E-2</v>
      </c>
      <c r="AQ88" s="12"/>
      <c r="AT88" s="12" t="s">
        <v>98</v>
      </c>
      <c r="AU88" s="12">
        <v>8.2557052788802016E-2</v>
      </c>
      <c r="AV88" s="12"/>
      <c r="AZ88" s="12" t="s">
        <v>98</v>
      </c>
      <c r="BA88" s="12">
        <v>0.26256997223619316</v>
      </c>
      <c r="BB88" s="12"/>
      <c r="BF88" s="12" t="s">
        <v>98</v>
      </c>
      <c r="BG88" s="12">
        <v>5.2879609561987652E-2</v>
      </c>
      <c r="BH88" s="12"/>
      <c r="BL88" s="12" t="s">
        <v>98</v>
      </c>
      <c r="BM88" s="12">
        <v>3.715746022919085E-2</v>
      </c>
      <c r="BN88" s="12"/>
      <c r="BR88" s="12" t="s">
        <v>98</v>
      </c>
      <c r="BS88" s="12">
        <v>0.11988030512766792</v>
      </c>
      <c r="BT88" s="12"/>
      <c r="BX88" s="12" t="s">
        <v>98</v>
      </c>
      <c r="BY88" s="12">
        <v>1.8991384755332363E-2</v>
      </c>
      <c r="BZ88" s="12"/>
    </row>
    <row r="89" spans="2:78" x14ac:dyDescent="0.25">
      <c r="B89" s="12" t="s">
        <v>99</v>
      </c>
      <c r="C89" s="12">
        <v>1.7822875556493194</v>
      </c>
      <c r="D89" s="12"/>
      <c r="F89" s="12" t="s">
        <v>99</v>
      </c>
      <c r="G89" s="12">
        <v>1.7709333959868729</v>
      </c>
      <c r="H89" s="12"/>
      <c r="K89" s="12" t="s">
        <v>99</v>
      </c>
      <c r="L89" s="12">
        <v>1.7709333959868729</v>
      </c>
      <c r="M89" s="12"/>
      <c r="P89" s="12" t="s">
        <v>99</v>
      </c>
      <c r="Q89" s="12">
        <v>1.7709333959868729</v>
      </c>
      <c r="R89" s="12"/>
      <c r="U89" s="12" t="s">
        <v>99</v>
      </c>
      <c r="V89" s="12">
        <v>1.7458836762762506</v>
      </c>
      <c r="W89" s="12"/>
      <c r="Z89" s="12" t="s">
        <v>99</v>
      </c>
      <c r="AA89" s="12">
        <v>1.7458836762762506</v>
      </c>
      <c r="AB89" s="12"/>
      <c r="AE89" s="12" t="s">
        <v>99</v>
      </c>
      <c r="AF89" s="12">
        <v>1.7530503556925723</v>
      </c>
      <c r="AG89" s="12"/>
      <c r="AJ89" s="12" t="s">
        <v>99</v>
      </c>
      <c r="AK89" s="12">
        <v>1.7530503556925723</v>
      </c>
      <c r="AL89" s="12"/>
      <c r="AO89" s="12" t="s">
        <v>99</v>
      </c>
      <c r="AP89" s="12">
        <v>1.7709333959868729</v>
      </c>
      <c r="AQ89" s="12"/>
      <c r="AT89" s="12" t="s">
        <v>99</v>
      </c>
      <c r="AU89" s="12">
        <v>1.7613101357748921</v>
      </c>
      <c r="AV89" s="12"/>
      <c r="AZ89" s="12" t="s">
        <v>99</v>
      </c>
      <c r="BA89" s="12">
        <v>1.8595480375308981</v>
      </c>
      <c r="BB89" s="12"/>
      <c r="BF89" s="12" t="s">
        <v>99</v>
      </c>
      <c r="BG89" s="12">
        <v>1.7822875556493194</v>
      </c>
      <c r="BH89" s="12"/>
      <c r="BL89" s="12" t="s">
        <v>99</v>
      </c>
      <c r="BM89" s="12">
        <v>1.7822875556493194</v>
      </c>
      <c r="BN89" s="12"/>
      <c r="BR89" s="12" t="s">
        <v>99</v>
      </c>
      <c r="BS89" s="12">
        <v>1.812461122811676</v>
      </c>
      <c r="BT89" s="12"/>
      <c r="BX89" s="12" t="s">
        <v>99</v>
      </c>
      <c r="BY89" s="12">
        <v>1.7958848187040437</v>
      </c>
      <c r="BZ89" s="12"/>
    </row>
    <row r="90" spans="2:78" x14ac:dyDescent="0.25">
      <c r="B90" s="12" t="s">
        <v>100</v>
      </c>
      <c r="C90" s="13">
        <v>7.8659274925430858E-2</v>
      </c>
      <c r="D90" s="12"/>
      <c r="F90" s="12" t="s">
        <v>100</v>
      </c>
      <c r="G90" s="13">
        <v>9.4948010182084527E-2</v>
      </c>
      <c r="H90" s="12"/>
      <c r="K90" s="12" t="s">
        <v>100</v>
      </c>
      <c r="L90" s="14">
        <v>3.9490664187604052E-2</v>
      </c>
      <c r="M90" s="12"/>
      <c r="P90" s="12" t="s">
        <v>100</v>
      </c>
      <c r="Q90" s="13">
        <v>0.79132676160056648</v>
      </c>
      <c r="R90" s="12"/>
      <c r="U90" s="12" t="s">
        <v>100</v>
      </c>
      <c r="V90" s="14">
        <v>1.1367594191370302E-2</v>
      </c>
      <c r="W90" s="12"/>
      <c r="Z90" s="12" t="s">
        <v>100</v>
      </c>
      <c r="AA90" s="13">
        <v>0.86485336581696071</v>
      </c>
      <c r="AB90" s="12"/>
      <c r="AE90" s="12" t="s">
        <v>100</v>
      </c>
      <c r="AF90" s="13">
        <v>0.107472636581787</v>
      </c>
      <c r="AG90" s="12"/>
      <c r="AJ90" s="12" t="s">
        <v>100</v>
      </c>
      <c r="AK90" s="13">
        <v>0.73075033208586371</v>
      </c>
      <c r="AL90" s="12"/>
      <c r="AO90" s="12" t="s">
        <v>100</v>
      </c>
      <c r="AP90" s="13">
        <v>0.10385510395975805</v>
      </c>
      <c r="AQ90" s="12"/>
      <c r="AT90" s="12" t="s">
        <v>100</v>
      </c>
      <c r="AU90" s="13">
        <v>0.16511410557760403</v>
      </c>
      <c r="AV90" s="12"/>
      <c r="AZ90" s="12" t="s">
        <v>100</v>
      </c>
      <c r="BA90" s="13">
        <v>0.52513994447238632</v>
      </c>
      <c r="BB90" s="12"/>
      <c r="BF90" s="12" t="s">
        <v>100</v>
      </c>
      <c r="BG90" s="13">
        <v>0.1057592191239753</v>
      </c>
      <c r="BH90" s="12"/>
      <c r="BL90" s="12" t="s">
        <v>100</v>
      </c>
      <c r="BM90" s="13">
        <v>7.43149204583817E-2</v>
      </c>
      <c r="BN90" s="12"/>
      <c r="BR90" s="12" t="s">
        <v>100</v>
      </c>
      <c r="BS90" s="13">
        <v>0.23976061025533585</v>
      </c>
      <c r="BT90" s="12"/>
      <c r="BX90" s="12" t="s">
        <v>100</v>
      </c>
      <c r="BY90" s="14">
        <v>3.7982769510664725E-2</v>
      </c>
      <c r="BZ90" s="12"/>
    </row>
    <row r="91" spans="2:78" ht="15.75" thickBot="1" x14ac:dyDescent="0.3">
      <c r="B91" s="15" t="s">
        <v>101</v>
      </c>
      <c r="C91" s="15">
        <v>2.1788128296672284</v>
      </c>
      <c r="D91" s="15"/>
      <c r="F91" s="15" t="s">
        <v>101</v>
      </c>
      <c r="G91" s="15">
        <v>2.1603686564627926</v>
      </c>
      <c r="H91" s="15"/>
      <c r="K91" s="15" t="s">
        <v>101</v>
      </c>
      <c r="L91" s="15">
        <v>2.1603686564627926</v>
      </c>
      <c r="M91" s="15"/>
      <c r="P91" s="15" t="s">
        <v>101</v>
      </c>
      <c r="Q91" s="15">
        <v>2.1603686564627926</v>
      </c>
      <c r="R91" s="15"/>
      <c r="U91" s="15" t="s">
        <v>101</v>
      </c>
      <c r="V91" s="15">
        <v>2.119905299221255</v>
      </c>
      <c r="W91" s="15"/>
      <c r="Z91" s="15" t="s">
        <v>101</v>
      </c>
      <c r="AA91" s="15">
        <v>2.119905299221255</v>
      </c>
      <c r="AB91" s="15"/>
      <c r="AE91" s="15" t="s">
        <v>101</v>
      </c>
      <c r="AF91" s="15">
        <v>2.1314495455597742</v>
      </c>
      <c r="AG91" s="15"/>
      <c r="AJ91" s="15" t="s">
        <v>101</v>
      </c>
      <c r="AK91" s="15">
        <v>2.1314495455597742</v>
      </c>
      <c r="AL91" s="15"/>
      <c r="AO91" s="15" t="s">
        <v>101</v>
      </c>
      <c r="AP91" s="15">
        <v>2.1603686564627926</v>
      </c>
      <c r="AQ91" s="15"/>
      <c r="AT91" s="15" t="s">
        <v>101</v>
      </c>
      <c r="AU91" s="15">
        <v>2.1447866879178044</v>
      </c>
      <c r="AV91" s="15"/>
      <c r="AZ91" s="15" t="s">
        <v>101</v>
      </c>
      <c r="BA91" s="15">
        <v>2.3060041352041671</v>
      </c>
      <c r="BB91" s="15"/>
      <c r="BF91" s="15" t="s">
        <v>101</v>
      </c>
      <c r="BG91" s="15">
        <v>2.1788128296672284</v>
      </c>
      <c r="BH91" s="15"/>
      <c r="BL91" s="15" t="s">
        <v>101</v>
      </c>
      <c r="BM91" s="15">
        <v>2.1788128296672284</v>
      </c>
      <c r="BN91" s="15"/>
      <c r="BR91" s="15" t="s">
        <v>101</v>
      </c>
      <c r="BS91" s="15">
        <v>2.2281388519862744</v>
      </c>
      <c r="BT91" s="15"/>
      <c r="BX91" s="15" t="s">
        <v>101</v>
      </c>
      <c r="BY91" s="15">
        <v>2.2009851600916384</v>
      </c>
      <c r="BZ91" s="15"/>
    </row>
    <row r="93" spans="2:78" x14ac:dyDescent="0.25">
      <c r="B93" s="1"/>
      <c r="C93" s="1">
        <v>0.1</v>
      </c>
      <c r="D93" s="1"/>
      <c r="E93" s="1"/>
      <c r="F93" s="1">
        <v>0.4</v>
      </c>
      <c r="G93" s="1"/>
      <c r="H93" s="1"/>
      <c r="I93" s="1">
        <v>0.6</v>
      </c>
      <c r="J93" s="1"/>
      <c r="K93" s="1"/>
      <c r="L93" s="1">
        <v>0.8</v>
      </c>
      <c r="M93" s="1"/>
      <c r="N93" s="1"/>
      <c r="O93" s="16">
        <v>1</v>
      </c>
      <c r="P93" s="1"/>
      <c r="Q93" s="1"/>
    </row>
    <row r="94" spans="2:78" x14ac:dyDescent="0.25">
      <c r="B94" s="1" t="s">
        <v>103</v>
      </c>
      <c r="C94" s="1" t="s">
        <v>104</v>
      </c>
      <c r="D94" s="1" t="s">
        <v>105</v>
      </c>
      <c r="E94" s="1" t="s">
        <v>106</v>
      </c>
      <c r="F94" s="1" t="s">
        <v>104</v>
      </c>
      <c r="G94" s="1" t="s">
        <v>105</v>
      </c>
      <c r="H94" s="1" t="s">
        <v>106</v>
      </c>
      <c r="I94" s="1" t="s">
        <v>104</v>
      </c>
      <c r="J94" s="1" t="s">
        <v>105</v>
      </c>
      <c r="K94" s="1" t="s">
        <v>106</v>
      </c>
      <c r="L94" s="1" t="s">
        <v>104</v>
      </c>
      <c r="M94" s="1" t="s">
        <v>105</v>
      </c>
      <c r="N94" s="1" t="s">
        <v>106</v>
      </c>
      <c r="O94" s="1" t="s">
        <v>104</v>
      </c>
      <c r="P94" s="1" t="s">
        <v>105</v>
      </c>
      <c r="Q94" s="1" t="s">
        <v>106</v>
      </c>
      <c r="R94" s="17"/>
    </row>
    <row r="95" spans="2:78" x14ac:dyDescent="0.25">
      <c r="B95" s="1" t="s">
        <v>107</v>
      </c>
      <c r="C95" s="18">
        <v>9.2926614056512771E-2</v>
      </c>
      <c r="D95" s="18">
        <v>0.27478475949186215</v>
      </c>
      <c r="E95" s="18">
        <v>1</v>
      </c>
      <c r="F95" s="19">
        <v>4.120155442804662E-2</v>
      </c>
      <c r="G95" s="18">
        <v>0.27299995462118021</v>
      </c>
      <c r="H95" s="19">
        <v>1.0906560635692975E-2</v>
      </c>
      <c r="I95" s="19">
        <v>9.5342169045743014E-4</v>
      </c>
      <c r="J95" s="18">
        <v>0.81776756819706309</v>
      </c>
      <c r="K95" s="19">
        <v>2.1642329175712613E-2</v>
      </c>
      <c r="L95" s="18">
        <v>8.3780608002965079E-2</v>
      </c>
      <c r="M95" s="18">
        <v>0.89946385561620767</v>
      </c>
      <c r="N95" s="18">
        <v>0.26835531936415491</v>
      </c>
      <c r="O95" s="19">
        <v>4.3856485200535228E-2</v>
      </c>
      <c r="P95" s="18">
        <v>0.21454959234274495</v>
      </c>
      <c r="Q95" s="19">
        <v>3.2848962466708001E-2</v>
      </c>
      <c r="R95" s="20"/>
    </row>
    <row r="96" spans="2:78" x14ac:dyDescent="0.25">
      <c r="B96" s="1" t="s">
        <v>108</v>
      </c>
      <c r="C96" s="18">
        <v>7.8659274925430858E-2</v>
      </c>
      <c r="D96" s="18">
        <v>9.4948010182084527E-2</v>
      </c>
      <c r="E96" s="18">
        <v>0.52513994447238632</v>
      </c>
      <c r="F96" s="19">
        <v>3.9490664187604052E-2</v>
      </c>
      <c r="G96" s="18">
        <v>0.79132676160056648</v>
      </c>
      <c r="H96" s="18">
        <v>0.1057592191239753</v>
      </c>
      <c r="I96" s="19">
        <v>1.1367594191370302E-2</v>
      </c>
      <c r="J96" s="18">
        <v>0.86485336581696071</v>
      </c>
      <c r="K96" s="18">
        <v>7.43149204583817E-2</v>
      </c>
      <c r="L96" s="18">
        <v>0.107472636581787</v>
      </c>
      <c r="M96" s="18">
        <v>0.73075033208586371</v>
      </c>
      <c r="N96" s="18">
        <v>0.23976061025533585</v>
      </c>
      <c r="O96" s="18">
        <v>0.10385510395975805</v>
      </c>
      <c r="P96" s="18">
        <v>0.16511410557760403</v>
      </c>
      <c r="Q96" s="19">
        <v>3.7982769510664725E-2</v>
      </c>
      <c r="R96" s="2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153"/>
  <sheetViews>
    <sheetView tabSelected="1" topLeftCell="I101" zoomScale="96" zoomScaleNormal="96" workbookViewId="0">
      <selection activeCell="X145" sqref="X145"/>
    </sheetView>
  </sheetViews>
  <sheetFormatPr defaultRowHeight="15" x14ac:dyDescent="0.25"/>
  <cols>
    <col min="2" max="2" width="13.140625" bestFit="1" customWidth="1"/>
  </cols>
  <sheetData>
    <row r="2" spans="2:29" x14ac:dyDescent="0.25">
      <c r="B2" s="24" t="s">
        <v>111</v>
      </c>
    </row>
    <row r="3" spans="2:29" x14ac:dyDescent="0.25">
      <c r="C3" t="s">
        <v>42</v>
      </c>
      <c r="N3" t="s">
        <v>113</v>
      </c>
      <c r="U3" t="s">
        <v>114</v>
      </c>
    </row>
    <row r="4" spans="2:29" x14ac:dyDescent="0.25">
      <c r="B4" s="1" t="s">
        <v>9</v>
      </c>
      <c r="C4" s="1" t="s">
        <v>3</v>
      </c>
      <c r="D4" s="1"/>
      <c r="E4" s="1"/>
      <c r="F4" s="1"/>
      <c r="G4" s="1"/>
      <c r="H4" s="1"/>
      <c r="I4" s="1"/>
      <c r="J4" s="1"/>
      <c r="K4" s="1"/>
      <c r="L4" t="s">
        <v>91</v>
      </c>
      <c r="M4" t="s">
        <v>112</v>
      </c>
      <c r="N4" s="1" t="s">
        <v>9</v>
      </c>
      <c r="O4" s="1" t="s">
        <v>19</v>
      </c>
      <c r="P4" s="1"/>
      <c r="Q4" s="1"/>
      <c r="R4" s="1"/>
      <c r="S4" t="s">
        <v>91</v>
      </c>
      <c r="T4" t="s">
        <v>112</v>
      </c>
      <c r="U4" s="1" t="s">
        <v>9</v>
      </c>
      <c r="V4" s="1">
        <v>0.1</v>
      </c>
      <c r="W4" s="1"/>
      <c r="X4" s="1"/>
      <c r="Y4" s="1"/>
      <c r="Z4" s="23"/>
      <c r="AA4" s="1"/>
      <c r="AB4" t="s">
        <v>91</v>
      </c>
      <c r="AC4" t="s">
        <v>112</v>
      </c>
    </row>
    <row r="5" spans="2:29" x14ac:dyDescent="0.25">
      <c r="B5" s="1">
        <v>0</v>
      </c>
      <c r="C5" s="1">
        <v>100</v>
      </c>
      <c r="D5" s="1">
        <v>100</v>
      </c>
      <c r="E5" s="1">
        <v>100</v>
      </c>
      <c r="F5" s="1">
        <v>100</v>
      </c>
      <c r="G5" s="1">
        <v>100</v>
      </c>
      <c r="H5" s="1">
        <v>100</v>
      </c>
      <c r="I5" s="1">
        <v>100</v>
      </c>
      <c r="J5" s="1">
        <v>100</v>
      </c>
      <c r="K5" s="1">
        <v>100</v>
      </c>
      <c r="L5">
        <f>AVERAGE(C5:K5)</f>
        <v>100</v>
      </c>
      <c r="M5">
        <f>STDEV(C5:K5)</f>
        <v>0</v>
      </c>
      <c r="N5" s="1">
        <v>0</v>
      </c>
      <c r="O5" s="1">
        <v>100</v>
      </c>
      <c r="P5" s="1">
        <v>100</v>
      </c>
      <c r="Q5" s="1">
        <v>100</v>
      </c>
      <c r="R5" s="1">
        <v>100</v>
      </c>
      <c r="S5">
        <f>AVERAGE(O5:R5)</f>
        <v>100</v>
      </c>
      <c r="T5">
        <f>STDEV(O5:R5)</f>
        <v>0</v>
      </c>
      <c r="U5" s="1">
        <v>0</v>
      </c>
      <c r="V5" s="1">
        <v>100</v>
      </c>
      <c r="W5" s="1">
        <v>100</v>
      </c>
      <c r="X5" s="1">
        <v>100</v>
      </c>
      <c r="Y5" s="1">
        <v>100</v>
      </c>
      <c r="Z5" s="1">
        <v>100</v>
      </c>
      <c r="AA5" s="23">
        <v>100</v>
      </c>
      <c r="AB5">
        <f>AVERAGE(V5:Z5)</f>
        <v>100</v>
      </c>
      <c r="AC5">
        <f>STDEV(V5:Z5)</f>
        <v>0</v>
      </c>
    </row>
    <row r="6" spans="2:29" x14ac:dyDescent="0.25">
      <c r="B6" s="1">
        <v>16</v>
      </c>
      <c r="C6" s="1"/>
      <c r="D6" s="1"/>
      <c r="E6" s="1"/>
      <c r="F6" s="1"/>
      <c r="G6" s="1"/>
      <c r="H6" s="1"/>
      <c r="I6" s="1"/>
      <c r="J6" s="1"/>
      <c r="K6" s="1"/>
      <c r="N6" s="1">
        <v>16</v>
      </c>
      <c r="O6" s="1">
        <v>100</v>
      </c>
      <c r="P6" s="1">
        <v>90</v>
      </c>
      <c r="Q6" s="1">
        <v>80</v>
      </c>
      <c r="R6" s="1">
        <v>100</v>
      </c>
      <c r="S6">
        <f t="shared" ref="S6:S15" si="0">AVERAGE(O6:R6)</f>
        <v>92.5</v>
      </c>
      <c r="T6">
        <f t="shared" ref="T6:T15" si="1">STDEV(O6:R6)</f>
        <v>9.574271077563381</v>
      </c>
      <c r="U6" s="1">
        <v>16</v>
      </c>
      <c r="V6" s="1">
        <v>100</v>
      </c>
      <c r="W6" s="1">
        <v>100</v>
      </c>
      <c r="X6" s="1">
        <v>100</v>
      </c>
      <c r="Y6" s="1">
        <v>100</v>
      </c>
      <c r="Z6" s="1">
        <v>100</v>
      </c>
      <c r="AA6" s="23">
        <v>70</v>
      </c>
      <c r="AB6">
        <f t="shared" ref="AB6:AB15" si="2">AVERAGE(V6:Z6)</f>
        <v>100</v>
      </c>
      <c r="AC6">
        <f t="shared" ref="AC6:AC15" si="3">STDEV(V6:Z6)</f>
        <v>0</v>
      </c>
    </row>
    <row r="7" spans="2:29" x14ac:dyDescent="0.25">
      <c r="B7" s="1">
        <v>19</v>
      </c>
      <c r="C7" s="1">
        <v>100</v>
      </c>
      <c r="D7" s="1">
        <v>100</v>
      </c>
      <c r="E7" s="1">
        <v>90</v>
      </c>
      <c r="F7" s="1">
        <v>90</v>
      </c>
      <c r="G7" s="1">
        <v>90</v>
      </c>
      <c r="H7" s="1">
        <v>100</v>
      </c>
      <c r="I7" s="1">
        <v>100</v>
      </c>
      <c r="J7" s="1">
        <v>100</v>
      </c>
      <c r="K7" s="1">
        <v>100</v>
      </c>
      <c r="L7">
        <f t="shared" ref="L7:L15" si="4">AVERAGE(C7:K7)</f>
        <v>96.666666666666671</v>
      </c>
      <c r="M7">
        <f t="shared" ref="M7:M15" si="5">STDEV(C7:K7)</f>
        <v>5</v>
      </c>
      <c r="N7" s="1">
        <v>19</v>
      </c>
      <c r="O7" s="1">
        <v>90</v>
      </c>
      <c r="P7" s="1">
        <v>90</v>
      </c>
      <c r="Q7" s="1">
        <v>80</v>
      </c>
      <c r="R7" s="1">
        <v>100</v>
      </c>
      <c r="S7">
        <f t="shared" si="0"/>
        <v>90</v>
      </c>
      <c r="T7">
        <f t="shared" si="1"/>
        <v>8.1649658092772608</v>
      </c>
      <c r="U7" s="1">
        <v>19</v>
      </c>
      <c r="V7" s="1">
        <v>100</v>
      </c>
      <c r="W7" s="1">
        <v>100</v>
      </c>
      <c r="X7" s="1">
        <v>90</v>
      </c>
      <c r="Y7" s="1">
        <v>100</v>
      </c>
      <c r="Z7" s="1">
        <v>100</v>
      </c>
      <c r="AA7" s="23">
        <v>60</v>
      </c>
      <c r="AB7">
        <f t="shared" si="2"/>
        <v>98</v>
      </c>
      <c r="AC7">
        <f t="shared" si="3"/>
        <v>4.4721359549995796</v>
      </c>
    </row>
    <row r="8" spans="2:29" x14ac:dyDescent="0.25">
      <c r="B8" s="1">
        <v>20</v>
      </c>
      <c r="C8" s="1">
        <v>100</v>
      </c>
      <c r="D8" s="1">
        <v>100</v>
      </c>
      <c r="E8" s="1">
        <v>90</v>
      </c>
      <c r="F8" s="1">
        <v>90</v>
      </c>
      <c r="G8" s="1">
        <v>90</v>
      </c>
      <c r="H8" s="1">
        <v>100</v>
      </c>
      <c r="I8" s="1">
        <v>100</v>
      </c>
      <c r="J8" s="1">
        <v>100</v>
      </c>
      <c r="K8" s="1">
        <v>100</v>
      </c>
      <c r="L8">
        <f t="shared" si="4"/>
        <v>96.666666666666671</v>
      </c>
      <c r="M8">
        <f t="shared" si="5"/>
        <v>5</v>
      </c>
      <c r="N8" s="1">
        <v>20</v>
      </c>
      <c r="O8" s="1">
        <v>90</v>
      </c>
      <c r="P8" s="1">
        <v>90</v>
      </c>
      <c r="Q8" s="1">
        <v>80</v>
      </c>
      <c r="R8" s="1">
        <v>100</v>
      </c>
      <c r="S8">
        <f t="shared" si="0"/>
        <v>90</v>
      </c>
      <c r="T8">
        <f t="shared" si="1"/>
        <v>8.1649658092772608</v>
      </c>
      <c r="U8" s="1">
        <v>20</v>
      </c>
      <c r="V8" s="1"/>
      <c r="W8" s="1"/>
      <c r="X8" s="1"/>
      <c r="Y8" s="1"/>
      <c r="Z8" s="1"/>
      <c r="AA8" s="23"/>
    </row>
    <row r="9" spans="2:29" x14ac:dyDescent="0.25">
      <c r="B9" s="1">
        <v>22</v>
      </c>
      <c r="C9" s="1">
        <v>100</v>
      </c>
      <c r="D9" s="1">
        <v>100</v>
      </c>
      <c r="E9" s="1">
        <v>90</v>
      </c>
      <c r="F9" s="1">
        <v>90</v>
      </c>
      <c r="G9" s="1">
        <v>90</v>
      </c>
      <c r="H9" s="1">
        <v>100</v>
      </c>
      <c r="I9" s="1">
        <v>100</v>
      </c>
      <c r="J9" s="1">
        <v>100</v>
      </c>
      <c r="K9" s="1">
        <v>100</v>
      </c>
      <c r="L9">
        <f t="shared" si="4"/>
        <v>96.666666666666671</v>
      </c>
      <c r="M9">
        <f t="shared" si="5"/>
        <v>5</v>
      </c>
      <c r="N9" s="1">
        <v>22</v>
      </c>
      <c r="O9" s="1">
        <v>90</v>
      </c>
      <c r="P9" s="1">
        <v>90</v>
      </c>
      <c r="Q9" s="1">
        <v>80</v>
      </c>
      <c r="R9" s="1">
        <v>100</v>
      </c>
      <c r="S9">
        <f t="shared" si="0"/>
        <v>90</v>
      </c>
      <c r="T9">
        <f t="shared" si="1"/>
        <v>8.1649658092772608</v>
      </c>
      <c r="U9" s="1">
        <v>22</v>
      </c>
      <c r="V9" s="1">
        <v>100</v>
      </c>
      <c r="W9" s="1">
        <v>100</v>
      </c>
      <c r="X9" s="1">
        <v>80</v>
      </c>
      <c r="Y9" s="1">
        <v>100</v>
      </c>
      <c r="Z9" s="1">
        <v>100</v>
      </c>
      <c r="AA9" s="23">
        <v>60</v>
      </c>
      <c r="AB9">
        <f t="shared" si="2"/>
        <v>96</v>
      </c>
      <c r="AC9">
        <f t="shared" si="3"/>
        <v>8.9442719099991592</v>
      </c>
    </row>
    <row r="10" spans="2:29" x14ac:dyDescent="0.25">
      <c r="B10" s="1">
        <v>40</v>
      </c>
      <c r="C10" s="1"/>
      <c r="D10" s="1"/>
      <c r="E10" s="1"/>
      <c r="F10" s="1"/>
      <c r="G10" s="1"/>
      <c r="H10" s="1"/>
      <c r="I10" s="1"/>
      <c r="J10" s="1"/>
      <c r="K10" s="1"/>
      <c r="N10" s="1">
        <v>40</v>
      </c>
      <c r="O10" s="1">
        <v>90</v>
      </c>
      <c r="P10" s="1">
        <v>90</v>
      </c>
      <c r="Q10" s="1">
        <v>80</v>
      </c>
      <c r="R10" s="1">
        <v>100</v>
      </c>
      <c r="S10">
        <f t="shared" si="0"/>
        <v>90</v>
      </c>
      <c r="T10">
        <f t="shared" si="1"/>
        <v>8.1649658092772608</v>
      </c>
      <c r="U10" s="1">
        <v>40</v>
      </c>
      <c r="V10" s="1"/>
      <c r="W10" s="1"/>
      <c r="X10" s="1"/>
      <c r="Y10" s="1"/>
      <c r="Z10" s="1"/>
      <c r="AA10" s="23"/>
    </row>
    <row r="11" spans="2:29" x14ac:dyDescent="0.25">
      <c r="B11" s="1">
        <v>42</v>
      </c>
      <c r="C11" s="1"/>
      <c r="D11" s="1"/>
      <c r="E11" s="1"/>
      <c r="F11" s="1"/>
      <c r="G11" s="1"/>
      <c r="H11" s="1"/>
      <c r="I11" s="1"/>
      <c r="J11" s="1"/>
      <c r="K11" s="1"/>
      <c r="N11" s="1">
        <v>42</v>
      </c>
      <c r="O11" s="1">
        <v>90</v>
      </c>
      <c r="P11" s="1">
        <v>90</v>
      </c>
      <c r="Q11" s="1">
        <v>80</v>
      </c>
      <c r="R11" s="1">
        <v>100</v>
      </c>
      <c r="S11">
        <f t="shared" si="0"/>
        <v>90</v>
      </c>
      <c r="T11">
        <f t="shared" si="1"/>
        <v>8.1649658092772608</v>
      </c>
      <c r="U11" s="1">
        <v>42</v>
      </c>
      <c r="V11" s="1"/>
      <c r="W11" s="1"/>
      <c r="X11" s="1"/>
      <c r="Y11" s="1"/>
      <c r="Z11" s="1"/>
      <c r="AA11" s="23"/>
    </row>
    <row r="12" spans="2:29" x14ac:dyDescent="0.25">
      <c r="B12" s="1">
        <v>43</v>
      </c>
      <c r="C12" s="1">
        <v>100</v>
      </c>
      <c r="D12" s="1">
        <v>100</v>
      </c>
      <c r="E12" s="1">
        <v>90</v>
      </c>
      <c r="F12" s="1">
        <v>80</v>
      </c>
      <c r="G12" s="1">
        <v>90</v>
      </c>
      <c r="H12" s="1">
        <v>100</v>
      </c>
      <c r="I12" s="1">
        <v>100</v>
      </c>
      <c r="J12" s="1">
        <v>100</v>
      </c>
      <c r="K12" s="1">
        <v>100</v>
      </c>
      <c r="L12">
        <f t="shared" si="4"/>
        <v>95.555555555555557</v>
      </c>
      <c r="M12">
        <f t="shared" si="5"/>
        <v>7.2648315725677888</v>
      </c>
      <c r="N12" s="1">
        <v>43</v>
      </c>
      <c r="O12" s="1"/>
      <c r="P12" s="1"/>
      <c r="Q12" s="1"/>
      <c r="R12" s="1"/>
      <c r="U12" s="1">
        <v>43</v>
      </c>
      <c r="V12" s="1"/>
      <c r="W12" s="1"/>
      <c r="X12" s="1"/>
      <c r="Y12" s="1"/>
      <c r="Z12" s="1"/>
      <c r="AA12" s="23"/>
    </row>
    <row r="13" spans="2:29" x14ac:dyDescent="0.25">
      <c r="B13" s="1">
        <v>44</v>
      </c>
      <c r="C13" s="1">
        <v>100</v>
      </c>
      <c r="D13" s="1">
        <v>100</v>
      </c>
      <c r="E13" s="1">
        <v>90</v>
      </c>
      <c r="F13" s="1">
        <v>80</v>
      </c>
      <c r="G13" s="1">
        <v>90</v>
      </c>
      <c r="H13" s="1">
        <v>100</v>
      </c>
      <c r="I13" s="1">
        <v>100</v>
      </c>
      <c r="J13" s="1">
        <v>100</v>
      </c>
      <c r="K13" s="1">
        <v>100</v>
      </c>
      <c r="L13">
        <f t="shared" si="4"/>
        <v>95.555555555555557</v>
      </c>
      <c r="M13">
        <f t="shared" si="5"/>
        <v>7.2648315725677888</v>
      </c>
      <c r="N13" s="1">
        <v>44</v>
      </c>
      <c r="O13" s="1">
        <v>90</v>
      </c>
      <c r="P13" s="1">
        <v>90</v>
      </c>
      <c r="Q13" s="1">
        <v>80</v>
      </c>
      <c r="R13" s="1">
        <v>100</v>
      </c>
      <c r="S13">
        <f t="shared" si="0"/>
        <v>90</v>
      </c>
      <c r="T13">
        <f t="shared" si="1"/>
        <v>8.1649658092772608</v>
      </c>
      <c r="U13" s="1">
        <v>44</v>
      </c>
      <c r="V13" s="1"/>
      <c r="W13" s="1"/>
      <c r="X13" s="1"/>
      <c r="Y13" s="1"/>
      <c r="Z13" s="1"/>
      <c r="AA13" s="23"/>
    </row>
    <row r="14" spans="2:29" x14ac:dyDescent="0.25">
      <c r="B14" s="1">
        <v>46</v>
      </c>
      <c r="C14" s="1">
        <v>100</v>
      </c>
      <c r="D14" s="1">
        <v>100</v>
      </c>
      <c r="E14" s="1">
        <v>90</v>
      </c>
      <c r="F14" s="1">
        <v>80</v>
      </c>
      <c r="G14" s="1">
        <v>90</v>
      </c>
      <c r="H14" s="1">
        <v>100</v>
      </c>
      <c r="I14" s="1">
        <v>100</v>
      </c>
      <c r="J14" s="1">
        <v>100</v>
      </c>
      <c r="K14" s="1">
        <v>100</v>
      </c>
      <c r="L14">
        <f t="shared" si="4"/>
        <v>95.555555555555557</v>
      </c>
      <c r="M14">
        <f t="shared" si="5"/>
        <v>7.2648315725677888</v>
      </c>
      <c r="N14" s="1">
        <v>46</v>
      </c>
      <c r="O14" s="1">
        <v>90</v>
      </c>
      <c r="P14" s="1">
        <v>90</v>
      </c>
      <c r="Q14" s="1">
        <v>80</v>
      </c>
      <c r="R14" s="1">
        <v>100</v>
      </c>
      <c r="S14">
        <f t="shared" si="0"/>
        <v>90</v>
      </c>
      <c r="T14">
        <f t="shared" si="1"/>
        <v>8.1649658092772608</v>
      </c>
      <c r="U14" s="1">
        <v>46</v>
      </c>
      <c r="V14" s="1"/>
      <c r="W14" s="1"/>
      <c r="X14" s="1"/>
      <c r="Y14" s="1"/>
      <c r="Z14" s="1"/>
      <c r="AA14" s="23"/>
    </row>
    <row r="15" spans="2:29" x14ac:dyDescent="0.25">
      <c r="B15" s="1">
        <v>48</v>
      </c>
      <c r="C15" s="1">
        <v>100</v>
      </c>
      <c r="D15" s="1">
        <v>100</v>
      </c>
      <c r="E15" s="1">
        <v>90</v>
      </c>
      <c r="F15" s="1">
        <v>80</v>
      </c>
      <c r="G15" s="1">
        <v>90</v>
      </c>
      <c r="H15" s="1">
        <v>100</v>
      </c>
      <c r="I15" s="1">
        <v>100</v>
      </c>
      <c r="J15" s="1">
        <v>100</v>
      </c>
      <c r="K15" s="1">
        <v>100</v>
      </c>
      <c r="L15">
        <f t="shared" si="4"/>
        <v>95.555555555555557</v>
      </c>
      <c r="M15">
        <f t="shared" si="5"/>
        <v>7.2648315725677888</v>
      </c>
      <c r="N15" s="1">
        <v>48</v>
      </c>
      <c r="O15" s="1">
        <v>90</v>
      </c>
      <c r="P15" s="1">
        <v>90</v>
      </c>
      <c r="Q15" s="1">
        <v>80</v>
      </c>
      <c r="R15" s="1">
        <v>100</v>
      </c>
      <c r="S15">
        <f t="shared" si="0"/>
        <v>90</v>
      </c>
      <c r="T15">
        <f t="shared" si="1"/>
        <v>8.1649658092772608</v>
      </c>
      <c r="U15" s="1">
        <v>48</v>
      </c>
      <c r="V15" s="1">
        <v>90</v>
      </c>
      <c r="W15" s="1">
        <v>80</v>
      </c>
      <c r="X15" s="1">
        <v>80</v>
      </c>
      <c r="Y15" s="1">
        <v>100</v>
      </c>
      <c r="Z15" s="1">
        <v>100</v>
      </c>
      <c r="AA15" s="23">
        <v>50</v>
      </c>
      <c r="AB15">
        <f t="shared" si="2"/>
        <v>90</v>
      </c>
      <c r="AC15">
        <f t="shared" si="3"/>
        <v>10</v>
      </c>
    </row>
    <row r="16" spans="2:29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  <c r="N16" s="7"/>
      <c r="O16" s="7"/>
      <c r="P16" s="7"/>
      <c r="Q16" s="7"/>
      <c r="R16" s="7"/>
      <c r="U16" s="7"/>
      <c r="V16" s="7"/>
      <c r="W16" s="7"/>
      <c r="X16" s="7"/>
      <c r="Y16" s="7"/>
      <c r="Z16" s="7"/>
      <c r="AA16" s="7"/>
    </row>
    <row r="17" spans="2:11" x14ac:dyDescent="0.25">
      <c r="C17" t="s">
        <v>91</v>
      </c>
      <c r="G17" t="s">
        <v>115</v>
      </c>
    </row>
    <row r="18" spans="2:11" x14ac:dyDescent="0.25">
      <c r="B18" s="1" t="s">
        <v>9</v>
      </c>
      <c r="C18" s="1" t="s">
        <v>42</v>
      </c>
      <c r="D18" s="1" t="s">
        <v>113</v>
      </c>
      <c r="E18" s="1" t="s">
        <v>114</v>
      </c>
      <c r="F18" s="3" t="s">
        <v>2</v>
      </c>
      <c r="G18" s="1" t="s">
        <v>42</v>
      </c>
      <c r="H18" s="1" t="s">
        <v>113</v>
      </c>
      <c r="I18" s="1" t="s">
        <v>114</v>
      </c>
      <c r="J18" s="3" t="s">
        <v>2</v>
      </c>
    </row>
    <row r="19" spans="2:11" x14ac:dyDescent="0.25">
      <c r="B19" s="1">
        <v>0</v>
      </c>
      <c r="C19" s="1">
        <v>100</v>
      </c>
      <c r="D19" s="1">
        <v>100</v>
      </c>
      <c r="E19" s="1">
        <v>100</v>
      </c>
      <c r="F19" s="1">
        <v>100</v>
      </c>
      <c r="G19" s="1">
        <v>0</v>
      </c>
      <c r="H19" s="1">
        <v>0</v>
      </c>
      <c r="I19" s="1">
        <v>0</v>
      </c>
      <c r="J19" s="1">
        <v>0</v>
      </c>
    </row>
    <row r="20" spans="2:11" x14ac:dyDescent="0.25">
      <c r="B20" s="1">
        <v>16</v>
      </c>
      <c r="C20" s="1"/>
      <c r="D20" s="1">
        <v>92.5</v>
      </c>
      <c r="E20" s="1">
        <v>100</v>
      </c>
      <c r="F20" s="1">
        <v>94.444444444444443</v>
      </c>
      <c r="G20" s="1"/>
      <c r="H20" s="1">
        <v>9.574271077563381</v>
      </c>
      <c r="I20" s="1">
        <v>0</v>
      </c>
      <c r="J20" s="1">
        <v>8.8191710368819685</v>
      </c>
    </row>
    <row r="21" spans="2:11" x14ac:dyDescent="0.25">
      <c r="B21" s="1">
        <v>19</v>
      </c>
      <c r="C21" s="1">
        <v>96.666666666666671</v>
      </c>
      <c r="D21" s="1">
        <v>90</v>
      </c>
      <c r="E21" s="1">
        <v>98</v>
      </c>
      <c r="F21" s="1">
        <v>94.444444444444443</v>
      </c>
      <c r="G21" s="1">
        <v>5</v>
      </c>
      <c r="H21" s="1">
        <v>8.1649658092772608</v>
      </c>
      <c r="I21" s="1">
        <v>4.4721359549995796</v>
      </c>
      <c r="J21" s="1">
        <v>8.8191710368819685</v>
      </c>
    </row>
    <row r="22" spans="2:11" x14ac:dyDescent="0.25">
      <c r="B22" s="1">
        <v>20</v>
      </c>
      <c r="C22" s="1">
        <v>96.666666666666671</v>
      </c>
      <c r="D22" s="1">
        <v>90</v>
      </c>
      <c r="E22" s="1"/>
      <c r="F22" s="1">
        <v>94.444444444444443</v>
      </c>
      <c r="G22" s="1">
        <v>5</v>
      </c>
      <c r="H22" s="1">
        <v>8.1649658092772608</v>
      </c>
      <c r="I22" s="1"/>
      <c r="J22" s="1">
        <v>8.8191710368819685</v>
      </c>
    </row>
    <row r="23" spans="2:11" x14ac:dyDescent="0.25">
      <c r="B23" s="1">
        <v>22</v>
      </c>
      <c r="C23" s="1">
        <v>96.666666666666671</v>
      </c>
      <c r="D23" s="1">
        <v>90</v>
      </c>
      <c r="E23" s="1">
        <v>96</v>
      </c>
      <c r="F23" s="1">
        <v>94.444444444444443</v>
      </c>
      <c r="G23" s="1">
        <v>5</v>
      </c>
      <c r="H23" s="1">
        <v>8.1649658092772608</v>
      </c>
      <c r="I23" s="1">
        <v>8.9442719099991592</v>
      </c>
      <c r="J23" s="1">
        <v>8.8191710368819685</v>
      </c>
    </row>
    <row r="24" spans="2:11" x14ac:dyDescent="0.25">
      <c r="B24" s="1">
        <v>40</v>
      </c>
      <c r="C24" s="1"/>
      <c r="D24" s="1">
        <v>90</v>
      </c>
      <c r="E24" s="1"/>
      <c r="F24" s="1">
        <v>94.444444444444443</v>
      </c>
      <c r="G24" s="1"/>
      <c r="H24" s="1">
        <v>8.1649658092772608</v>
      </c>
      <c r="I24" s="1"/>
      <c r="J24" s="1">
        <v>8.8191710368819685</v>
      </c>
    </row>
    <row r="25" spans="2:11" x14ac:dyDescent="0.25">
      <c r="B25" s="1">
        <v>42</v>
      </c>
      <c r="C25" s="1"/>
      <c r="D25" s="1">
        <v>90</v>
      </c>
      <c r="E25" s="1"/>
      <c r="F25" s="1">
        <v>94.444444444444443</v>
      </c>
      <c r="G25" s="1"/>
      <c r="H25" s="1">
        <v>8.1649658092772608</v>
      </c>
      <c r="I25" s="1"/>
      <c r="J25" s="1">
        <v>8.8191710368819685</v>
      </c>
    </row>
    <row r="26" spans="2:11" x14ac:dyDescent="0.25">
      <c r="B26" s="1">
        <v>43</v>
      </c>
      <c r="C26" s="1">
        <v>95.555555555555557</v>
      </c>
      <c r="D26" s="1"/>
      <c r="E26" s="1"/>
      <c r="F26" s="1">
        <v>94.444444444444443</v>
      </c>
      <c r="G26" s="1">
        <v>7.2648315725677888</v>
      </c>
      <c r="H26" s="1"/>
      <c r="I26" s="1"/>
      <c r="J26" s="1">
        <v>8.8191710368819685</v>
      </c>
    </row>
    <row r="27" spans="2:11" x14ac:dyDescent="0.25">
      <c r="B27" s="1">
        <v>44</v>
      </c>
      <c r="C27" s="1">
        <v>95.555555555555557</v>
      </c>
      <c r="D27" s="1">
        <v>90</v>
      </c>
      <c r="E27" s="1"/>
      <c r="F27" s="1">
        <v>94.444444444444443</v>
      </c>
      <c r="G27" s="1">
        <v>7.2648315725677888</v>
      </c>
      <c r="H27" s="1">
        <v>8.1649658092772608</v>
      </c>
      <c r="I27" s="1"/>
      <c r="J27" s="1">
        <v>8.8191710368819685</v>
      </c>
      <c r="K27" t="s">
        <v>116</v>
      </c>
    </row>
    <row r="28" spans="2:11" x14ac:dyDescent="0.25">
      <c r="B28" s="1">
        <v>46</v>
      </c>
      <c r="C28" s="1">
        <v>95.555555555555557</v>
      </c>
      <c r="D28" s="1">
        <v>90</v>
      </c>
      <c r="E28" s="1"/>
      <c r="F28" s="1">
        <v>94.444444444444443</v>
      </c>
      <c r="G28" s="1">
        <v>7.2648315725677888</v>
      </c>
      <c r="H28" s="1">
        <v>8.1649658092772608</v>
      </c>
      <c r="I28" s="1"/>
      <c r="J28" s="1">
        <v>8.8191710368819685</v>
      </c>
    </row>
    <row r="29" spans="2:11" x14ac:dyDescent="0.25">
      <c r="B29" s="1">
        <v>48</v>
      </c>
      <c r="C29" s="1">
        <v>95.555555555555557</v>
      </c>
      <c r="D29" s="1">
        <v>90</v>
      </c>
      <c r="E29" s="1">
        <v>90</v>
      </c>
      <c r="F29" s="1">
        <v>94.444444444444443</v>
      </c>
      <c r="G29" s="1">
        <v>7.2648315725677888</v>
      </c>
      <c r="H29" s="1">
        <v>8.1649658092772608</v>
      </c>
      <c r="I29" s="1">
        <v>10</v>
      </c>
      <c r="J29" s="1">
        <v>8.8191710368819685</v>
      </c>
    </row>
    <row r="32" spans="2:11" x14ac:dyDescent="0.25">
      <c r="B32" s="24" t="s">
        <v>117</v>
      </c>
    </row>
    <row r="34" spans="2:30" x14ac:dyDescent="0.25">
      <c r="B34" s="1" t="s">
        <v>9</v>
      </c>
      <c r="C34" t="s">
        <v>42</v>
      </c>
      <c r="K34" t="s">
        <v>91</v>
      </c>
      <c r="L34" t="s">
        <v>112</v>
      </c>
      <c r="M34" t="s">
        <v>113</v>
      </c>
      <c r="T34" t="s">
        <v>91</v>
      </c>
      <c r="U34" t="s">
        <v>112</v>
      </c>
      <c r="V34" t="s">
        <v>114</v>
      </c>
      <c r="AC34" t="s">
        <v>91</v>
      </c>
      <c r="AD34" t="s">
        <v>112</v>
      </c>
    </row>
    <row r="35" spans="2:30" x14ac:dyDescent="0.25">
      <c r="B35" s="1">
        <v>0</v>
      </c>
      <c r="C35" s="1">
        <v>100</v>
      </c>
      <c r="D35" s="1">
        <v>100</v>
      </c>
      <c r="E35" s="1">
        <v>100</v>
      </c>
      <c r="F35" s="1">
        <v>100</v>
      </c>
      <c r="G35" s="1">
        <v>100</v>
      </c>
      <c r="H35" s="1">
        <v>100</v>
      </c>
      <c r="I35" s="1">
        <v>100</v>
      </c>
      <c r="J35" s="1">
        <v>100</v>
      </c>
      <c r="K35">
        <f>AVERAGE(C35:J35)</f>
        <v>100</v>
      </c>
      <c r="L35">
        <f>STDEV(C35:J35)</f>
        <v>0</v>
      </c>
      <c r="M35" s="1">
        <v>100</v>
      </c>
      <c r="N35" s="1">
        <v>100</v>
      </c>
      <c r="O35" s="1">
        <v>100</v>
      </c>
      <c r="P35" s="1">
        <v>100</v>
      </c>
      <c r="Q35" s="1">
        <v>100</v>
      </c>
      <c r="R35" s="1">
        <v>100</v>
      </c>
      <c r="S35" s="1">
        <v>100</v>
      </c>
      <c r="T35">
        <f>AVERAGE(M35:S35)</f>
        <v>100</v>
      </c>
      <c r="U35">
        <f>STDEV(M35:S35)</f>
        <v>0</v>
      </c>
      <c r="V35" s="1">
        <v>100</v>
      </c>
      <c r="W35" s="1">
        <v>100</v>
      </c>
      <c r="X35" s="1">
        <v>100</v>
      </c>
      <c r="Y35" s="1">
        <v>100</v>
      </c>
      <c r="Z35" s="1">
        <v>100</v>
      </c>
      <c r="AA35" s="1">
        <v>100</v>
      </c>
      <c r="AB35" s="1">
        <v>100</v>
      </c>
      <c r="AC35">
        <f>AVERAGE(V35:AB35)</f>
        <v>100</v>
      </c>
      <c r="AD35">
        <f>STDEV(V35:AB35)</f>
        <v>0</v>
      </c>
    </row>
    <row r="36" spans="2:30" x14ac:dyDescent="0.25">
      <c r="B36" s="1">
        <v>16</v>
      </c>
      <c r="C36" s="1"/>
      <c r="D36" s="1"/>
      <c r="E36" s="1"/>
      <c r="F36" s="1"/>
      <c r="G36" s="1"/>
      <c r="H36" s="1"/>
      <c r="I36" s="1"/>
      <c r="J36" s="1"/>
      <c r="M36" s="1">
        <v>50</v>
      </c>
      <c r="N36" s="1">
        <v>30</v>
      </c>
      <c r="O36" s="1">
        <v>30</v>
      </c>
      <c r="P36" s="1">
        <v>80</v>
      </c>
      <c r="Q36" s="1">
        <v>70</v>
      </c>
      <c r="R36" s="1">
        <v>60</v>
      </c>
      <c r="S36" s="1">
        <v>80</v>
      </c>
      <c r="T36">
        <f t="shared" ref="T36:T45" si="6">AVERAGE(M36:S36)</f>
        <v>57.142857142857146</v>
      </c>
      <c r="U36">
        <f>STDEV(M36:S36)</f>
        <v>21.380899352993946</v>
      </c>
      <c r="V36" s="1">
        <v>90</v>
      </c>
      <c r="W36" s="1">
        <v>100</v>
      </c>
      <c r="X36" s="1">
        <v>70</v>
      </c>
      <c r="Y36" s="1">
        <v>100</v>
      </c>
      <c r="Z36" s="1">
        <v>90</v>
      </c>
      <c r="AA36" s="1">
        <v>100</v>
      </c>
      <c r="AB36" s="1">
        <v>60</v>
      </c>
      <c r="AC36">
        <f t="shared" ref="AC36:AC45" si="7">AVERAGE(V36:AB36)</f>
        <v>87.142857142857139</v>
      </c>
      <c r="AD36">
        <f t="shared" ref="AD36:AD45" si="8">STDEV(V36:AB36)</f>
        <v>16.035674514745473</v>
      </c>
    </row>
    <row r="37" spans="2:30" x14ac:dyDescent="0.25">
      <c r="B37" s="1">
        <v>19</v>
      </c>
      <c r="C37" s="1">
        <v>60</v>
      </c>
      <c r="D37" s="1">
        <v>60</v>
      </c>
      <c r="E37" s="1">
        <v>50</v>
      </c>
      <c r="F37" s="1">
        <v>80</v>
      </c>
      <c r="G37" s="1">
        <v>70</v>
      </c>
      <c r="H37" s="1">
        <v>100</v>
      </c>
      <c r="I37" s="1">
        <v>70</v>
      </c>
      <c r="J37" s="1">
        <v>70</v>
      </c>
      <c r="K37">
        <f t="shared" ref="K37:K45" si="9">AVERAGE(C37:J37)</f>
        <v>70</v>
      </c>
      <c r="L37">
        <f t="shared" ref="L37:L45" si="10">STDEV(C37:J37)</f>
        <v>15.118578920369089</v>
      </c>
      <c r="M37" s="1">
        <v>30</v>
      </c>
      <c r="N37" s="1">
        <v>30</v>
      </c>
      <c r="O37" s="1">
        <v>20</v>
      </c>
      <c r="P37" s="1">
        <v>80</v>
      </c>
      <c r="Q37" s="1">
        <v>60</v>
      </c>
      <c r="R37" s="1">
        <v>60</v>
      </c>
      <c r="S37" s="1">
        <v>80</v>
      </c>
      <c r="T37">
        <f t="shared" si="6"/>
        <v>51.428571428571431</v>
      </c>
      <c r="U37">
        <f>STDEV(M37:S37)</f>
        <v>24.784787961282106</v>
      </c>
      <c r="V37" s="1">
        <v>90</v>
      </c>
      <c r="W37" s="1">
        <v>70</v>
      </c>
      <c r="X37" s="1">
        <v>70</v>
      </c>
      <c r="Y37" s="1">
        <v>100</v>
      </c>
      <c r="Z37" s="1">
        <v>90</v>
      </c>
      <c r="AA37" s="1">
        <v>90</v>
      </c>
      <c r="AB37" s="1">
        <v>50</v>
      </c>
      <c r="AC37">
        <f t="shared" si="7"/>
        <v>80</v>
      </c>
      <c r="AD37">
        <f t="shared" si="8"/>
        <v>17.320508075688775</v>
      </c>
    </row>
    <row r="38" spans="2:30" x14ac:dyDescent="0.25">
      <c r="B38" s="1">
        <v>20</v>
      </c>
      <c r="C38" s="1">
        <v>50</v>
      </c>
      <c r="D38" s="1">
        <v>60</v>
      </c>
      <c r="E38" s="1">
        <v>50</v>
      </c>
      <c r="F38" s="1">
        <v>80</v>
      </c>
      <c r="G38" s="1">
        <v>70</v>
      </c>
      <c r="H38" s="1">
        <v>100</v>
      </c>
      <c r="I38" s="1">
        <v>70</v>
      </c>
      <c r="J38" s="1">
        <v>70</v>
      </c>
      <c r="K38">
        <f t="shared" si="9"/>
        <v>68.75</v>
      </c>
      <c r="L38">
        <f t="shared" si="10"/>
        <v>16.420805617960927</v>
      </c>
      <c r="M38" s="1">
        <v>30</v>
      </c>
      <c r="N38" s="1">
        <v>30</v>
      </c>
      <c r="O38" s="1">
        <v>20</v>
      </c>
      <c r="P38" s="1">
        <v>60</v>
      </c>
      <c r="Q38" s="1">
        <v>60</v>
      </c>
      <c r="R38" s="1">
        <v>60</v>
      </c>
      <c r="S38" s="1">
        <v>80</v>
      </c>
      <c r="T38">
        <f t="shared" si="6"/>
        <v>48.571428571428569</v>
      </c>
      <c r="U38">
        <f t="shared" ref="U38:U45" si="11">STDEV(M38:S38)</f>
        <v>21.930626551751342</v>
      </c>
      <c r="V38" s="1"/>
      <c r="W38" s="1"/>
      <c r="X38" s="1"/>
      <c r="Y38" s="1"/>
      <c r="Z38" s="1"/>
      <c r="AA38" s="1"/>
      <c r="AB38" s="1"/>
    </row>
    <row r="39" spans="2:30" x14ac:dyDescent="0.25">
      <c r="B39" s="1">
        <v>22</v>
      </c>
      <c r="C39" s="1">
        <v>50</v>
      </c>
      <c r="D39" s="1">
        <v>60</v>
      </c>
      <c r="E39" s="1">
        <v>50</v>
      </c>
      <c r="F39" s="1">
        <v>80</v>
      </c>
      <c r="G39" s="1">
        <v>70</v>
      </c>
      <c r="H39" s="1">
        <v>100</v>
      </c>
      <c r="I39" s="1">
        <v>70</v>
      </c>
      <c r="J39" s="1">
        <v>70</v>
      </c>
      <c r="K39">
        <f t="shared" si="9"/>
        <v>68.75</v>
      </c>
      <c r="L39">
        <f t="shared" si="10"/>
        <v>16.420805617960927</v>
      </c>
      <c r="M39" s="1">
        <v>30</v>
      </c>
      <c r="N39" s="1">
        <v>20</v>
      </c>
      <c r="O39" s="1">
        <v>10</v>
      </c>
      <c r="P39" s="1">
        <v>60</v>
      </c>
      <c r="Q39" s="1">
        <v>50</v>
      </c>
      <c r="R39" s="1">
        <v>60</v>
      </c>
      <c r="S39" s="1">
        <v>80</v>
      </c>
      <c r="T39">
        <f t="shared" si="6"/>
        <v>44.285714285714285</v>
      </c>
      <c r="U39">
        <f t="shared" si="11"/>
        <v>25.071326821120348</v>
      </c>
      <c r="V39" s="1">
        <v>90</v>
      </c>
      <c r="W39" s="1">
        <v>70</v>
      </c>
      <c r="X39" s="1">
        <v>70</v>
      </c>
      <c r="Y39" s="1">
        <v>100</v>
      </c>
      <c r="Z39" s="1">
        <v>80</v>
      </c>
      <c r="AA39" s="1">
        <v>90</v>
      </c>
      <c r="AB39" s="1">
        <v>50</v>
      </c>
      <c r="AC39">
        <f t="shared" si="7"/>
        <v>78.571428571428569</v>
      </c>
      <c r="AD39">
        <f t="shared" si="8"/>
        <v>16.761634196950499</v>
      </c>
    </row>
    <row r="40" spans="2:30" x14ac:dyDescent="0.25">
      <c r="B40" s="1">
        <v>40</v>
      </c>
      <c r="C40" s="1"/>
      <c r="D40" s="1"/>
      <c r="E40" s="1"/>
      <c r="F40" s="1"/>
      <c r="G40" s="1"/>
      <c r="H40" s="1"/>
      <c r="I40" s="1"/>
      <c r="J40" s="1"/>
      <c r="M40" s="1">
        <v>20</v>
      </c>
      <c r="N40" s="1">
        <v>20</v>
      </c>
      <c r="O40" s="1">
        <v>10</v>
      </c>
      <c r="P40" s="1">
        <v>40</v>
      </c>
      <c r="Q40" s="1">
        <v>50</v>
      </c>
      <c r="R40" s="1">
        <v>60</v>
      </c>
      <c r="S40" s="1">
        <v>70</v>
      </c>
      <c r="T40">
        <f t="shared" si="6"/>
        <v>38.571428571428569</v>
      </c>
      <c r="U40">
        <f t="shared" si="11"/>
        <v>22.677868380553633</v>
      </c>
      <c r="V40" s="1"/>
      <c r="W40" s="1"/>
      <c r="X40" s="1"/>
      <c r="Y40" s="1"/>
      <c r="Z40" s="1"/>
      <c r="AA40" s="1"/>
      <c r="AB40" s="1"/>
    </row>
    <row r="41" spans="2:30" x14ac:dyDescent="0.25">
      <c r="B41" s="1">
        <v>42</v>
      </c>
      <c r="C41" s="1"/>
      <c r="D41" s="1"/>
      <c r="E41" s="1"/>
      <c r="F41" s="1"/>
      <c r="G41" s="1"/>
      <c r="H41" s="1"/>
      <c r="I41" s="1"/>
      <c r="J41" s="1"/>
      <c r="M41" s="1">
        <v>20</v>
      </c>
      <c r="N41" s="1">
        <v>20</v>
      </c>
      <c r="O41" s="1">
        <v>10</v>
      </c>
      <c r="P41" s="1">
        <v>40</v>
      </c>
      <c r="Q41" s="1">
        <v>50</v>
      </c>
      <c r="R41" s="1">
        <v>60</v>
      </c>
      <c r="S41" s="1">
        <v>70</v>
      </c>
      <c r="T41">
        <f t="shared" si="6"/>
        <v>38.571428571428569</v>
      </c>
      <c r="U41">
        <f t="shared" si="11"/>
        <v>22.677868380553633</v>
      </c>
      <c r="V41" s="1"/>
      <c r="W41" s="1"/>
      <c r="X41" s="1"/>
      <c r="Y41" s="1"/>
      <c r="Z41" s="1"/>
      <c r="AA41" s="1"/>
      <c r="AB41" s="1"/>
    </row>
    <row r="42" spans="2:30" x14ac:dyDescent="0.25">
      <c r="B42" s="1">
        <v>43</v>
      </c>
      <c r="C42" s="1">
        <v>50</v>
      </c>
      <c r="D42" s="1">
        <v>60</v>
      </c>
      <c r="E42" s="1">
        <v>40</v>
      </c>
      <c r="F42" s="1">
        <v>60</v>
      </c>
      <c r="G42" s="1">
        <v>70</v>
      </c>
      <c r="H42" s="1">
        <v>60</v>
      </c>
      <c r="I42" s="1">
        <v>60</v>
      </c>
      <c r="J42" s="1">
        <v>70</v>
      </c>
      <c r="K42">
        <f t="shared" si="9"/>
        <v>58.75</v>
      </c>
      <c r="L42">
        <f t="shared" si="10"/>
        <v>9.9103120896511481</v>
      </c>
      <c r="M42" s="1"/>
      <c r="N42" s="1"/>
      <c r="O42" s="1"/>
      <c r="P42" s="1"/>
      <c r="Q42" s="1"/>
      <c r="R42" s="1"/>
      <c r="S42" s="1"/>
      <c r="V42" s="1"/>
      <c r="W42" s="1"/>
      <c r="X42" s="1"/>
      <c r="Y42" s="1"/>
      <c r="Z42" s="1"/>
      <c r="AA42" s="1"/>
      <c r="AB42" s="1"/>
    </row>
    <row r="43" spans="2:30" x14ac:dyDescent="0.25">
      <c r="B43" s="1">
        <v>44</v>
      </c>
      <c r="C43" s="1">
        <v>50</v>
      </c>
      <c r="D43" s="1">
        <v>60</v>
      </c>
      <c r="E43" s="1">
        <v>40</v>
      </c>
      <c r="F43" s="1">
        <v>60</v>
      </c>
      <c r="G43" s="1">
        <v>70</v>
      </c>
      <c r="H43" s="1">
        <v>60</v>
      </c>
      <c r="I43" s="1">
        <v>60</v>
      </c>
      <c r="J43" s="1">
        <v>70</v>
      </c>
      <c r="K43">
        <f t="shared" si="9"/>
        <v>58.75</v>
      </c>
      <c r="L43">
        <f t="shared" si="10"/>
        <v>9.9103120896511481</v>
      </c>
      <c r="M43" s="1">
        <v>20</v>
      </c>
      <c r="N43" s="1">
        <v>20</v>
      </c>
      <c r="O43" s="1">
        <v>10</v>
      </c>
      <c r="P43" s="1">
        <v>40</v>
      </c>
      <c r="Q43" s="1">
        <v>50</v>
      </c>
      <c r="R43" s="1">
        <v>60</v>
      </c>
      <c r="S43" s="1">
        <v>70</v>
      </c>
      <c r="T43">
        <f t="shared" si="6"/>
        <v>38.571428571428569</v>
      </c>
      <c r="U43">
        <f t="shared" si="11"/>
        <v>22.677868380553633</v>
      </c>
      <c r="V43" s="1"/>
      <c r="W43" s="1"/>
      <c r="X43" s="1"/>
      <c r="Y43" s="1"/>
      <c r="Z43" s="1"/>
      <c r="AA43" s="1"/>
      <c r="AB43" s="1"/>
    </row>
    <row r="44" spans="2:30" x14ac:dyDescent="0.25">
      <c r="B44" s="1">
        <v>46</v>
      </c>
      <c r="C44" s="1">
        <v>50</v>
      </c>
      <c r="D44" s="1">
        <v>60</v>
      </c>
      <c r="E44" s="1">
        <v>40</v>
      </c>
      <c r="F44" s="1">
        <v>60</v>
      </c>
      <c r="G44" s="1">
        <v>70</v>
      </c>
      <c r="H44" s="1">
        <v>60</v>
      </c>
      <c r="I44" s="1">
        <v>60</v>
      </c>
      <c r="J44" s="1">
        <v>70</v>
      </c>
      <c r="K44">
        <f t="shared" si="9"/>
        <v>58.75</v>
      </c>
      <c r="L44">
        <f t="shared" si="10"/>
        <v>9.9103120896511481</v>
      </c>
      <c r="M44" s="1">
        <v>20</v>
      </c>
      <c r="N44" s="1">
        <v>20</v>
      </c>
      <c r="O44" s="1">
        <v>10</v>
      </c>
      <c r="P44" s="1">
        <v>40</v>
      </c>
      <c r="Q44" s="1">
        <v>50</v>
      </c>
      <c r="R44" s="1">
        <v>60</v>
      </c>
      <c r="S44" s="1">
        <v>70</v>
      </c>
      <c r="T44">
        <f t="shared" si="6"/>
        <v>38.571428571428569</v>
      </c>
      <c r="U44">
        <f t="shared" si="11"/>
        <v>22.677868380553633</v>
      </c>
      <c r="V44" s="1"/>
      <c r="W44" s="1"/>
      <c r="X44" s="1"/>
      <c r="Y44" s="1"/>
      <c r="Z44" s="1"/>
      <c r="AA44" s="1"/>
      <c r="AB44" s="1"/>
    </row>
    <row r="45" spans="2:30" x14ac:dyDescent="0.25">
      <c r="B45" s="1">
        <v>48</v>
      </c>
      <c r="C45" s="1">
        <v>50</v>
      </c>
      <c r="D45" s="1">
        <v>60</v>
      </c>
      <c r="E45" s="1">
        <v>40</v>
      </c>
      <c r="F45" s="1">
        <v>60</v>
      </c>
      <c r="G45" s="1">
        <v>70</v>
      </c>
      <c r="H45" s="1">
        <v>60</v>
      </c>
      <c r="I45" s="1">
        <v>60</v>
      </c>
      <c r="J45" s="1">
        <v>70</v>
      </c>
      <c r="K45">
        <f t="shared" si="9"/>
        <v>58.75</v>
      </c>
      <c r="L45">
        <f t="shared" si="10"/>
        <v>9.9103120896511481</v>
      </c>
      <c r="M45" s="1">
        <v>20</v>
      </c>
      <c r="N45" s="1">
        <v>20</v>
      </c>
      <c r="O45" s="1">
        <v>10</v>
      </c>
      <c r="P45" s="1">
        <v>40</v>
      </c>
      <c r="Q45" s="1">
        <v>50</v>
      </c>
      <c r="R45" s="1">
        <v>60</v>
      </c>
      <c r="S45" s="1">
        <v>70</v>
      </c>
      <c r="T45">
        <f t="shared" si="6"/>
        <v>38.571428571428569</v>
      </c>
      <c r="U45">
        <f t="shared" si="11"/>
        <v>22.677868380553633</v>
      </c>
      <c r="V45" s="1">
        <v>60</v>
      </c>
      <c r="W45" s="1">
        <v>40</v>
      </c>
      <c r="X45" s="1">
        <v>40</v>
      </c>
      <c r="Y45" s="1">
        <v>100</v>
      </c>
      <c r="Z45" s="1">
        <v>80</v>
      </c>
      <c r="AA45" s="1">
        <v>80</v>
      </c>
      <c r="AB45" s="1">
        <v>30</v>
      </c>
      <c r="AC45">
        <f t="shared" si="7"/>
        <v>61.428571428571431</v>
      </c>
      <c r="AD45">
        <f t="shared" si="8"/>
        <v>26.095064302514778</v>
      </c>
    </row>
    <row r="48" spans="2:30" x14ac:dyDescent="0.25">
      <c r="C48" t="s">
        <v>91</v>
      </c>
      <c r="G48" t="s">
        <v>115</v>
      </c>
    </row>
    <row r="49" spans="2:10" x14ac:dyDescent="0.25">
      <c r="B49" s="1" t="s">
        <v>9</v>
      </c>
      <c r="C49" s="1" t="s">
        <v>42</v>
      </c>
      <c r="D49" s="1" t="s">
        <v>113</v>
      </c>
      <c r="E49" s="1" t="s">
        <v>114</v>
      </c>
      <c r="F49" s="3" t="s">
        <v>2</v>
      </c>
      <c r="G49" s="1" t="s">
        <v>42</v>
      </c>
      <c r="H49" s="1" t="s">
        <v>113</v>
      </c>
      <c r="I49" s="1" t="s">
        <v>114</v>
      </c>
      <c r="J49" s="3" t="s">
        <v>2</v>
      </c>
    </row>
    <row r="50" spans="2:10" x14ac:dyDescent="0.25">
      <c r="B50" s="1">
        <v>0</v>
      </c>
      <c r="C50" s="1">
        <v>100</v>
      </c>
      <c r="D50" s="1">
        <v>100</v>
      </c>
      <c r="E50" s="1">
        <v>100</v>
      </c>
      <c r="F50" s="1">
        <v>100</v>
      </c>
      <c r="G50" s="1">
        <v>0</v>
      </c>
      <c r="H50" s="1">
        <v>0</v>
      </c>
      <c r="I50" s="1">
        <v>0</v>
      </c>
      <c r="J50" s="1">
        <v>0</v>
      </c>
    </row>
    <row r="51" spans="2:10" x14ac:dyDescent="0.25">
      <c r="B51" s="1">
        <v>16</v>
      </c>
      <c r="C51" s="1"/>
      <c r="D51" s="1">
        <v>57.142857142857146</v>
      </c>
      <c r="E51" s="1">
        <v>87.142857142857139</v>
      </c>
      <c r="F51" s="1">
        <v>94.444444444444443</v>
      </c>
      <c r="G51" s="1"/>
      <c r="H51" s="1">
        <v>21.380899352993946</v>
      </c>
      <c r="I51" s="1">
        <v>16.035674514745473</v>
      </c>
      <c r="J51" s="1">
        <v>8.8191710368819685</v>
      </c>
    </row>
    <row r="52" spans="2:10" x14ac:dyDescent="0.25">
      <c r="B52" s="1">
        <v>19</v>
      </c>
      <c r="C52" s="1">
        <v>70</v>
      </c>
      <c r="D52" s="1">
        <v>51.428571428571431</v>
      </c>
      <c r="E52" s="1">
        <v>80</v>
      </c>
      <c r="F52" s="1">
        <v>94.444444444444443</v>
      </c>
      <c r="G52" s="1">
        <v>15.118578920369089</v>
      </c>
      <c r="H52" s="1">
        <v>24.784787961282106</v>
      </c>
      <c r="I52" s="1">
        <v>17.320508075688775</v>
      </c>
      <c r="J52" s="1">
        <v>8.8191710368819685</v>
      </c>
    </row>
    <row r="53" spans="2:10" x14ac:dyDescent="0.25">
      <c r="B53" s="1">
        <v>20</v>
      </c>
      <c r="C53" s="1">
        <v>68.75</v>
      </c>
      <c r="D53" s="1">
        <v>48.571428571428569</v>
      </c>
      <c r="E53" s="1"/>
      <c r="F53" s="1">
        <v>94.444444444444443</v>
      </c>
      <c r="G53" s="1">
        <v>16.420805617960927</v>
      </c>
      <c r="H53" s="1">
        <v>21.930626551751342</v>
      </c>
      <c r="I53" s="1"/>
      <c r="J53" s="1">
        <v>8.8191710368819685</v>
      </c>
    </row>
    <row r="54" spans="2:10" x14ac:dyDescent="0.25">
      <c r="B54" s="1">
        <v>22</v>
      </c>
      <c r="C54" s="1">
        <v>68.75</v>
      </c>
      <c r="D54" s="1">
        <v>44.285714285714285</v>
      </c>
      <c r="E54" s="1">
        <v>78.571428571428569</v>
      </c>
      <c r="F54" s="1">
        <v>94.444444444444443</v>
      </c>
      <c r="G54" s="1">
        <v>16.420805617960927</v>
      </c>
      <c r="H54" s="1">
        <v>25.071326821120348</v>
      </c>
      <c r="I54" s="1">
        <v>16.761634196950499</v>
      </c>
      <c r="J54" s="1">
        <v>8.8191710368819685</v>
      </c>
    </row>
    <row r="55" spans="2:10" x14ac:dyDescent="0.25">
      <c r="B55" s="1">
        <v>40</v>
      </c>
      <c r="C55" s="1"/>
      <c r="D55" s="1">
        <v>38.571428571428569</v>
      </c>
      <c r="E55" s="1"/>
      <c r="F55" s="1">
        <v>94.444444444444443</v>
      </c>
      <c r="G55" s="1"/>
      <c r="H55" s="1">
        <v>22.677868380553633</v>
      </c>
      <c r="I55" s="1"/>
      <c r="J55" s="1">
        <v>8.8191710368819685</v>
      </c>
    </row>
    <row r="56" spans="2:10" x14ac:dyDescent="0.25">
      <c r="B56" s="1">
        <v>42</v>
      </c>
      <c r="C56" s="1"/>
      <c r="D56" s="1">
        <v>38.571428571428569</v>
      </c>
      <c r="E56" s="1"/>
      <c r="F56" s="1">
        <v>94.444444444444443</v>
      </c>
      <c r="G56" s="1"/>
      <c r="H56" s="1">
        <v>22.677868380553633</v>
      </c>
      <c r="I56" s="1"/>
      <c r="J56" s="1">
        <v>8.8191710368819685</v>
      </c>
    </row>
    <row r="57" spans="2:10" x14ac:dyDescent="0.25">
      <c r="B57" s="1">
        <v>43</v>
      </c>
      <c r="C57" s="1">
        <v>58.75</v>
      </c>
      <c r="D57" s="1"/>
      <c r="E57" s="1"/>
      <c r="F57" s="1">
        <v>94.444444444444443</v>
      </c>
      <c r="G57" s="1">
        <v>9.9103120896511481</v>
      </c>
      <c r="H57" s="1"/>
      <c r="I57" s="1"/>
      <c r="J57" s="1">
        <v>8.8191710368819685</v>
      </c>
    </row>
    <row r="58" spans="2:10" x14ac:dyDescent="0.25">
      <c r="B58" s="1">
        <v>44</v>
      </c>
      <c r="C58" s="1">
        <v>58.75</v>
      </c>
      <c r="D58" s="1">
        <v>38.571428571428569</v>
      </c>
      <c r="E58" s="1"/>
      <c r="F58" s="1">
        <v>94.444444444444443</v>
      </c>
      <c r="G58" s="1">
        <v>9.9103120896511481</v>
      </c>
      <c r="H58" s="1">
        <v>22.677868380553633</v>
      </c>
      <c r="I58" s="1"/>
      <c r="J58" s="1">
        <v>8.8191710368819685</v>
      </c>
    </row>
    <row r="59" spans="2:10" x14ac:dyDescent="0.25">
      <c r="B59" s="1">
        <v>46</v>
      </c>
      <c r="C59" s="1">
        <v>58.75</v>
      </c>
      <c r="D59" s="1">
        <v>38.571428571428569</v>
      </c>
      <c r="E59" s="1"/>
      <c r="F59" s="1">
        <v>94.444444444444443</v>
      </c>
      <c r="G59" s="1">
        <v>9.9103120896511481</v>
      </c>
      <c r="H59" s="1">
        <v>22.677868380553633</v>
      </c>
      <c r="I59" s="1"/>
      <c r="J59" s="1">
        <v>8.8191710368819685</v>
      </c>
    </row>
    <row r="60" spans="2:10" x14ac:dyDescent="0.25">
      <c r="B60" s="1">
        <v>48</v>
      </c>
      <c r="C60" s="1">
        <v>58.75</v>
      </c>
      <c r="D60" s="1">
        <v>38.571428571428569</v>
      </c>
      <c r="E60" s="1">
        <v>61.428571428571431</v>
      </c>
      <c r="F60" s="1">
        <v>94.444444444444443</v>
      </c>
      <c r="G60" s="1">
        <v>9.9103120896511481</v>
      </c>
      <c r="H60" s="1">
        <v>22.677868380553633</v>
      </c>
      <c r="I60" s="1">
        <v>26.095064302514778</v>
      </c>
      <c r="J60" s="1">
        <v>8.8191710368819685</v>
      </c>
    </row>
    <row r="63" spans="2:10" x14ac:dyDescent="0.25">
      <c r="B63" s="24" t="s">
        <v>118</v>
      </c>
    </row>
    <row r="65" spans="2:33" x14ac:dyDescent="0.25">
      <c r="B65" s="1" t="s">
        <v>9</v>
      </c>
      <c r="C65" t="s">
        <v>42</v>
      </c>
      <c r="N65" t="s">
        <v>91</v>
      </c>
      <c r="O65" t="s">
        <v>112</v>
      </c>
      <c r="P65" t="s">
        <v>113</v>
      </c>
      <c r="W65" t="s">
        <v>91</v>
      </c>
      <c r="X65" t="s">
        <v>112</v>
      </c>
      <c r="Y65" t="s">
        <v>114</v>
      </c>
      <c r="AF65" t="s">
        <v>91</v>
      </c>
      <c r="AG65" t="s">
        <v>112</v>
      </c>
    </row>
    <row r="66" spans="2:33" x14ac:dyDescent="0.25">
      <c r="B66" s="1">
        <v>0</v>
      </c>
      <c r="C66" s="1">
        <v>100</v>
      </c>
      <c r="D66" s="1">
        <v>100</v>
      </c>
      <c r="E66" s="1">
        <v>100</v>
      </c>
      <c r="F66" s="1">
        <v>100</v>
      </c>
      <c r="G66" s="1">
        <v>100</v>
      </c>
      <c r="H66" s="1">
        <v>100</v>
      </c>
      <c r="I66" s="1">
        <v>100</v>
      </c>
      <c r="J66" s="1">
        <v>100</v>
      </c>
      <c r="K66" s="1">
        <v>100</v>
      </c>
      <c r="L66" s="1">
        <v>100</v>
      </c>
      <c r="M66" s="1">
        <v>100</v>
      </c>
      <c r="N66">
        <f>AVERAGE(C66:M66)</f>
        <v>100</v>
      </c>
      <c r="O66">
        <f>STDEV(C66:M66)</f>
        <v>0</v>
      </c>
      <c r="P66" s="1">
        <v>100</v>
      </c>
      <c r="Q66" s="1">
        <v>100</v>
      </c>
      <c r="R66" s="1">
        <v>100</v>
      </c>
      <c r="S66" s="1">
        <v>100</v>
      </c>
      <c r="T66" s="1">
        <v>100</v>
      </c>
      <c r="U66" s="1">
        <v>100</v>
      </c>
      <c r="V66" s="1">
        <v>100</v>
      </c>
      <c r="W66">
        <f>AVERAGE(P66:V66)</f>
        <v>100</v>
      </c>
      <c r="X66">
        <f>STDEV(P66:V66)</f>
        <v>0</v>
      </c>
      <c r="Y66" s="1">
        <v>100</v>
      </c>
      <c r="Z66" s="1">
        <v>100</v>
      </c>
      <c r="AA66" s="1">
        <v>100</v>
      </c>
      <c r="AB66" s="1">
        <v>100</v>
      </c>
      <c r="AC66" s="1">
        <v>100</v>
      </c>
      <c r="AD66" s="1">
        <v>100</v>
      </c>
      <c r="AE66" s="1">
        <v>100</v>
      </c>
      <c r="AF66">
        <f>AVERAGE(Y66:AE66)</f>
        <v>100</v>
      </c>
      <c r="AG66">
        <f>STDEV(Y66:AE66)</f>
        <v>0</v>
      </c>
    </row>
    <row r="67" spans="2:33" x14ac:dyDescent="0.25">
      <c r="B67" s="1">
        <v>16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P67" s="1">
        <v>40</v>
      </c>
      <c r="Q67" s="1">
        <v>20</v>
      </c>
      <c r="R67" s="1">
        <v>30</v>
      </c>
      <c r="S67" s="1">
        <v>40</v>
      </c>
      <c r="T67" s="1">
        <v>40</v>
      </c>
      <c r="U67" s="1">
        <v>50</v>
      </c>
      <c r="V67" s="1">
        <v>50</v>
      </c>
      <c r="W67">
        <f t="shared" ref="W67:W76" si="12">AVERAGE(P67:V67)</f>
        <v>38.571428571428569</v>
      </c>
      <c r="X67">
        <f t="shared" ref="X67:X76" si="13">STDEV(P67:V67)</f>
        <v>10.69044967649698</v>
      </c>
      <c r="Y67" s="1">
        <v>60</v>
      </c>
      <c r="Z67" s="1">
        <v>40</v>
      </c>
      <c r="AA67" s="1">
        <v>70</v>
      </c>
      <c r="AB67" s="1">
        <v>80</v>
      </c>
      <c r="AC67" s="1">
        <v>70</v>
      </c>
      <c r="AD67" s="1">
        <v>90</v>
      </c>
      <c r="AE67" s="1">
        <v>80</v>
      </c>
      <c r="AF67">
        <f t="shared" ref="AF67:AF76" si="14">AVERAGE(Y67:AE67)</f>
        <v>70</v>
      </c>
      <c r="AG67">
        <f t="shared" ref="AG67:AG76" si="15">STDEV(Y67:AE67)</f>
        <v>16.329931618554522</v>
      </c>
    </row>
    <row r="68" spans="2:33" x14ac:dyDescent="0.25">
      <c r="B68" s="1">
        <v>19</v>
      </c>
      <c r="C68" s="1">
        <v>60</v>
      </c>
      <c r="D68" s="1">
        <v>40</v>
      </c>
      <c r="E68" s="1">
        <v>60</v>
      </c>
      <c r="F68" s="1">
        <v>50</v>
      </c>
      <c r="G68" s="1">
        <v>60</v>
      </c>
      <c r="H68" s="1">
        <v>80</v>
      </c>
      <c r="I68" s="1">
        <v>80</v>
      </c>
      <c r="J68" s="1">
        <v>70</v>
      </c>
      <c r="K68" s="1">
        <v>40</v>
      </c>
      <c r="L68" s="1">
        <v>80</v>
      </c>
      <c r="M68" s="1">
        <v>30</v>
      </c>
      <c r="N68">
        <f t="shared" ref="N68:N76" si="16">AVERAGE(C68:M68)</f>
        <v>59.090909090909093</v>
      </c>
      <c r="O68">
        <f t="shared" ref="O68:O76" si="17">STDEV(C68:M68)</f>
        <v>17.580981459830642</v>
      </c>
      <c r="P68" s="1">
        <v>20</v>
      </c>
      <c r="Q68" s="1">
        <v>20</v>
      </c>
      <c r="R68" s="1">
        <v>20</v>
      </c>
      <c r="S68" s="1">
        <v>20</v>
      </c>
      <c r="T68" s="1">
        <v>20</v>
      </c>
      <c r="U68" s="1">
        <v>50</v>
      </c>
      <c r="V68" s="1">
        <v>30</v>
      </c>
      <c r="W68">
        <f t="shared" si="12"/>
        <v>25.714285714285715</v>
      </c>
      <c r="X68">
        <f t="shared" si="13"/>
        <v>11.338934190276817</v>
      </c>
      <c r="Y68" s="1">
        <v>40</v>
      </c>
      <c r="Z68" s="1">
        <v>30</v>
      </c>
      <c r="AA68" s="1">
        <v>50</v>
      </c>
      <c r="AB68" s="1">
        <v>80</v>
      </c>
      <c r="AC68" s="1">
        <v>70</v>
      </c>
      <c r="AD68" s="1">
        <v>90</v>
      </c>
      <c r="AE68" s="1">
        <v>80</v>
      </c>
      <c r="AF68">
        <f t="shared" si="14"/>
        <v>62.857142857142854</v>
      </c>
      <c r="AG68">
        <f t="shared" si="15"/>
        <v>22.886885410853168</v>
      </c>
    </row>
    <row r="69" spans="2:33" x14ac:dyDescent="0.25">
      <c r="B69" s="1">
        <v>20</v>
      </c>
      <c r="C69" s="1">
        <v>50</v>
      </c>
      <c r="D69" s="1">
        <v>40</v>
      </c>
      <c r="E69" s="1">
        <v>50</v>
      </c>
      <c r="F69" s="1">
        <v>50</v>
      </c>
      <c r="G69" s="1">
        <v>60</v>
      </c>
      <c r="H69" s="1">
        <v>80</v>
      </c>
      <c r="I69" s="1">
        <v>80</v>
      </c>
      <c r="J69" s="1">
        <v>70</v>
      </c>
      <c r="K69" s="1">
        <v>40</v>
      </c>
      <c r="L69" s="1">
        <v>80</v>
      </c>
      <c r="M69" s="1">
        <v>30</v>
      </c>
      <c r="N69">
        <f t="shared" si="16"/>
        <v>57.272727272727273</v>
      </c>
      <c r="O69">
        <f t="shared" si="17"/>
        <v>17.939291563999443</v>
      </c>
      <c r="P69" s="1">
        <v>20</v>
      </c>
      <c r="Q69" s="1">
        <v>20</v>
      </c>
      <c r="R69" s="1">
        <v>10</v>
      </c>
      <c r="S69" s="1">
        <v>20</v>
      </c>
      <c r="T69" s="1">
        <v>20</v>
      </c>
      <c r="U69" s="1">
        <v>50</v>
      </c>
      <c r="V69" s="1">
        <v>30</v>
      </c>
      <c r="W69">
        <f t="shared" si="12"/>
        <v>24.285714285714285</v>
      </c>
      <c r="X69">
        <f t="shared" si="13"/>
        <v>12.724180205607036</v>
      </c>
      <c r="Y69" s="1"/>
      <c r="Z69" s="1"/>
      <c r="AA69" s="1"/>
      <c r="AB69" s="1"/>
      <c r="AC69" s="1"/>
      <c r="AD69" s="1"/>
      <c r="AE69" s="1"/>
    </row>
    <row r="70" spans="2:33" x14ac:dyDescent="0.25">
      <c r="B70" s="1">
        <v>22</v>
      </c>
      <c r="C70" s="1">
        <v>50</v>
      </c>
      <c r="D70" s="1">
        <v>30</v>
      </c>
      <c r="E70" s="1">
        <v>50</v>
      </c>
      <c r="F70" s="1">
        <v>50</v>
      </c>
      <c r="G70" s="1">
        <v>60</v>
      </c>
      <c r="H70" s="1">
        <v>70</v>
      </c>
      <c r="I70" s="1">
        <v>80</v>
      </c>
      <c r="J70" s="1">
        <v>70</v>
      </c>
      <c r="K70" s="1">
        <v>40</v>
      </c>
      <c r="L70" s="1">
        <v>70</v>
      </c>
      <c r="M70" s="1">
        <v>30</v>
      </c>
      <c r="N70">
        <f t="shared" si="16"/>
        <v>54.545454545454547</v>
      </c>
      <c r="O70">
        <f t="shared" si="17"/>
        <v>16.949121725703879</v>
      </c>
      <c r="P70" s="1">
        <v>20</v>
      </c>
      <c r="Q70" s="1">
        <v>20</v>
      </c>
      <c r="R70" s="1">
        <v>10</v>
      </c>
      <c r="S70" s="1">
        <v>20</v>
      </c>
      <c r="T70" s="1">
        <v>20</v>
      </c>
      <c r="U70" s="1">
        <v>50</v>
      </c>
      <c r="V70" s="1">
        <v>30</v>
      </c>
      <c r="W70">
        <f t="shared" si="12"/>
        <v>24.285714285714285</v>
      </c>
      <c r="X70">
        <f t="shared" si="13"/>
        <v>12.724180205607036</v>
      </c>
      <c r="Y70" s="1">
        <v>30</v>
      </c>
      <c r="Z70" s="1">
        <v>10</v>
      </c>
      <c r="AA70" s="1">
        <v>40</v>
      </c>
      <c r="AB70" s="1">
        <v>80</v>
      </c>
      <c r="AC70" s="1">
        <v>70</v>
      </c>
      <c r="AD70" s="1">
        <v>90</v>
      </c>
      <c r="AE70" s="1">
        <v>80</v>
      </c>
      <c r="AF70">
        <f t="shared" si="14"/>
        <v>57.142857142857146</v>
      </c>
      <c r="AG70">
        <f t="shared" si="15"/>
        <v>30.394235042348466</v>
      </c>
    </row>
    <row r="71" spans="2:33" x14ac:dyDescent="0.25">
      <c r="B71" s="1">
        <v>40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P71" s="1">
        <v>20</v>
      </c>
      <c r="Q71" s="1">
        <v>20</v>
      </c>
      <c r="R71" s="1">
        <v>10</v>
      </c>
      <c r="S71" s="1">
        <v>20</v>
      </c>
      <c r="T71" s="1">
        <v>10</v>
      </c>
      <c r="U71" s="1">
        <v>50</v>
      </c>
      <c r="V71" s="1">
        <v>10</v>
      </c>
      <c r="W71">
        <f t="shared" si="12"/>
        <v>20</v>
      </c>
      <c r="X71">
        <f t="shared" si="13"/>
        <v>14.142135623730951</v>
      </c>
      <c r="Y71" s="1"/>
      <c r="Z71" s="1"/>
      <c r="AA71" s="1"/>
      <c r="AB71" s="1"/>
      <c r="AC71" s="1"/>
      <c r="AD71" s="1"/>
      <c r="AE71" s="1"/>
    </row>
    <row r="72" spans="2:33" x14ac:dyDescent="0.25">
      <c r="B72" s="1">
        <v>42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P72" s="1">
        <v>20</v>
      </c>
      <c r="Q72" s="1">
        <v>20</v>
      </c>
      <c r="R72" s="1">
        <v>10</v>
      </c>
      <c r="S72" s="1">
        <v>20</v>
      </c>
      <c r="T72" s="1">
        <v>10</v>
      </c>
      <c r="U72" s="1">
        <v>50</v>
      </c>
      <c r="V72" s="1">
        <v>10</v>
      </c>
      <c r="W72">
        <f t="shared" si="12"/>
        <v>20</v>
      </c>
      <c r="X72">
        <f t="shared" si="13"/>
        <v>14.142135623730951</v>
      </c>
      <c r="Y72" s="1"/>
      <c r="Z72" s="1"/>
      <c r="AA72" s="1"/>
      <c r="AB72" s="1"/>
      <c r="AC72" s="1"/>
      <c r="AD72" s="1"/>
      <c r="AE72" s="1"/>
    </row>
    <row r="73" spans="2:33" x14ac:dyDescent="0.25">
      <c r="B73" s="1">
        <v>43</v>
      </c>
      <c r="C73" s="1">
        <v>30</v>
      </c>
      <c r="D73" s="1">
        <v>10</v>
      </c>
      <c r="E73" s="1">
        <v>40</v>
      </c>
      <c r="F73" s="1">
        <v>50</v>
      </c>
      <c r="G73" s="1">
        <v>20</v>
      </c>
      <c r="H73" s="1">
        <v>60</v>
      </c>
      <c r="I73" s="1">
        <v>40</v>
      </c>
      <c r="J73" s="1">
        <v>60</v>
      </c>
      <c r="K73" s="1">
        <v>40</v>
      </c>
      <c r="L73" s="1">
        <v>60</v>
      </c>
      <c r="M73" s="1">
        <v>30</v>
      </c>
      <c r="N73">
        <f t="shared" si="16"/>
        <v>40</v>
      </c>
      <c r="O73">
        <f t="shared" si="17"/>
        <v>16.733200530681511</v>
      </c>
      <c r="P73" s="1"/>
      <c r="Q73" s="1"/>
      <c r="R73" s="1"/>
      <c r="S73" s="1"/>
      <c r="T73" s="1"/>
      <c r="U73" s="1"/>
      <c r="V73" s="1"/>
      <c r="Y73" s="1"/>
      <c r="Z73" s="1"/>
      <c r="AA73" s="1"/>
      <c r="AB73" s="1"/>
      <c r="AC73" s="1"/>
      <c r="AD73" s="1"/>
      <c r="AE73" s="1"/>
    </row>
    <row r="74" spans="2:33" x14ac:dyDescent="0.25">
      <c r="B74" s="1">
        <v>44</v>
      </c>
      <c r="C74" s="1">
        <v>30</v>
      </c>
      <c r="D74" s="1">
        <v>10</v>
      </c>
      <c r="E74" s="1">
        <v>40</v>
      </c>
      <c r="F74" s="1">
        <v>50</v>
      </c>
      <c r="G74" s="1">
        <v>20</v>
      </c>
      <c r="H74" s="1">
        <v>50</v>
      </c>
      <c r="I74" s="1">
        <v>40</v>
      </c>
      <c r="J74" s="1">
        <v>60</v>
      </c>
      <c r="K74" s="1">
        <v>40</v>
      </c>
      <c r="L74" s="1">
        <v>60</v>
      </c>
      <c r="M74" s="1">
        <v>30</v>
      </c>
      <c r="N74">
        <f t="shared" si="16"/>
        <v>39.090909090909093</v>
      </c>
      <c r="O74">
        <f t="shared" si="17"/>
        <v>15.782614139961389</v>
      </c>
      <c r="P74" s="1">
        <v>20</v>
      </c>
      <c r="Q74" s="1">
        <v>20</v>
      </c>
      <c r="R74" s="1">
        <v>10</v>
      </c>
      <c r="S74" s="1">
        <v>20</v>
      </c>
      <c r="T74" s="1">
        <v>10</v>
      </c>
      <c r="U74" s="1">
        <v>40</v>
      </c>
      <c r="V74" s="1">
        <v>0</v>
      </c>
      <c r="W74">
        <f t="shared" si="12"/>
        <v>17.142857142857142</v>
      </c>
      <c r="X74">
        <f t="shared" si="13"/>
        <v>12.535663410560174</v>
      </c>
      <c r="Y74" s="1"/>
      <c r="Z74" s="1"/>
      <c r="AA74" s="1"/>
      <c r="AB74" s="1"/>
      <c r="AC74" s="1"/>
      <c r="AD74" s="1"/>
      <c r="AE74" s="1"/>
    </row>
    <row r="75" spans="2:33" x14ac:dyDescent="0.25">
      <c r="B75" s="1">
        <v>46</v>
      </c>
      <c r="C75" s="1">
        <v>30</v>
      </c>
      <c r="D75" s="1">
        <v>10</v>
      </c>
      <c r="E75" s="1">
        <v>40</v>
      </c>
      <c r="F75" s="1">
        <v>50</v>
      </c>
      <c r="G75" s="1">
        <v>20</v>
      </c>
      <c r="H75" s="1">
        <v>50</v>
      </c>
      <c r="I75" s="1">
        <v>40</v>
      </c>
      <c r="J75" s="1">
        <v>60</v>
      </c>
      <c r="K75" s="1">
        <v>40</v>
      </c>
      <c r="L75" s="1">
        <v>60</v>
      </c>
      <c r="M75" s="1">
        <v>20</v>
      </c>
      <c r="N75">
        <f t="shared" si="16"/>
        <v>38.18181818181818</v>
      </c>
      <c r="O75">
        <f t="shared" si="17"/>
        <v>16.62418829187267</v>
      </c>
      <c r="P75" s="1">
        <v>20</v>
      </c>
      <c r="Q75" s="1">
        <v>20</v>
      </c>
      <c r="R75" s="1">
        <v>10</v>
      </c>
      <c r="S75" s="1">
        <v>20</v>
      </c>
      <c r="T75" s="1">
        <v>10</v>
      </c>
      <c r="U75" s="1">
        <v>40</v>
      </c>
      <c r="V75" s="1">
        <v>0</v>
      </c>
      <c r="W75">
        <f t="shared" si="12"/>
        <v>17.142857142857142</v>
      </c>
      <c r="X75">
        <f t="shared" si="13"/>
        <v>12.535663410560174</v>
      </c>
      <c r="Y75" s="1"/>
      <c r="Z75" s="1"/>
      <c r="AA75" s="1"/>
      <c r="AB75" s="1"/>
      <c r="AC75" s="1"/>
      <c r="AD75" s="1"/>
      <c r="AE75" s="1"/>
    </row>
    <row r="76" spans="2:33" x14ac:dyDescent="0.25">
      <c r="B76" s="1">
        <v>48</v>
      </c>
      <c r="C76" s="1">
        <v>30</v>
      </c>
      <c r="D76" s="1">
        <v>10</v>
      </c>
      <c r="E76" s="1">
        <v>40</v>
      </c>
      <c r="F76" s="1">
        <v>50</v>
      </c>
      <c r="G76" s="1">
        <v>20</v>
      </c>
      <c r="H76" s="1">
        <v>50</v>
      </c>
      <c r="I76" s="1">
        <v>40</v>
      </c>
      <c r="J76" s="1">
        <v>60</v>
      </c>
      <c r="K76" s="1">
        <v>40</v>
      </c>
      <c r="L76" s="1">
        <v>60</v>
      </c>
      <c r="M76" s="1">
        <v>20</v>
      </c>
      <c r="N76">
        <f t="shared" si="16"/>
        <v>38.18181818181818</v>
      </c>
      <c r="O76">
        <f t="shared" si="17"/>
        <v>16.62418829187267</v>
      </c>
      <c r="P76" s="1">
        <v>20</v>
      </c>
      <c r="Q76" s="1">
        <v>20</v>
      </c>
      <c r="R76" s="1">
        <v>10</v>
      </c>
      <c r="S76" s="1">
        <v>20</v>
      </c>
      <c r="T76" s="1">
        <v>10</v>
      </c>
      <c r="U76" s="1">
        <v>40</v>
      </c>
      <c r="V76" s="1">
        <v>0</v>
      </c>
      <c r="W76">
        <f t="shared" si="12"/>
        <v>17.142857142857142</v>
      </c>
      <c r="X76">
        <f t="shared" si="13"/>
        <v>12.535663410560174</v>
      </c>
      <c r="Y76" s="1">
        <v>10</v>
      </c>
      <c r="Z76" s="1">
        <v>10</v>
      </c>
      <c r="AA76" s="1">
        <v>10</v>
      </c>
      <c r="AB76" s="1">
        <v>60</v>
      </c>
      <c r="AC76" s="1">
        <v>70</v>
      </c>
      <c r="AD76" s="1">
        <v>60</v>
      </c>
      <c r="AE76" s="1">
        <v>60</v>
      </c>
      <c r="AF76">
        <f t="shared" si="14"/>
        <v>40</v>
      </c>
      <c r="AG76">
        <f t="shared" si="15"/>
        <v>28.284271247461902</v>
      </c>
    </row>
    <row r="79" spans="2:33" x14ac:dyDescent="0.25">
      <c r="C79" t="s">
        <v>91</v>
      </c>
      <c r="G79" t="s">
        <v>115</v>
      </c>
    </row>
    <row r="80" spans="2:33" x14ac:dyDescent="0.25">
      <c r="B80" s="1" t="s">
        <v>9</v>
      </c>
      <c r="C80" s="1" t="s">
        <v>42</v>
      </c>
      <c r="D80" s="1" t="s">
        <v>113</v>
      </c>
      <c r="E80" s="1" t="s">
        <v>114</v>
      </c>
      <c r="F80" s="3" t="s">
        <v>2</v>
      </c>
      <c r="G80" s="1" t="s">
        <v>42</v>
      </c>
      <c r="H80" s="1" t="s">
        <v>113</v>
      </c>
      <c r="I80" s="1" t="s">
        <v>114</v>
      </c>
      <c r="J80" s="3" t="s">
        <v>2</v>
      </c>
    </row>
    <row r="81" spans="2:32" x14ac:dyDescent="0.25">
      <c r="B81" s="1">
        <v>0</v>
      </c>
      <c r="C81" s="1">
        <v>100</v>
      </c>
      <c r="D81" s="1">
        <v>100</v>
      </c>
      <c r="E81" s="1">
        <v>100</v>
      </c>
      <c r="F81" s="1">
        <v>100</v>
      </c>
      <c r="G81" s="1">
        <v>0</v>
      </c>
      <c r="H81" s="1">
        <v>0</v>
      </c>
      <c r="I81" s="1">
        <v>0</v>
      </c>
      <c r="J81" s="1">
        <v>0</v>
      </c>
    </row>
    <row r="82" spans="2:32" x14ac:dyDescent="0.25">
      <c r="B82" s="1">
        <v>16</v>
      </c>
      <c r="C82" s="1"/>
      <c r="D82" s="1">
        <v>38.571428571428569</v>
      </c>
      <c r="E82" s="1">
        <v>70</v>
      </c>
      <c r="F82" s="1">
        <v>94.444444444444443</v>
      </c>
      <c r="G82" s="1"/>
      <c r="H82" s="1">
        <v>10.69044967649698</v>
      </c>
      <c r="I82" s="1">
        <v>16.329931618554522</v>
      </c>
      <c r="J82" s="1">
        <v>8.8191710368819685</v>
      </c>
    </row>
    <row r="83" spans="2:32" x14ac:dyDescent="0.25">
      <c r="B83" s="1">
        <v>19</v>
      </c>
      <c r="C83" s="1">
        <v>59.090909090909093</v>
      </c>
      <c r="D83" s="1">
        <v>25.714285714285715</v>
      </c>
      <c r="E83" s="1">
        <v>62.857142857142854</v>
      </c>
      <c r="F83" s="1">
        <v>94.444444444444443</v>
      </c>
      <c r="G83" s="1">
        <v>17.580981459830642</v>
      </c>
      <c r="H83" s="1">
        <v>11.338934190276817</v>
      </c>
      <c r="I83" s="1">
        <v>22.886885410853168</v>
      </c>
      <c r="J83" s="1">
        <v>8.8191710368819685</v>
      </c>
    </row>
    <row r="84" spans="2:32" x14ac:dyDescent="0.25">
      <c r="B84" s="1">
        <v>20</v>
      </c>
      <c r="C84" s="1">
        <v>57.272727272727273</v>
      </c>
      <c r="D84" s="1">
        <v>24.285714285714285</v>
      </c>
      <c r="E84" s="1"/>
      <c r="F84" s="1">
        <v>94.444444444444443</v>
      </c>
      <c r="G84" s="1">
        <v>17.939291563999443</v>
      </c>
      <c r="H84" s="1">
        <v>12.724180205607036</v>
      </c>
      <c r="I84" s="1"/>
      <c r="J84" s="1">
        <v>8.8191710368819685</v>
      </c>
    </row>
    <row r="85" spans="2:32" x14ac:dyDescent="0.25">
      <c r="B85" s="1">
        <v>22</v>
      </c>
      <c r="C85" s="1">
        <v>54.545454545454547</v>
      </c>
      <c r="D85" s="1">
        <v>24.285714285714285</v>
      </c>
      <c r="E85" s="1">
        <v>57.142857142857146</v>
      </c>
      <c r="F85" s="1">
        <v>94.444444444444443</v>
      </c>
      <c r="G85" s="1">
        <v>16.949121725703879</v>
      </c>
      <c r="H85" s="1">
        <v>12.724180205607036</v>
      </c>
      <c r="I85" s="1">
        <v>30.394235042348466</v>
      </c>
      <c r="J85" s="1">
        <v>8.8191710368819685</v>
      </c>
    </row>
    <row r="86" spans="2:32" x14ac:dyDescent="0.25">
      <c r="B86" s="1">
        <v>40</v>
      </c>
      <c r="C86" s="1"/>
      <c r="D86" s="1">
        <v>20</v>
      </c>
      <c r="E86" s="1"/>
      <c r="F86" s="1">
        <v>94.444444444444443</v>
      </c>
      <c r="G86" s="1"/>
      <c r="H86" s="1">
        <v>14.142135623730951</v>
      </c>
      <c r="I86" s="1"/>
      <c r="J86" s="1">
        <v>8.8191710368819685</v>
      </c>
    </row>
    <row r="87" spans="2:32" x14ac:dyDescent="0.25">
      <c r="B87" s="1">
        <v>42</v>
      </c>
      <c r="C87" s="1"/>
      <c r="D87" s="1">
        <v>20</v>
      </c>
      <c r="E87" s="1"/>
      <c r="F87" s="1">
        <v>94.444444444444443</v>
      </c>
      <c r="G87" s="1"/>
      <c r="H87" s="1">
        <v>14.142135623730951</v>
      </c>
      <c r="I87" s="1"/>
      <c r="J87" s="1">
        <v>8.8191710368819685</v>
      </c>
    </row>
    <row r="88" spans="2:32" x14ac:dyDescent="0.25">
      <c r="B88" s="1">
        <v>43</v>
      </c>
      <c r="C88" s="1">
        <v>40</v>
      </c>
      <c r="D88" s="1"/>
      <c r="E88" s="1"/>
      <c r="F88" s="1">
        <v>94.444444444444443</v>
      </c>
      <c r="G88" s="1">
        <v>16.733200530681511</v>
      </c>
      <c r="H88" s="1"/>
      <c r="I88" s="1"/>
      <c r="J88" s="1">
        <v>8.8191710368819685</v>
      </c>
    </row>
    <row r="89" spans="2:32" x14ac:dyDescent="0.25">
      <c r="B89" s="1">
        <v>44</v>
      </c>
      <c r="C89" s="1">
        <v>39.090909090909093</v>
      </c>
      <c r="D89" s="1">
        <v>17.142857142857142</v>
      </c>
      <c r="E89" s="1"/>
      <c r="F89" s="1">
        <v>94.444444444444443</v>
      </c>
      <c r="G89" s="1">
        <v>15.782614139961389</v>
      </c>
      <c r="H89" s="1">
        <v>12.535663410560174</v>
      </c>
      <c r="I89" s="1"/>
      <c r="J89" s="1">
        <v>8.8191710368819685</v>
      </c>
    </row>
    <row r="90" spans="2:32" x14ac:dyDescent="0.25">
      <c r="B90" s="1">
        <v>46</v>
      </c>
      <c r="C90" s="1">
        <v>38.18181818181818</v>
      </c>
      <c r="D90" s="1">
        <v>17.142857142857142</v>
      </c>
      <c r="E90" s="1"/>
      <c r="F90" s="1">
        <v>94.444444444444443</v>
      </c>
      <c r="G90" s="1">
        <v>16.62418829187267</v>
      </c>
      <c r="H90" s="1">
        <v>12.535663410560174</v>
      </c>
      <c r="I90" s="1"/>
      <c r="J90" s="1">
        <v>8.8191710368819685</v>
      </c>
    </row>
    <row r="91" spans="2:32" x14ac:dyDescent="0.25">
      <c r="B91" s="1">
        <v>48</v>
      </c>
      <c r="C91" s="1">
        <v>38.18181818181818</v>
      </c>
      <c r="D91" s="1">
        <v>17.142857142857142</v>
      </c>
      <c r="E91" s="1">
        <v>40</v>
      </c>
      <c r="F91" s="1">
        <v>94.444444444444443</v>
      </c>
      <c r="G91" s="1">
        <v>16.62418829187267</v>
      </c>
      <c r="H91" s="1">
        <v>12.535663410560174</v>
      </c>
      <c r="I91" s="1">
        <v>28.284271247461902</v>
      </c>
      <c r="J91" s="1">
        <v>8.8191710368819685</v>
      </c>
    </row>
    <row r="94" spans="2:32" x14ac:dyDescent="0.25">
      <c r="B94" s="24" t="s">
        <v>119</v>
      </c>
    </row>
    <row r="96" spans="2:32" x14ac:dyDescent="0.25">
      <c r="B96" s="1" t="s">
        <v>9</v>
      </c>
      <c r="C96" t="s">
        <v>42</v>
      </c>
      <c r="N96" t="s">
        <v>91</v>
      </c>
      <c r="O96" t="s">
        <v>112</v>
      </c>
      <c r="P96" t="s">
        <v>113</v>
      </c>
      <c r="V96" t="s">
        <v>91</v>
      </c>
      <c r="W96" t="s">
        <v>112</v>
      </c>
      <c r="X96" t="s">
        <v>114</v>
      </c>
      <c r="AE96" t="s">
        <v>91</v>
      </c>
      <c r="AF96" t="s">
        <v>112</v>
      </c>
    </row>
    <row r="97" spans="2:32" x14ac:dyDescent="0.25">
      <c r="B97" s="1">
        <v>0</v>
      </c>
      <c r="C97" s="1">
        <v>100</v>
      </c>
      <c r="D97" s="1">
        <v>100</v>
      </c>
      <c r="E97" s="1">
        <v>100</v>
      </c>
      <c r="F97" s="1">
        <v>100</v>
      </c>
      <c r="G97" s="1">
        <v>100</v>
      </c>
      <c r="H97" s="1">
        <v>100</v>
      </c>
      <c r="I97" s="1">
        <v>100</v>
      </c>
      <c r="J97" s="1">
        <v>100</v>
      </c>
      <c r="K97" s="1">
        <v>100</v>
      </c>
      <c r="L97" s="1">
        <v>100</v>
      </c>
      <c r="M97" s="1">
        <v>100</v>
      </c>
      <c r="N97">
        <f>AVERAGE(C97:M97)</f>
        <v>100</v>
      </c>
      <c r="O97">
        <f>STDEV(C97:M97)</f>
        <v>0</v>
      </c>
      <c r="P97" s="1">
        <v>100</v>
      </c>
      <c r="Q97" s="1">
        <v>100</v>
      </c>
      <c r="R97" s="1">
        <v>100</v>
      </c>
      <c r="S97" s="1">
        <v>100</v>
      </c>
      <c r="T97" s="1">
        <v>100</v>
      </c>
      <c r="U97" s="1">
        <v>100</v>
      </c>
      <c r="V97">
        <f>AVERAGE(P97:U97)</f>
        <v>100</v>
      </c>
      <c r="W97">
        <f>STDEV(P97:U97)</f>
        <v>0</v>
      </c>
      <c r="X97" s="1">
        <v>100</v>
      </c>
      <c r="Y97" s="1">
        <v>100</v>
      </c>
      <c r="Z97" s="1">
        <v>100</v>
      </c>
      <c r="AA97" s="1">
        <v>100</v>
      </c>
      <c r="AB97" s="1">
        <v>100</v>
      </c>
      <c r="AC97" s="1">
        <v>100</v>
      </c>
      <c r="AD97" s="1">
        <v>100</v>
      </c>
      <c r="AE97">
        <f>AVERAGE(X97:AD97)</f>
        <v>100</v>
      </c>
      <c r="AF97">
        <f>STDEV(X97:AD97)</f>
        <v>0</v>
      </c>
    </row>
    <row r="98" spans="2:32" x14ac:dyDescent="0.25">
      <c r="B98" s="1">
        <v>16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P98" s="1">
        <v>40</v>
      </c>
      <c r="Q98" s="1">
        <v>30</v>
      </c>
      <c r="R98" s="1">
        <v>30</v>
      </c>
      <c r="S98" s="1">
        <v>0</v>
      </c>
      <c r="T98" s="1">
        <v>10</v>
      </c>
      <c r="U98" s="1">
        <v>30</v>
      </c>
      <c r="V98">
        <f t="shared" ref="V98:V107" si="18">AVERAGE(P98:U98)</f>
        <v>23.333333333333332</v>
      </c>
      <c r="W98">
        <f t="shared" ref="W98:W107" si="19">STDEV(P98:U98)</f>
        <v>15.055453054181621</v>
      </c>
      <c r="X98" s="1">
        <v>50</v>
      </c>
      <c r="Y98" s="1">
        <v>20</v>
      </c>
      <c r="Z98" s="1">
        <v>10</v>
      </c>
      <c r="AA98" s="1">
        <v>90</v>
      </c>
      <c r="AB98" s="1">
        <v>100</v>
      </c>
      <c r="AC98" s="1">
        <v>60</v>
      </c>
      <c r="AD98" s="1">
        <v>60</v>
      </c>
      <c r="AE98">
        <f t="shared" ref="AE98:AE107" si="20">AVERAGE(X98:AD98)</f>
        <v>55.714285714285715</v>
      </c>
      <c r="AF98">
        <f t="shared" ref="AF98:AF107" si="21">STDEV(X98:AD98)</f>
        <v>33.094381626464866</v>
      </c>
    </row>
    <row r="99" spans="2:32" x14ac:dyDescent="0.25">
      <c r="B99" s="1">
        <v>19</v>
      </c>
      <c r="C99" s="1">
        <v>60</v>
      </c>
      <c r="D99" s="1">
        <v>50</v>
      </c>
      <c r="E99" s="1">
        <v>30</v>
      </c>
      <c r="F99" s="1">
        <v>20</v>
      </c>
      <c r="G99" s="1">
        <v>40</v>
      </c>
      <c r="H99" s="1">
        <v>10</v>
      </c>
      <c r="I99" s="1">
        <v>20</v>
      </c>
      <c r="J99" s="1">
        <v>60</v>
      </c>
      <c r="K99" s="1">
        <v>50</v>
      </c>
      <c r="L99" s="1">
        <v>20</v>
      </c>
      <c r="M99" s="1">
        <v>30</v>
      </c>
      <c r="N99">
        <f t="shared" ref="N99:N107" si="22">AVERAGE(C99:M99)</f>
        <v>35.454545454545453</v>
      </c>
      <c r="O99">
        <f t="shared" ref="O99:O107" si="23">STDEV(C99:M99)</f>
        <v>17.529196424044294</v>
      </c>
      <c r="P99" s="1">
        <v>40</v>
      </c>
      <c r="Q99" s="1">
        <v>20</v>
      </c>
      <c r="R99" s="1">
        <v>20</v>
      </c>
      <c r="S99" s="1">
        <v>0</v>
      </c>
      <c r="T99" s="1">
        <v>0</v>
      </c>
      <c r="U99" s="1">
        <v>30</v>
      </c>
      <c r="V99">
        <f t="shared" si="18"/>
        <v>18.333333333333332</v>
      </c>
      <c r="W99">
        <f t="shared" si="19"/>
        <v>16.020819787597219</v>
      </c>
      <c r="X99" s="1">
        <v>20</v>
      </c>
      <c r="Y99" s="1">
        <v>10</v>
      </c>
      <c r="Z99" s="1">
        <v>0</v>
      </c>
      <c r="AA99" s="1">
        <v>80</v>
      </c>
      <c r="AB99" s="1">
        <v>100</v>
      </c>
      <c r="AC99" s="1">
        <v>50</v>
      </c>
      <c r="AD99" s="1">
        <v>60</v>
      </c>
      <c r="AE99">
        <f t="shared" si="20"/>
        <v>45.714285714285715</v>
      </c>
      <c r="AF99">
        <f t="shared" si="21"/>
        <v>37.352886036263584</v>
      </c>
    </row>
    <row r="100" spans="2:32" x14ac:dyDescent="0.25">
      <c r="B100" s="1">
        <v>20</v>
      </c>
      <c r="C100" s="1">
        <v>60</v>
      </c>
      <c r="D100" s="1">
        <v>40</v>
      </c>
      <c r="E100" s="1">
        <v>20</v>
      </c>
      <c r="F100" s="1">
        <v>10</v>
      </c>
      <c r="G100" s="1">
        <v>40</v>
      </c>
      <c r="H100" s="1">
        <v>10</v>
      </c>
      <c r="I100" s="1">
        <v>20</v>
      </c>
      <c r="J100" s="1">
        <v>60</v>
      </c>
      <c r="K100" s="1">
        <v>50</v>
      </c>
      <c r="L100" s="1">
        <v>20</v>
      </c>
      <c r="M100" s="1">
        <v>30</v>
      </c>
      <c r="N100">
        <f t="shared" si="22"/>
        <v>32.727272727272727</v>
      </c>
      <c r="O100">
        <f t="shared" si="23"/>
        <v>18.488325554743508</v>
      </c>
      <c r="P100" s="1">
        <v>30</v>
      </c>
      <c r="Q100" s="1">
        <v>20</v>
      </c>
      <c r="R100" s="1">
        <v>20</v>
      </c>
      <c r="S100" s="1">
        <v>0</v>
      </c>
      <c r="T100" s="1">
        <v>0</v>
      </c>
      <c r="U100" s="1">
        <v>30</v>
      </c>
      <c r="V100">
        <f t="shared" si="18"/>
        <v>16.666666666666668</v>
      </c>
      <c r="W100">
        <f t="shared" si="19"/>
        <v>13.662601021279464</v>
      </c>
      <c r="X100" s="1"/>
      <c r="Y100" s="1"/>
      <c r="Z100" s="1"/>
      <c r="AA100" s="1"/>
      <c r="AB100" s="1"/>
      <c r="AC100" s="1"/>
      <c r="AD100" s="1"/>
    </row>
    <row r="101" spans="2:32" x14ac:dyDescent="0.25">
      <c r="B101" s="1">
        <v>22</v>
      </c>
      <c r="C101" s="1">
        <v>50</v>
      </c>
      <c r="D101" s="1">
        <v>40</v>
      </c>
      <c r="E101" s="1">
        <v>20</v>
      </c>
      <c r="F101" s="1">
        <v>10</v>
      </c>
      <c r="G101" s="1">
        <v>40</v>
      </c>
      <c r="H101" s="1">
        <v>10</v>
      </c>
      <c r="I101" s="1">
        <v>20</v>
      </c>
      <c r="J101" s="1">
        <v>60</v>
      </c>
      <c r="K101" s="1">
        <v>50</v>
      </c>
      <c r="L101" s="1">
        <v>20</v>
      </c>
      <c r="M101" s="1">
        <v>30</v>
      </c>
      <c r="N101">
        <f t="shared" si="22"/>
        <v>31.818181818181817</v>
      </c>
      <c r="O101">
        <f t="shared" si="23"/>
        <v>17.215215257545761</v>
      </c>
      <c r="P101" s="1">
        <v>30</v>
      </c>
      <c r="Q101" s="1">
        <v>20</v>
      </c>
      <c r="R101" s="1">
        <v>20</v>
      </c>
      <c r="S101" s="1">
        <v>0</v>
      </c>
      <c r="T101" s="1">
        <v>0</v>
      </c>
      <c r="U101" s="1">
        <v>30</v>
      </c>
      <c r="V101">
        <f t="shared" si="18"/>
        <v>16.666666666666668</v>
      </c>
      <c r="W101">
        <f t="shared" si="19"/>
        <v>13.662601021279464</v>
      </c>
      <c r="X101" s="1">
        <v>10</v>
      </c>
      <c r="Y101" s="1">
        <v>10</v>
      </c>
      <c r="Z101" s="1">
        <v>0</v>
      </c>
      <c r="AA101" s="1">
        <v>80</v>
      </c>
      <c r="AB101" s="1">
        <v>100</v>
      </c>
      <c r="AC101" s="1">
        <v>40</v>
      </c>
      <c r="AD101" s="1">
        <v>60</v>
      </c>
      <c r="AE101">
        <f t="shared" si="20"/>
        <v>42.857142857142854</v>
      </c>
      <c r="AF101">
        <f t="shared" si="21"/>
        <v>38.606685826112951</v>
      </c>
    </row>
    <row r="102" spans="2:32" x14ac:dyDescent="0.25">
      <c r="B102" s="1">
        <v>40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P102" s="1">
        <v>20</v>
      </c>
      <c r="Q102" s="1">
        <v>20</v>
      </c>
      <c r="R102" s="1">
        <v>20</v>
      </c>
      <c r="S102" s="1">
        <v>0</v>
      </c>
      <c r="T102" s="1">
        <v>0</v>
      </c>
      <c r="U102" s="1">
        <v>10</v>
      </c>
      <c r="V102">
        <f t="shared" si="18"/>
        <v>11.666666666666666</v>
      </c>
      <c r="W102">
        <f t="shared" si="19"/>
        <v>9.8319208025017506</v>
      </c>
      <c r="X102" s="1"/>
      <c r="Y102" s="1"/>
      <c r="Z102" s="1"/>
      <c r="AA102" s="1"/>
      <c r="AB102" s="1"/>
      <c r="AC102" s="1"/>
      <c r="AD102" s="1"/>
    </row>
    <row r="103" spans="2:32" x14ac:dyDescent="0.25">
      <c r="B103" s="1">
        <v>42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P103" s="1">
        <v>20</v>
      </c>
      <c r="Q103" s="1">
        <v>20</v>
      </c>
      <c r="R103" s="1">
        <v>20</v>
      </c>
      <c r="S103" s="1">
        <v>0</v>
      </c>
      <c r="T103" s="1">
        <v>0</v>
      </c>
      <c r="U103" s="1">
        <v>0</v>
      </c>
      <c r="V103">
        <f t="shared" si="18"/>
        <v>10</v>
      </c>
      <c r="W103">
        <f t="shared" si="19"/>
        <v>10.954451150103322</v>
      </c>
      <c r="X103" s="1"/>
      <c r="Y103" s="1"/>
      <c r="Z103" s="1"/>
      <c r="AA103" s="1"/>
      <c r="AB103" s="1"/>
      <c r="AC103" s="1"/>
      <c r="AD103" s="1"/>
    </row>
    <row r="104" spans="2:32" x14ac:dyDescent="0.25">
      <c r="B104" s="1">
        <v>43</v>
      </c>
      <c r="C104" s="1">
        <v>40</v>
      </c>
      <c r="D104" s="1">
        <v>40</v>
      </c>
      <c r="E104" s="1">
        <v>0</v>
      </c>
      <c r="F104" s="1">
        <v>10</v>
      </c>
      <c r="G104" s="1">
        <v>20</v>
      </c>
      <c r="H104" s="1">
        <v>0</v>
      </c>
      <c r="I104" s="1">
        <v>20</v>
      </c>
      <c r="J104" s="1">
        <v>50</v>
      </c>
      <c r="K104" s="1">
        <v>40</v>
      </c>
      <c r="L104" s="1">
        <v>10</v>
      </c>
      <c r="M104" s="1">
        <v>30</v>
      </c>
      <c r="N104">
        <f t="shared" si="22"/>
        <v>23.636363636363637</v>
      </c>
      <c r="O104">
        <f t="shared" si="23"/>
        <v>17.477257950106061</v>
      </c>
      <c r="P104" s="1"/>
      <c r="Q104" s="1"/>
      <c r="R104" s="1"/>
      <c r="S104" s="1"/>
      <c r="T104" s="1"/>
      <c r="U104" s="1"/>
      <c r="X104" s="1"/>
      <c r="Y104" s="1"/>
      <c r="Z104" s="1"/>
      <c r="AA104" s="1"/>
      <c r="AB104" s="1"/>
      <c r="AC104" s="1"/>
      <c r="AD104" s="1"/>
    </row>
    <row r="105" spans="2:32" x14ac:dyDescent="0.25">
      <c r="B105" s="1">
        <v>44</v>
      </c>
      <c r="C105" s="1">
        <v>40</v>
      </c>
      <c r="D105" s="1">
        <v>40</v>
      </c>
      <c r="E105" s="1">
        <v>0</v>
      </c>
      <c r="F105" s="1">
        <v>10</v>
      </c>
      <c r="G105" s="1">
        <v>20</v>
      </c>
      <c r="H105" s="1">
        <v>0</v>
      </c>
      <c r="I105" s="1">
        <v>20</v>
      </c>
      <c r="J105" s="1">
        <v>40</v>
      </c>
      <c r="K105" s="1">
        <v>40</v>
      </c>
      <c r="L105" s="1">
        <v>10</v>
      </c>
      <c r="M105" s="1">
        <v>30</v>
      </c>
      <c r="N105">
        <f t="shared" si="22"/>
        <v>22.727272727272727</v>
      </c>
      <c r="O105">
        <f t="shared" si="23"/>
        <v>16.18079669911781</v>
      </c>
      <c r="P105" s="1">
        <v>20</v>
      </c>
      <c r="Q105" s="1">
        <v>20</v>
      </c>
      <c r="R105" s="1">
        <v>20</v>
      </c>
      <c r="S105" s="1">
        <v>0</v>
      </c>
      <c r="T105" s="1">
        <v>0</v>
      </c>
      <c r="U105" s="1">
        <v>0</v>
      </c>
      <c r="V105">
        <f t="shared" si="18"/>
        <v>10</v>
      </c>
      <c r="W105">
        <f t="shared" si="19"/>
        <v>10.954451150103322</v>
      </c>
      <c r="X105" s="1"/>
      <c r="Y105" s="1"/>
      <c r="Z105" s="1"/>
      <c r="AA105" s="1"/>
      <c r="AB105" s="1"/>
      <c r="AC105" s="1"/>
      <c r="AD105" s="1"/>
    </row>
    <row r="106" spans="2:32" x14ac:dyDescent="0.25">
      <c r="B106" s="1">
        <v>46</v>
      </c>
      <c r="C106" s="1">
        <v>40</v>
      </c>
      <c r="D106" s="1">
        <v>40</v>
      </c>
      <c r="E106" s="1">
        <v>0</v>
      </c>
      <c r="F106" s="1">
        <v>10</v>
      </c>
      <c r="G106" s="1">
        <v>20</v>
      </c>
      <c r="H106" s="1">
        <v>0</v>
      </c>
      <c r="I106" s="1">
        <v>20</v>
      </c>
      <c r="J106" s="1">
        <v>40</v>
      </c>
      <c r="K106" s="1">
        <v>40</v>
      </c>
      <c r="L106" s="1">
        <v>10</v>
      </c>
      <c r="M106" s="1">
        <v>30</v>
      </c>
      <c r="N106">
        <f t="shared" si="22"/>
        <v>22.727272727272727</v>
      </c>
      <c r="O106">
        <f t="shared" si="23"/>
        <v>16.18079669911781</v>
      </c>
      <c r="P106" s="1">
        <v>20</v>
      </c>
      <c r="Q106" s="1">
        <v>20</v>
      </c>
      <c r="R106" s="1">
        <v>20</v>
      </c>
      <c r="S106" s="1">
        <v>0</v>
      </c>
      <c r="T106" s="1">
        <v>0</v>
      </c>
      <c r="U106" s="1">
        <v>0</v>
      </c>
      <c r="V106">
        <f t="shared" si="18"/>
        <v>10</v>
      </c>
      <c r="W106">
        <f t="shared" si="19"/>
        <v>10.954451150103322</v>
      </c>
      <c r="X106" s="1"/>
      <c r="Y106" s="1"/>
      <c r="Z106" s="1"/>
      <c r="AA106" s="1"/>
      <c r="AB106" s="1"/>
      <c r="AC106" s="1"/>
      <c r="AD106" s="1"/>
    </row>
    <row r="107" spans="2:32" x14ac:dyDescent="0.25">
      <c r="B107" s="1">
        <v>48</v>
      </c>
      <c r="C107" s="1">
        <v>40</v>
      </c>
      <c r="D107" s="1">
        <v>40</v>
      </c>
      <c r="E107" s="1">
        <v>0</v>
      </c>
      <c r="F107" s="1">
        <v>10</v>
      </c>
      <c r="G107" s="1">
        <v>20</v>
      </c>
      <c r="H107" s="1">
        <v>0</v>
      </c>
      <c r="I107" s="1">
        <v>20</v>
      </c>
      <c r="J107" s="1">
        <v>40</v>
      </c>
      <c r="K107" s="1">
        <v>40</v>
      </c>
      <c r="L107" s="1">
        <v>10</v>
      </c>
      <c r="M107" s="1">
        <v>30</v>
      </c>
      <c r="N107">
        <f t="shared" si="22"/>
        <v>22.727272727272727</v>
      </c>
      <c r="O107">
        <f t="shared" si="23"/>
        <v>16.18079669911781</v>
      </c>
      <c r="P107" s="1">
        <v>20</v>
      </c>
      <c r="Q107" s="1">
        <v>20</v>
      </c>
      <c r="R107" s="1">
        <v>20</v>
      </c>
      <c r="S107" s="1">
        <v>0</v>
      </c>
      <c r="T107" s="1">
        <v>0</v>
      </c>
      <c r="U107" s="1">
        <v>0</v>
      </c>
      <c r="V107">
        <f t="shared" si="18"/>
        <v>10</v>
      </c>
      <c r="W107">
        <f t="shared" si="19"/>
        <v>10.954451150103322</v>
      </c>
      <c r="X107" s="1">
        <v>10</v>
      </c>
      <c r="Y107" s="1">
        <v>0</v>
      </c>
      <c r="Z107" s="1">
        <v>0</v>
      </c>
      <c r="AA107" s="1">
        <v>80</v>
      </c>
      <c r="AB107" s="1">
        <v>100</v>
      </c>
      <c r="AC107" s="1">
        <v>30</v>
      </c>
      <c r="AD107" s="1">
        <v>40</v>
      </c>
      <c r="AE107">
        <f t="shared" si="20"/>
        <v>37.142857142857146</v>
      </c>
      <c r="AF107">
        <f t="shared" si="21"/>
        <v>39.460649476951808</v>
      </c>
    </row>
    <row r="110" spans="2:32" x14ac:dyDescent="0.25">
      <c r="C110" t="s">
        <v>91</v>
      </c>
      <c r="G110" t="s">
        <v>115</v>
      </c>
    </row>
    <row r="111" spans="2:32" x14ac:dyDescent="0.25">
      <c r="B111" s="1" t="s">
        <v>9</v>
      </c>
      <c r="C111" s="1" t="s">
        <v>42</v>
      </c>
      <c r="D111" s="1" t="s">
        <v>113</v>
      </c>
      <c r="E111" s="1" t="s">
        <v>114</v>
      </c>
      <c r="F111" s="3" t="s">
        <v>2</v>
      </c>
      <c r="G111" s="1" t="s">
        <v>42</v>
      </c>
      <c r="H111" s="1" t="s">
        <v>113</v>
      </c>
      <c r="I111" s="1" t="s">
        <v>114</v>
      </c>
      <c r="J111" s="3" t="s">
        <v>2</v>
      </c>
    </row>
    <row r="112" spans="2:32" x14ac:dyDescent="0.25">
      <c r="B112" s="1">
        <v>0</v>
      </c>
      <c r="C112" s="1">
        <v>100</v>
      </c>
      <c r="D112" s="1">
        <v>100</v>
      </c>
      <c r="E112" s="1">
        <v>100</v>
      </c>
      <c r="F112" s="1">
        <v>100</v>
      </c>
      <c r="G112" s="1">
        <v>0</v>
      </c>
      <c r="H112" s="1">
        <v>0</v>
      </c>
      <c r="I112" s="1">
        <v>0</v>
      </c>
      <c r="J112" s="1">
        <v>0</v>
      </c>
    </row>
    <row r="113" spans="2:30" x14ac:dyDescent="0.25">
      <c r="B113" s="1">
        <v>16</v>
      </c>
      <c r="C113" s="1"/>
      <c r="D113" s="1">
        <v>23.333333333333332</v>
      </c>
      <c r="E113" s="1">
        <v>55.714285714285715</v>
      </c>
      <c r="F113" s="1">
        <v>94.444444444444443</v>
      </c>
      <c r="G113" s="1"/>
      <c r="H113" s="1">
        <v>15.055453054181621</v>
      </c>
      <c r="I113" s="1">
        <v>33.094381626464866</v>
      </c>
      <c r="J113" s="1">
        <v>8.8191710368819685</v>
      </c>
    </row>
    <row r="114" spans="2:30" x14ac:dyDescent="0.25">
      <c r="B114" s="1">
        <v>19</v>
      </c>
      <c r="C114" s="1">
        <v>35.454545454545453</v>
      </c>
      <c r="D114" s="1">
        <v>18.333333333333332</v>
      </c>
      <c r="E114" s="1">
        <v>45.714285714285715</v>
      </c>
      <c r="F114" s="1">
        <v>94.444444444444443</v>
      </c>
      <c r="G114" s="1">
        <v>17.529196424044294</v>
      </c>
      <c r="H114" s="1">
        <v>16.020819787597219</v>
      </c>
      <c r="I114" s="1">
        <v>37.352886036263584</v>
      </c>
      <c r="J114" s="1">
        <v>8.8191710368819685</v>
      </c>
    </row>
    <row r="115" spans="2:30" x14ac:dyDescent="0.25">
      <c r="B115" s="1">
        <v>20</v>
      </c>
      <c r="C115" s="1">
        <v>32.727272727272727</v>
      </c>
      <c r="D115" s="1">
        <v>16.666666666666668</v>
      </c>
      <c r="E115" s="1"/>
      <c r="F115" s="1">
        <v>94.444444444444443</v>
      </c>
      <c r="G115" s="1">
        <v>18.488325554743508</v>
      </c>
      <c r="H115" s="1">
        <v>13.662601021279464</v>
      </c>
      <c r="I115" s="1"/>
      <c r="J115" s="1">
        <v>8.8191710368819685</v>
      </c>
    </row>
    <row r="116" spans="2:30" x14ac:dyDescent="0.25">
      <c r="B116" s="1">
        <v>22</v>
      </c>
      <c r="C116" s="1">
        <v>31.818181818181817</v>
      </c>
      <c r="D116" s="1">
        <v>16.666666666666668</v>
      </c>
      <c r="E116" s="1">
        <v>42.857142857142854</v>
      </c>
      <c r="F116" s="1">
        <v>94.444444444444443</v>
      </c>
      <c r="G116" s="1">
        <v>17.215215257545761</v>
      </c>
      <c r="H116" s="1">
        <v>13.662601021279464</v>
      </c>
      <c r="I116" s="1">
        <v>38.606685826112951</v>
      </c>
      <c r="J116" s="1">
        <v>8.8191710368819685</v>
      </c>
    </row>
    <row r="117" spans="2:30" x14ac:dyDescent="0.25">
      <c r="B117" s="1">
        <v>40</v>
      </c>
      <c r="C117" s="1"/>
      <c r="D117" s="1">
        <v>11.666666666666666</v>
      </c>
      <c r="E117" s="1"/>
      <c r="F117" s="1">
        <v>94.444444444444443</v>
      </c>
      <c r="G117" s="1"/>
      <c r="H117" s="1">
        <v>9.8319208025017506</v>
      </c>
      <c r="I117" s="1"/>
      <c r="J117" s="1">
        <v>8.8191710368819685</v>
      </c>
    </row>
    <row r="118" spans="2:30" x14ac:dyDescent="0.25">
      <c r="B118" s="1">
        <v>42</v>
      </c>
      <c r="C118" s="1"/>
      <c r="D118" s="1">
        <v>10</v>
      </c>
      <c r="E118" s="1"/>
      <c r="F118" s="1">
        <v>94.444444444444443</v>
      </c>
      <c r="G118" s="1"/>
      <c r="H118" s="1">
        <v>10.954451150103322</v>
      </c>
      <c r="I118" s="1"/>
      <c r="J118" s="1">
        <v>8.8191710368819685</v>
      </c>
    </row>
    <row r="119" spans="2:30" x14ac:dyDescent="0.25">
      <c r="B119" s="1">
        <v>43</v>
      </c>
      <c r="C119" s="1">
        <v>23.636363636363637</v>
      </c>
      <c r="D119" s="1"/>
      <c r="E119" s="1"/>
      <c r="F119" s="1">
        <v>94.444444444444443</v>
      </c>
      <c r="G119" s="1">
        <v>17.477257950106061</v>
      </c>
      <c r="H119" s="1"/>
      <c r="I119" s="1"/>
      <c r="J119" s="1">
        <v>8.8191710368819685</v>
      </c>
    </row>
    <row r="120" spans="2:30" x14ac:dyDescent="0.25">
      <c r="B120" s="1">
        <v>44</v>
      </c>
      <c r="C120" s="1">
        <v>22.727272727272727</v>
      </c>
      <c r="D120" s="1">
        <v>10</v>
      </c>
      <c r="E120" s="1"/>
      <c r="F120" s="1">
        <v>94.444444444444443</v>
      </c>
      <c r="G120" s="1">
        <v>16.18079669911781</v>
      </c>
      <c r="H120" s="1">
        <v>10.954451150103322</v>
      </c>
      <c r="I120" s="1"/>
      <c r="J120" s="1">
        <v>8.8191710368819685</v>
      </c>
    </row>
    <row r="121" spans="2:30" x14ac:dyDescent="0.25">
      <c r="B121" s="1">
        <v>46</v>
      </c>
      <c r="C121" s="1">
        <v>22.727272727272727</v>
      </c>
      <c r="D121" s="1">
        <v>10</v>
      </c>
      <c r="E121" s="1"/>
      <c r="F121" s="1">
        <v>94.444444444444443</v>
      </c>
      <c r="G121" s="1">
        <v>16.18079669911781</v>
      </c>
      <c r="H121" s="1">
        <v>10.954451150103322</v>
      </c>
      <c r="I121" s="1"/>
      <c r="J121" s="1">
        <v>8.8191710368819685</v>
      </c>
    </row>
    <row r="122" spans="2:30" x14ac:dyDescent="0.25">
      <c r="B122" s="1">
        <v>48</v>
      </c>
      <c r="C122" s="1">
        <v>22.727272727272727</v>
      </c>
      <c r="D122" s="1">
        <v>10</v>
      </c>
      <c r="E122" s="1">
        <v>37.142857142857146</v>
      </c>
      <c r="F122" s="1">
        <v>94.444444444444443</v>
      </c>
      <c r="G122" s="1">
        <v>16.18079669911781</v>
      </c>
      <c r="H122" s="1">
        <v>10.954451150103322</v>
      </c>
      <c r="I122" s="1">
        <v>39.460649476951808</v>
      </c>
      <c r="J122" s="1">
        <v>8.8191710368819685</v>
      </c>
    </row>
    <row r="125" spans="2:30" x14ac:dyDescent="0.25">
      <c r="B125" s="24" t="s">
        <v>120</v>
      </c>
    </row>
    <row r="127" spans="2:30" x14ac:dyDescent="0.25">
      <c r="B127" s="1" t="s">
        <v>9</v>
      </c>
      <c r="C127" t="s">
        <v>42</v>
      </c>
      <c r="L127" t="s">
        <v>91</v>
      </c>
      <c r="M127" t="s">
        <v>112</v>
      </c>
      <c r="N127" t="s">
        <v>113</v>
      </c>
      <c r="T127" t="s">
        <v>91</v>
      </c>
      <c r="U127" t="s">
        <v>112</v>
      </c>
      <c r="V127" t="s">
        <v>114</v>
      </c>
      <c r="AC127" t="s">
        <v>91</v>
      </c>
      <c r="AD127" t="s">
        <v>112</v>
      </c>
    </row>
    <row r="128" spans="2:30" x14ac:dyDescent="0.25">
      <c r="B128" s="1">
        <v>0</v>
      </c>
      <c r="C128" s="1">
        <v>100</v>
      </c>
      <c r="D128" s="1">
        <v>100</v>
      </c>
      <c r="E128" s="1">
        <v>100</v>
      </c>
      <c r="F128" s="1">
        <v>100</v>
      </c>
      <c r="G128" s="1">
        <v>100</v>
      </c>
      <c r="H128" s="1">
        <v>100</v>
      </c>
      <c r="I128" s="1">
        <v>100</v>
      </c>
      <c r="J128" s="1">
        <v>100</v>
      </c>
      <c r="K128" s="1">
        <v>100</v>
      </c>
      <c r="L128">
        <f>AVERAGE(C128:K128)</f>
        <v>100</v>
      </c>
      <c r="M128">
        <f>STDEV(C128:K128)</f>
        <v>0</v>
      </c>
      <c r="N128" s="1">
        <v>100</v>
      </c>
      <c r="O128" s="1">
        <v>100</v>
      </c>
      <c r="P128" s="1">
        <v>100</v>
      </c>
      <c r="Q128" s="1">
        <v>100</v>
      </c>
      <c r="R128" s="1">
        <v>100</v>
      </c>
      <c r="S128" s="1">
        <v>100</v>
      </c>
      <c r="T128">
        <f>AVERAGE(N128:S128)</f>
        <v>100</v>
      </c>
      <c r="U128">
        <f>STDEV(N128:S128)</f>
        <v>0</v>
      </c>
      <c r="V128" s="1">
        <v>100</v>
      </c>
      <c r="W128" s="1">
        <v>100</v>
      </c>
      <c r="X128" s="1">
        <v>100</v>
      </c>
      <c r="Y128" s="1">
        <v>100</v>
      </c>
      <c r="Z128" s="1">
        <v>100</v>
      </c>
      <c r="AA128" s="1">
        <v>100</v>
      </c>
      <c r="AB128" s="1">
        <v>100</v>
      </c>
      <c r="AC128">
        <f>AVERAGE(V128:AB128)</f>
        <v>100</v>
      </c>
      <c r="AD128">
        <f>STDEV(V128:AB128)</f>
        <v>0</v>
      </c>
    </row>
    <row r="129" spans="2:30" x14ac:dyDescent="0.25">
      <c r="B129" s="1">
        <v>16</v>
      </c>
      <c r="C129" s="1"/>
      <c r="D129" s="1"/>
      <c r="E129" s="1"/>
      <c r="F129" s="1"/>
      <c r="G129" s="1"/>
      <c r="H129" s="1"/>
      <c r="I129" s="1"/>
      <c r="J129" s="1"/>
      <c r="K129" s="1"/>
      <c r="N129" s="1">
        <v>20</v>
      </c>
      <c r="O129" s="1">
        <v>50</v>
      </c>
      <c r="P129" s="1">
        <v>40</v>
      </c>
      <c r="Q129" s="1">
        <v>20</v>
      </c>
      <c r="R129" s="1">
        <v>20</v>
      </c>
      <c r="S129" s="1">
        <v>30</v>
      </c>
      <c r="T129">
        <f t="shared" ref="T129:T138" si="24">AVERAGE(N129:S129)</f>
        <v>30</v>
      </c>
      <c r="U129">
        <f t="shared" ref="U129:U138" si="25">STDEV(N129:S129)</f>
        <v>12.649110640673518</v>
      </c>
      <c r="V129" s="1">
        <v>50</v>
      </c>
      <c r="W129" s="1">
        <v>40</v>
      </c>
      <c r="X129" s="1">
        <v>50</v>
      </c>
      <c r="Y129" s="1">
        <v>90</v>
      </c>
      <c r="Z129" s="1">
        <v>60</v>
      </c>
      <c r="AA129" s="1">
        <v>50</v>
      </c>
      <c r="AB129" s="1">
        <v>100</v>
      </c>
      <c r="AC129">
        <f t="shared" ref="AC129:AC138" si="26">AVERAGE(V129:AB129)</f>
        <v>62.857142857142854</v>
      </c>
      <c r="AD129">
        <f t="shared" ref="AD129:AD138" si="27">STDEV(V129:AB129)</f>
        <v>22.886885410853168</v>
      </c>
    </row>
    <row r="130" spans="2:30" x14ac:dyDescent="0.25">
      <c r="B130" s="1">
        <v>19</v>
      </c>
      <c r="C130" s="1">
        <v>30</v>
      </c>
      <c r="D130" s="1">
        <v>40</v>
      </c>
      <c r="E130" s="1">
        <v>50</v>
      </c>
      <c r="F130" s="1">
        <v>10</v>
      </c>
      <c r="G130" s="1">
        <v>10</v>
      </c>
      <c r="H130" s="1">
        <v>40</v>
      </c>
      <c r="I130" s="1">
        <v>60</v>
      </c>
      <c r="J130" s="1">
        <v>40</v>
      </c>
      <c r="K130" s="1">
        <v>30</v>
      </c>
      <c r="L130">
        <f t="shared" ref="L130:L138" si="28">AVERAGE(C130:K130)</f>
        <v>34.444444444444443</v>
      </c>
      <c r="M130">
        <f t="shared" ref="M130:M138" si="29">STDEV(C130:K130)</f>
        <v>16.666666666666668</v>
      </c>
      <c r="N130" s="1">
        <v>10</v>
      </c>
      <c r="O130" s="1">
        <v>50</v>
      </c>
      <c r="P130" s="1">
        <v>30</v>
      </c>
      <c r="Q130" s="1">
        <v>10</v>
      </c>
      <c r="R130" s="1">
        <v>10</v>
      </c>
      <c r="S130" s="1">
        <v>30</v>
      </c>
      <c r="T130">
        <f t="shared" si="24"/>
        <v>23.333333333333332</v>
      </c>
      <c r="U130">
        <f t="shared" si="25"/>
        <v>16.329931618554522</v>
      </c>
      <c r="V130" s="1">
        <v>30</v>
      </c>
      <c r="W130" s="1">
        <v>30</v>
      </c>
      <c r="X130" s="1">
        <v>40</v>
      </c>
      <c r="Y130" s="1">
        <v>80</v>
      </c>
      <c r="Z130" s="1">
        <v>30</v>
      </c>
      <c r="AA130" s="1">
        <v>50</v>
      </c>
      <c r="AB130" s="1">
        <v>80</v>
      </c>
      <c r="AC130">
        <f t="shared" si="26"/>
        <v>48.571428571428569</v>
      </c>
      <c r="AD130">
        <f t="shared" si="27"/>
        <v>22.677868380553633</v>
      </c>
    </row>
    <row r="131" spans="2:30" x14ac:dyDescent="0.25">
      <c r="B131" s="1">
        <v>20</v>
      </c>
      <c r="C131" s="1">
        <v>30</v>
      </c>
      <c r="D131" s="1">
        <v>40</v>
      </c>
      <c r="E131" s="1">
        <v>40</v>
      </c>
      <c r="F131" s="1">
        <v>10</v>
      </c>
      <c r="G131" s="1">
        <v>10</v>
      </c>
      <c r="H131" s="1">
        <v>30</v>
      </c>
      <c r="I131" s="1">
        <v>50</v>
      </c>
      <c r="J131" s="1">
        <v>40</v>
      </c>
      <c r="K131" s="1">
        <v>30</v>
      </c>
      <c r="L131">
        <f t="shared" si="28"/>
        <v>31.111111111111111</v>
      </c>
      <c r="M131">
        <f t="shared" si="29"/>
        <v>13.642254619787415</v>
      </c>
      <c r="N131" s="1">
        <v>0</v>
      </c>
      <c r="O131" s="1">
        <v>50</v>
      </c>
      <c r="P131" s="1">
        <v>10</v>
      </c>
      <c r="Q131" s="1">
        <v>10</v>
      </c>
      <c r="R131" s="1">
        <v>10</v>
      </c>
      <c r="S131" s="1">
        <v>20</v>
      </c>
      <c r="T131">
        <f t="shared" si="24"/>
        <v>16.666666666666668</v>
      </c>
      <c r="U131">
        <f t="shared" si="25"/>
        <v>17.51190071541826</v>
      </c>
      <c r="V131" s="1"/>
      <c r="W131" s="1"/>
      <c r="X131" s="1"/>
      <c r="Y131" s="1"/>
      <c r="Z131" s="1"/>
      <c r="AA131" s="1"/>
      <c r="AB131" s="1"/>
    </row>
    <row r="132" spans="2:30" x14ac:dyDescent="0.25">
      <c r="B132" s="1">
        <v>22</v>
      </c>
      <c r="C132" s="1">
        <v>30</v>
      </c>
      <c r="D132" s="1">
        <v>40</v>
      </c>
      <c r="E132" s="1">
        <v>40</v>
      </c>
      <c r="F132" s="1">
        <v>10</v>
      </c>
      <c r="G132" s="1">
        <v>10</v>
      </c>
      <c r="H132" s="1">
        <v>30</v>
      </c>
      <c r="I132" s="1">
        <v>50</v>
      </c>
      <c r="J132" s="1">
        <v>40</v>
      </c>
      <c r="K132" s="1">
        <v>30</v>
      </c>
      <c r="L132">
        <f t="shared" si="28"/>
        <v>31.111111111111111</v>
      </c>
      <c r="M132">
        <f t="shared" si="29"/>
        <v>13.642254619787415</v>
      </c>
      <c r="N132" s="1">
        <v>0</v>
      </c>
      <c r="O132" s="1">
        <v>40</v>
      </c>
      <c r="P132" s="1">
        <v>10</v>
      </c>
      <c r="Q132" s="1">
        <v>10</v>
      </c>
      <c r="R132" s="1">
        <v>10</v>
      </c>
      <c r="S132" s="1">
        <v>20</v>
      </c>
      <c r="T132">
        <f t="shared" si="24"/>
        <v>15</v>
      </c>
      <c r="U132">
        <f t="shared" si="25"/>
        <v>13.784048752090222</v>
      </c>
      <c r="V132" s="1">
        <v>30</v>
      </c>
      <c r="W132" s="1">
        <v>20</v>
      </c>
      <c r="X132" s="1">
        <v>20</v>
      </c>
      <c r="Y132" s="1">
        <v>80</v>
      </c>
      <c r="Z132" s="1">
        <v>30</v>
      </c>
      <c r="AA132" s="1">
        <v>50</v>
      </c>
      <c r="AB132" s="1">
        <v>80</v>
      </c>
      <c r="AC132">
        <f t="shared" si="26"/>
        <v>44.285714285714285</v>
      </c>
      <c r="AD132">
        <f t="shared" si="27"/>
        <v>26.367367999823099</v>
      </c>
    </row>
    <row r="133" spans="2:30" x14ac:dyDescent="0.25">
      <c r="B133" s="1">
        <v>40</v>
      </c>
      <c r="C133" s="1"/>
      <c r="D133" s="1"/>
      <c r="E133" s="1"/>
      <c r="F133" s="1"/>
      <c r="G133" s="1"/>
      <c r="H133" s="1"/>
      <c r="I133" s="1"/>
      <c r="J133" s="1"/>
      <c r="K133" s="1"/>
      <c r="N133" s="1">
        <v>0</v>
      </c>
      <c r="O133" s="1">
        <v>30</v>
      </c>
      <c r="P133" s="1">
        <v>10</v>
      </c>
      <c r="Q133" s="1">
        <v>10</v>
      </c>
      <c r="R133" s="1">
        <v>0</v>
      </c>
      <c r="S133" s="1">
        <v>10</v>
      </c>
      <c r="T133">
        <f t="shared" si="24"/>
        <v>10</v>
      </c>
      <c r="U133">
        <f t="shared" si="25"/>
        <v>10.954451150103322</v>
      </c>
      <c r="V133" s="1"/>
      <c r="W133" s="1"/>
      <c r="X133" s="1"/>
      <c r="Y133" s="1"/>
      <c r="Z133" s="1"/>
      <c r="AA133" s="1"/>
      <c r="AB133" s="1"/>
    </row>
    <row r="134" spans="2:30" x14ac:dyDescent="0.25">
      <c r="B134" s="1">
        <v>42</v>
      </c>
      <c r="C134" s="1"/>
      <c r="D134" s="1"/>
      <c r="E134" s="1"/>
      <c r="F134" s="1"/>
      <c r="G134" s="1"/>
      <c r="H134" s="1"/>
      <c r="I134" s="1"/>
      <c r="J134" s="1"/>
      <c r="K134" s="1"/>
      <c r="N134" s="1">
        <v>0</v>
      </c>
      <c r="O134" s="1">
        <v>30</v>
      </c>
      <c r="P134" s="1">
        <v>10</v>
      </c>
      <c r="Q134" s="1">
        <v>10</v>
      </c>
      <c r="R134" s="1">
        <v>0</v>
      </c>
      <c r="S134" s="1">
        <v>10</v>
      </c>
      <c r="T134">
        <f t="shared" si="24"/>
        <v>10</v>
      </c>
      <c r="U134">
        <f t="shared" si="25"/>
        <v>10.954451150103322</v>
      </c>
      <c r="V134" s="1"/>
      <c r="W134" s="1"/>
      <c r="X134" s="1"/>
      <c r="Y134" s="1"/>
      <c r="Z134" s="1"/>
      <c r="AA134" s="1"/>
      <c r="AB134" s="1"/>
    </row>
    <row r="135" spans="2:30" x14ac:dyDescent="0.25">
      <c r="B135" s="1">
        <v>43</v>
      </c>
      <c r="C135" s="1">
        <v>30</v>
      </c>
      <c r="D135" s="1">
        <v>40</v>
      </c>
      <c r="E135" s="1">
        <v>30</v>
      </c>
      <c r="F135" s="1">
        <v>10</v>
      </c>
      <c r="G135" s="1">
        <v>10</v>
      </c>
      <c r="H135" s="1">
        <v>20</v>
      </c>
      <c r="I135" s="1">
        <v>0</v>
      </c>
      <c r="J135" s="1">
        <v>30</v>
      </c>
      <c r="K135" s="1">
        <v>30</v>
      </c>
      <c r="L135">
        <f t="shared" si="28"/>
        <v>22.222222222222221</v>
      </c>
      <c r="M135">
        <f t="shared" si="29"/>
        <v>13.017082793177758</v>
      </c>
      <c r="N135" s="1"/>
      <c r="O135" s="1"/>
      <c r="P135" s="1"/>
      <c r="Q135" s="1"/>
      <c r="R135" s="1"/>
      <c r="S135" s="1"/>
      <c r="V135" s="1"/>
      <c r="W135" s="1"/>
      <c r="X135" s="1"/>
      <c r="Y135" s="1"/>
      <c r="Z135" s="1"/>
      <c r="AA135" s="1"/>
      <c r="AB135" s="1"/>
    </row>
    <row r="136" spans="2:30" x14ac:dyDescent="0.25">
      <c r="B136" s="1">
        <v>44</v>
      </c>
      <c r="C136" s="1">
        <v>30</v>
      </c>
      <c r="D136" s="1">
        <v>40</v>
      </c>
      <c r="E136" s="1">
        <v>30</v>
      </c>
      <c r="F136" s="1">
        <v>10</v>
      </c>
      <c r="G136" s="1">
        <v>10</v>
      </c>
      <c r="H136" s="1">
        <v>20</v>
      </c>
      <c r="I136" s="1">
        <v>0</v>
      </c>
      <c r="J136" s="1">
        <v>30</v>
      </c>
      <c r="K136" s="1">
        <v>30</v>
      </c>
      <c r="L136">
        <f t="shared" si="28"/>
        <v>22.222222222222221</v>
      </c>
      <c r="M136">
        <f t="shared" si="29"/>
        <v>13.017082793177758</v>
      </c>
      <c r="N136" s="1">
        <v>0</v>
      </c>
      <c r="O136" s="1">
        <v>30</v>
      </c>
      <c r="P136" s="1">
        <v>10</v>
      </c>
      <c r="Q136" s="1">
        <v>10</v>
      </c>
      <c r="R136" s="1">
        <v>0</v>
      </c>
      <c r="S136" s="1">
        <v>10</v>
      </c>
      <c r="T136">
        <f t="shared" si="24"/>
        <v>10</v>
      </c>
      <c r="U136">
        <f t="shared" si="25"/>
        <v>10.954451150103322</v>
      </c>
      <c r="V136" s="1"/>
      <c r="W136" s="1"/>
      <c r="X136" s="1"/>
      <c r="Y136" s="1"/>
      <c r="Z136" s="1"/>
      <c r="AA136" s="1"/>
      <c r="AB136" s="1"/>
    </row>
    <row r="137" spans="2:30" x14ac:dyDescent="0.25">
      <c r="B137" s="1">
        <v>46</v>
      </c>
      <c r="C137" s="1">
        <v>30</v>
      </c>
      <c r="D137" s="1">
        <v>40</v>
      </c>
      <c r="E137" s="1">
        <v>30</v>
      </c>
      <c r="F137" s="1">
        <v>10</v>
      </c>
      <c r="G137" s="1">
        <v>10</v>
      </c>
      <c r="H137" s="1">
        <v>20</v>
      </c>
      <c r="I137" s="1">
        <v>0</v>
      </c>
      <c r="J137" s="1">
        <v>30</v>
      </c>
      <c r="K137" s="1">
        <v>20</v>
      </c>
      <c r="L137">
        <f t="shared" si="28"/>
        <v>21.111111111111111</v>
      </c>
      <c r="M137">
        <f t="shared" si="29"/>
        <v>12.692955176439845</v>
      </c>
      <c r="N137" s="1">
        <v>0</v>
      </c>
      <c r="O137" s="1">
        <v>30</v>
      </c>
      <c r="P137" s="1">
        <v>10</v>
      </c>
      <c r="Q137" s="1">
        <v>10</v>
      </c>
      <c r="R137" s="1">
        <v>0</v>
      </c>
      <c r="S137" s="1">
        <v>10</v>
      </c>
      <c r="T137">
        <f t="shared" si="24"/>
        <v>10</v>
      </c>
      <c r="U137">
        <f t="shared" si="25"/>
        <v>10.954451150103322</v>
      </c>
      <c r="V137" s="1"/>
      <c r="W137" s="1"/>
      <c r="X137" s="1"/>
      <c r="Y137" s="1"/>
      <c r="Z137" s="1"/>
      <c r="AA137" s="1"/>
      <c r="AB137" s="1"/>
    </row>
    <row r="138" spans="2:30" x14ac:dyDescent="0.25">
      <c r="B138" s="1">
        <v>48</v>
      </c>
      <c r="C138" s="1">
        <v>30</v>
      </c>
      <c r="D138" s="1">
        <v>40</v>
      </c>
      <c r="E138" s="1">
        <v>30</v>
      </c>
      <c r="F138" s="1">
        <v>10</v>
      </c>
      <c r="G138" s="1">
        <v>10</v>
      </c>
      <c r="H138" s="1">
        <v>20</v>
      </c>
      <c r="I138" s="1">
        <v>0</v>
      </c>
      <c r="J138" s="1">
        <v>30</v>
      </c>
      <c r="K138" s="1">
        <v>20</v>
      </c>
      <c r="L138">
        <f t="shared" si="28"/>
        <v>21.111111111111111</v>
      </c>
      <c r="M138">
        <f t="shared" si="29"/>
        <v>12.692955176439845</v>
      </c>
      <c r="N138" s="1">
        <v>0</v>
      </c>
      <c r="O138" s="1">
        <v>30</v>
      </c>
      <c r="P138" s="1">
        <v>10</v>
      </c>
      <c r="Q138" s="1">
        <v>10</v>
      </c>
      <c r="R138" s="1">
        <v>0</v>
      </c>
      <c r="S138" s="1">
        <v>10</v>
      </c>
      <c r="T138">
        <f t="shared" si="24"/>
        <v>10</v>
      </c>
      <c r="U138">
        <f t="shared" si="25"/>
        <v>10.954451150103322</v>
      </c>
      <c r="V138" s="1">
        <v>10</v>
      </c>
      <c r="W138" s="1">
        <v>20</v>
      </c>
      <c r="X138" s="1">
        <v>10</v>
      </c>
      <c r="Y138" s="1">
        <v>70</v>
      </c>
      <c r="Z138" s="1">
        <v>30</v>
      </c>
      <c r="AA138" s="1">
        <v>50</v>
      </c>
      <c r="AB138" s="1">
        <v>50</v>
      </c>
      <c r="AC138">
        <f t="shared" si="26"/>
        <v>34.285714285714285</v>
      </c>
      <c r="AD138">
        <f t="shared" si="27"/>
        <v>22.9906813420444</v>
      </c>
    </row>
    <row r="141" spans="2:30" x14ac:dyDescent="0.25">
      <c r="C141" t="s">
        <v>91</v>
      </c>
      <c r="G141" t="s">
        <v>115</v>
      </c>
    </row>
    <row r="142" spans="2:30" x14ac:dyDescent="0.25">
      <c r="B142" s="1" t="s">
        <v>9</v>
      </c>
      <c r="C142" s="1" t="s">
        <v>42</v>
      </c>
      <c r="D142" s="1" t="s">
        <v>113</v>
      </c>
      <c r="E142" s="1" t="s">
        <v>114</v>
      </c>
      <c r="F142" s="3" t="s">
        <v>2</v>
      </c>
      <c r="G142" s="1" t="s">
        <v>42</v>
      </c>
      <c r="H142" s="1" t="s">
        <v>113</v>
      </c>
      <c r="I142" s="1" t="s">
        <v>114</v>
      </c>
      <c r="J142" s="3" t="s">
        <v>2</v>
      </c>
    </row>
    <row r="143" spans="2:30" x14ac:dyDescent="0.25">
      <c r="B143" s="1">
        <v>0</v>
      </c>
      <c r="C143" s="1">
        <v>100</v>
      </c>
      <c r="D143" s="1">
        <v>100</v>
      </c>
      <c r="E143" s="1">
        <v>100</v>
      </c>
      <c r="F143" s="1">
        <v>100</v>
      </c>
      <c r="G143" s="1">
        <v>0</v>
      </c>
      <c r="H143" s="1">
        <v>0</v>
      </c>
      <c r="I143" s="1">
        <v>0</v>
      </c>
      <c r="J143" s="1">
        <v>0</v>
      </c>
    </row>
    <row r="144" spans="2:30" x14ac:dyDescent="0.25">
      <c r="B144" s="1">
        <v>16</v>
      </c>
      <c r="C144" s="1"/>
      <c r="D144" s="1">
        <v>30</v>
      </c>
      <c r="E144" s="1">
        <v>62.857142857142854</v>
      </c>
      <c r="F144" s="1">
        <v>94.444444444444443</v>
      </c>
      <c r="G144" s="1"/>
      <c r="H144" s="1">
        <v>12.649110640673518</v>
      </c>
      <c r="I144" s="1">
        <v>22.886885410853168</v>
      </c>
      <c r="J144" s="1">
        <v>8.8191710368819685</v>
      </c>
    </row>
    <row r="145" spans="2:10" x14ac:dyDescent="0.25">
      <c r="B145" s="1">
        <v>19</v>
      </c>
      <c r="C145" s="1">
        <v>34.444444444444443</v>
      </c>
      <c r="D145" s="1">
        <v>23.333333333333332</v>
      </c>
      <c r="E145" s="1">
        <v>48.571428571428569</v>
      </c>
      <c r="F145" s="1">
        <v>94.444444444444443</v>
      </c>
      <c r="G145" s="1">
        <v>16.666666666666668</v>
      </c>
      <c r="H145" s="1">
        <v>16.329931618554522</v>
      </c>
      <c r="I145" s="1">
        <v>22.677868380553633</v>
      </c>
      <c r="J145" s="1">
        <v>8.8191710368819685</v>
      </c>
    </row>
    <row r="146" spans="2:10" x14ac:dyDescent="0.25">
      <c r="B146" s="1">
        <v>20</v>
      </c>
      <c r="C146" s="1">
        <v>31.111111111111111</v>
      </c>
      <c r="D146" s="1">
        <v>16.666666666666668</v>
      </c>
      <c r="E146" s="1"/>
      <c r="F146" s="1">
        <v>94.444444444444443</v>
      </c>
      <c r="G146" s="1">
        <v>13.642254619787415</v>
      </c>
      <c r="H146" s="1">
        <v>17.51190071541826</v>
      </c>
      <c r="I146" s="1"/>
      <c r="J146" s="1">
        <v>8.8191710368819685</v>
      </c>
    </row>
    <row r="147" spans="2:10" x14ac:dyDescent="0.25">
      <c r="B147" s="1">
        <v>22</v>
      </c>
      <c r="C147" s="1">
        <v>31.111111111111111</v>
      </c>
      <c r="D147" s="1">
        <v>15</v>
      </c>
      <c r="E147" s="1">
        <v>44.285714285714285</v>
      </c>
      <c r="F147" s="1">
        <v>94.444444444444443</v>
      </c>
      <c r="G147" s="1">
        <v>13.642254619787415</v>
      </c>
      <c r="H147" s="1">
        <v>13.784048752090222</v>
      </c>
      <c r="I147" s="1">
        <v>26.367367999823099</v>
      </c>
      <c r="J147" s="1">
        <v>8.8191710368819685</v>
      </c>
    </row>
    <row r="148" spans="2:10" x14ac:dyDescent="0.25">
      <c r="B148" s="1">
        <v>40</v>
      </c>
      <c r="C148" s="1"/>
      <c r="D148" s="1">
        <v>10</v>
      </c>
      <c r="E148" s="1"/>
      <c r="F148" s="1">
        <v>94.444444444444443</v>
      </c>
      <c r="G148" s="1"/>
      <c r="H148" s="1">
        <v>10.954451150103322</v>
      </c>
      <c r="I148" s="1"/>
      <c r="J148" s="1">
        <v>8.8191710368819685</v>
      </c>
    </row>
    <row r="149" spans="2:10" x14ac:dyDescent="0.25">
      <c r="B149" s="1">
        <v>42</v>
      </c>
      <c r="C149" s="1"/>
      <c r="D149" s="1">
        <v>10</v>
      </c>
      <c r="E149" s="1"/>
      <c r="F149" s="1">
        <v>94.444444444444443</v>
      </c>
      <c r="G149" s="1"/>
      <c r="H149" s="1">
        <v>10.954451150103322</v>
      </c>
      <c r="I149" s="1"/>
      <c r="J149" s="1">
        <v>8.8191710368819685</v>
      </c>
    </row>
    <row r="150" spans="2:10" x14ac:dyDescent="0.25">
      <c r="B150" s="1">
        <v>43</v>
      </c>
      <c r="C150" s="1">
        <v>22.222222222222221</v>
      </c>
      <c r="D150" s="1"/>
      <c r="E150" s="1"/>
      <c r="F150" s="1">
        <v>94.444444444444443</v>
      </c>
      <c r="G150" s="1">
        <v>13.017082793177758</v>
      </c>
      <c r="H150" s="1"/>
      <c r="I150" s="1"/>
      <c r="J150" s="1">
        <v>8.8191710368819685</v>
      </c>
    </row>
    <row r="151" spans="2:10" x14ac:dyDescent="0.25">
      <c r="B151" s="1">
        <v>44</v>
      </c>
      <c r="C151" s="1">
        <v>22.222222222222221</v>
      </c>
      <c r="D151" s="1">
        <v>10</v>
      </c>
      <c r="E151" s="1"/>
      <c r="F151" s="1">
        <v>94.444444444444443</v>
      </c>
      <c r="G151" s="1">
        <v>13.017082793177758</v>
      </c>
      <c r="H151" s="1">
        <v>10.954451150103322</v>
      </c>
      <c r="I151" s="1"/>
      <c r="J151" s="1">
        <v>8.8191710368819685</v>
      </c>
    </row>
    <row r="152" spans="2:10" x14ac:dyDescent="0.25">
      <c r="B152" s="1">
        <v>46</v>
      </c>
      <c r="C152" s="1">
        <v>21.111111111111111</v>
      </c>
      <c r="D152" s="1">
        <v>10</v>
      </c>
      <c r="E152" s="1"/>
      <c r="F152" s="1">
        <v>94.444444444444443</v>
      </c>
      <c r="G152" s="1">
        <v>12.692955176439845</v>
      </c>
      <c r="H152" s="1">
        <v>10.954451150103322</v>
      </c>
      <c r="I152" s="1"/>
      <c r="J152" s="1">
        <v>8.8191710368819685</v>
      </c>
    </row>
    <row r="153" spans="2:10" x14ac:dyDescent="0.25">
      <c r="B153" s="1">
        <v>48</v>
      </c>
      <c r="C153" s="1">
        <v>21.111111111111111</v>
      </c>
      <c r="D153" s="1">
        <v>10</v>
      </c>
      <c r="E153" s="1">
        <v>34.285714285714285</v>
      </c>
      <c r="F153" s="1">
        <v>94.444444444444443</v>
      </c>
      <c r="G153" s="1">
        <v>12.692955176439845</v>
      </c>
      <c r="H153" s="1">
        <v>10.954451150103322</v>
      </c>
      <c r="I153" s="1">
        <v>22.9906813420444</v>
      </c>
      <c r="J153" s="1">
        <v>8.8191710368819685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5"/>
  <sheetViews>
    <sheetView zoomScale="70" zoomScaleNormal="70" workbookViewId="0">
      <selection activeCell="B29" sqref="B29:I35"/>
    </sheetView>
  </sheetViews>
  <sheetFormatPr defaultRowHeight="15" x14ac:dyDescent="0.25"/>
  <cols>
    <col min="1" max="1" width="19.28515625" bestFit="1" customWidth="1"/>
    <col min="2" max="2" width="23.140625" bestFit="1" customWidth="1"/>
    <col min="3" max="3" width="24.85546875" bestFit="1" customWidth="1"/>
    <col min="4" max="4" width="11.140625" bestFit="1" customWidth="1"/>
    <col min="5" max="5" width="9.140625" customWidth="1"/>
    <col min="6" max="6" width="10.5703125" bestFit="1" customWidth="1"/>
    <col min="7" max="7" width="14.7109375" bestFit="1" customWidth="1"/>
    <col min="8" max="8" width="23" bestFit="1" customWidth="1"/>
    <col min="9" max="9" width="23.42578125" bestFit="1" customWidth="1"/>
    <col min="10" max="10" width="8.28515625" bestFit="1" customWidth="1"/>
  </cols>
  <sheetData>
    <row r="2" spans="1:23" x14ac:dyDescent="0.25">
      <c r="A2" t="s">
        <v>20</v>
      </c>
      <c r="B2" s="1"/>
      <c r="C2" s="1"/>
      <c r="D2" s="1" t="s">
        <v>0</v>
      </c>
      <c r="E2" s="1" t="s">
        <v>1</v>
      </c>
      <c r="F2" s="1" t="s">
        <v>2</v>
      </c>
      <c r="G2" s="1" t="s">
        <v>34</v>
      </c>
      <c r="H2" s="1"/>
      <c r="I2" s="1" t="s">
        <v>3</v>
      </c>
      <c r="J2" s="1"/>
      <c r="K2" s="1"/>
      <c r="L2" s="1" t="s">
        <v>4</v>
      </c>
      <c r="M2" s="1"/>
      <c r="N2" s="1"/>
      <c r="O2" s="1" t="s">
        <v>5</v>
      </c>
      <c r="P2" s="1"/>
      <c r="Q2" s="1"/>
      <c r="R2" s="1" t="s">
        <v>6</v>
      </c>
      <c r="S2" s="1"/>
      <c r="T2" s="1"/>
      <c r="U2" s="1" t="s">
        <v>7</v>
      </c>
      <c r="V2" s="1"/>
      <c r="W2" s="1"/>
    </row>
    <row r="3" spans="1:23" x14ac:dyDescent="0.25">
      <c r="B3" s="1" t="s">
        <v>8</v>
      </c>
      <c r="C3" s="1" t="s">
        <v>9</v>
      </c>
      <c r="D3" s="1">
        <v>1</v>
      </c>
      <c r="E3" s="1">
        <v>1</v>
      </c>
      <c r="F3" s="1">
        <v>1</v>
      </c>
      <c r="G3" s="1">
        <v>1</v>
      </c>
      <c r="H3" s="1">
        <v>2</v>
      </c>
      <c r="I3" s="1">
        <v>1</v>
      </c>
      <c r="J3" s="1">
        <v>2</v>
      </c>
      <c r="K3" s="1">
        <v>3</v>
      </c>
      <c r="L3" s="1">
        <v>1</v>
      </c>
      <c r="M3" s="1">
        <v>2</v>
      </c>
      <c r="N3" s="1">
        <v>3</v>
      </c>
      <c r="O3" s="1">
        <v>1</v>
      </c>
      <c r="P3" s="1">
        <v>2</v>
      </c>
      <c r="Q3" s="1">
        <v>3</v>
      </c>
      <c r="R3" s="1">
        <v>1</v>
      </c>
      <c r="S3" s="1">
        <v>2</v>
      </c>
      <c r="T3" s="1">
        <v>3</v>
      </c>
      <c r="U3" s="1">
        <v>1</v>
      </c>
      <c r="V3" s="1">
        <v>2</v>
      </c>
      <c r="W3" s="1">
        <v>3</v>
      </c>
    </row>
    <row r="4" spans="1:23" x14ac:dyDescent="0.25">
      <c r="B4" s="5" t="s">
        <v>11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</row>
    <row r="5" spans="1:23" x14ac:dyDescent="0.25">
      <c r="B5" s="4">
        <v>8.3000000000000007</v>
      </c>
      <c r="C5" s="1">
        <v>14.5</v>
      </c>
      <c r="D5" s="1">
        <v>0</v>
      </c>
      <c r="E5" s="1">
        <v>0</v>
      </c>
      <c r="F5" s="1">
        <v>0</v>
      </c>
      <c r="G5" s="1">
        <v>3</v>
      </c>
      <c r="H5" s="1">
        <v>4</v>
      </c>
      <c r="I5" s="1">
        <v>0</v>
      </c>
      <c r="J5" s="1">
        <v>0</v>
      </c>
      <c r="K5" s="1">
        <v>0</v>
      </c>
      <c r="L5" s="1">
        <v>1</v>
      </c>
      <c r="M5" s="1">
        <v>0</v>
      </c>
      <c r="N5" s="1">
        <v>3</v>
      </c>
      <c r="O5" s="1">
        <v>4</v>
      </c>
      <c r="P5" s="1">
        <v>6</v>
      </c>
      <c r="Q5" s="1">
        <v>3</v>
      </c>
      <c r="R5" s="1">
        <v>5</v>
      </c>
      <c r="S5" s="1">
        <v>8</v>
      </c>
      <c r="T5" s="1">
        <v>9</v>
      </c>
      <c r="U5" s="1">
        <v>5</v>
      </c>
      <c r="V5" s="1">
        <v>6</v>
      </c>
      <c r="W5" s="1">
        <v>5</v>
      </c>
    </row>
    <row r="6" spans="1:23" x14ac:dyDescent="0.25">
      <c r="B6" s="4">
        <v>12.3</v>
      </c>
      <c r="C6" s="1">
        <v>18.5</v>
      </c>
      <c r="D6" s="1">
        <v>0</v>
      </c>
      <c r="E6" s="1">
        <v>0</v>
      </c>
      <c r="F6" s="1">
        <v>0</v>
      </c>
      <c r="G6" s="1">
        <v>4</v>
      </c>
      <c r="H6" s="1">
        <v>4</v>
      </c>
      <c r="I6" s="1">
        <v>0</v>
      </c>
      <c r="J6" s="1">
        <v>0</v>
      </c>
      <c r="K6" s="1">
        <v>1</v>
      </c>
      <c r="L6" s="1">
        <v>1</v>
      </c>
      <c r="M6" s="1">
        <v>3</v>
      </c>
      <c r="N6" s="1">
        <v>3</v>
      </c>
      <c r="O6" s="1">
        <v>6</v>
      </c>
      <c r="P6" s="1">
        <v>7</v>
      </c>
      <c r="Q6" s="1">
        <v>5</v>
      </c>
      <c r="R6" s="1">
        <v>8</v>
      </c>
      <c r="S6" s="1">
        <v>9</v>
      </c>
      <c r="T6" s="1">
        <v>10</v>
      </c>
      <c r="U6" s="1">
        <v>7</v>
      </c>
      <c r="V6" s="1">
        <v>7</v>
      </c>
      <c r="W6" s="1">
        <v>6</v>
      </c>
    </row>
    <row r="7" spans="1:23" x14ac:dyDescent="0.25">
      <c r="B7" s="4">
        <v>14.3</v>
      </c>
      <c r="C7" s="1">
        <v>20.5</v>
      </c>
      <c r="D7" s="1">
        <v>0</v>
      </c>
      <c r="E7" s="1">
        <v>0</v>
      </c>
      <c r="F7" s="1">
        <v>0</v>
      </c>
      <c r="G7" s="1">
        <v>4</v>
      </c>
      <c r="H7" s="1">
        <v>4</v>
      </c>
      <c r="I7" s="1">
        <v>0</v>
      </c>
      <c r="J7" s="1">
        <v>0</v>
      </c>
      <c r="K7" s="1">
        <v>2</v>
      </c>
      <c r="L7" s="1">
        <v>1</v>
      </c>
      <c r="M7" s="1">
        <v>3</v>
      </c>
      <c r="N7" s="1">
        <v>3</v>
      </c>
      <c r="O7" s="1">
        <v>7</v>
      </c>
      <c r="P7" s="1">
        <v>9</v>
      </c>
      <c r="Q7" s="1">
        <v>6</v>
      </c>
      <c r="R7" s="1">
        <v>9</v>
      </c>
      <c r="S7" s="1">
        <v>9</v>
      </c>
      <c r="T7" s="1">
        <v>10</v>
      </c>
      <c r="U7" s="1">
        <v>7</v>
      </c>
      <c r="V7" s="1">
        <v>8</v>
      </c>
      <c r="W7" s="1">
        <v>8</v>
      </c>
    </row>
    <row r="8" spans="1:23" x14ac:dyDescent="0.25">
      <c r="B8" s="4">
        <v>16.3</v>
      </c>
      <c r="C8" s="1">
        <v>22.5</v>
      </c>
      <c r="D8" s="1">
        <v>0</v>
      </c>
      <c r="E8" s="1">
        <v>0</v>
      </c>
      <c r="F8" s="1">
        <v>0</v>
      </c>
      <c r="G8" s="1">
        <v>4</v>
      </c>
      <c r="H8" s="1">
        <v>5</v>
      </c>
      <c r="I8" s="1">
        <v>0</v>
      </c>
      <c r="J8" s="1">
        <v>0</v>
      </c>
      <c r="K8" s="1">
        <v>2</v>
      </c>
      <c r="L8" s="1">
        <v>1</v>
      </c>
      <c r="M8" s="1">
        <v>4</v>
      </c>
      <c r="N8" s="1">
        <v>4</v>
      </c>
      <c r="O8" s="1">
        <v>7</v>
      </c>
      <c r="P8" s="1">
        <v>9</v>
      </c>
      <c r="Q8" s="1">
        <v>6</v>
      </c>
      <c r="R8" s="1">
        <v>9</v>
      </c>
      <c r="S8" s="1">
        <v>10</v>
      </c>
      <c r="T8" s="1">
        <v>10</v>
      </c>
      <c r="U8" s="1">
        <v>8</v>
      </c>
      <c r="V8" s="1">
        <v>8</v>
      </c>
      <c r="W8" s="1">
        <v>9</v>
      </c>
    </row>
    <row r="9" spans="1:23" x14ac:dyDescent="0.25">
      <c r="B9" s="4">
        <v>18</v>
      </c>
      <c r="C9" s="1">
        <v>48</v>
      </c>
      <c r="D9" s="1">
        <v>0</v>
      </c>
      <c r="E9" s="1">
        <v>0</v>
      </c>
      <c r="F9" s="1">
        <v>0</v>
      </c>
      <c r="G9" s="1">
        <v>5</v>
      </c>
      <c r="H9" s="1">
        <v>6</v>
      </c>
      <c r="I9" s="1">
        <v>1</v>
      </c>
      <c r="J9" s="1">
        <v>2</v>
      </c>
      <c r="K9" s="1">
        <v>2</v>
      </c>
      <c r="L9" s="1">
        <v>4</v>
      </c>
      <c r="M9" s="1">
        <v>6</v>
      </c>
      <c r="N9" s="1">
        <v>6</v>
      </c>
      <c r="O9" s="1">
        <v>9</v>
      </c>
      <c r="P9" s="1">
        <v>9</v>
      </c>
      <c r="Q9" s="1">
        <v>9</v>
      </c>
      <c r="R9" s="1">
        <v>9</v>
      </c>
      <c r="S9" s="1">
        <v>10</v>
      </c>
      <c r="T9" s="1">
        <v>10</v>
      </c>
      <c r="U9" s="1">
        <v>9</v>
      </c>
      <c r="V9" s="1">
        <v>8</v>
      </c>
      <c r="W9" s="1">
        <v>9</v>
      </c>
    </row>
    <row r="11" spans="1:23" x14ac:dyDescent="0.25">
      <c r="A11" t="s">
        <v>21</v>
      </c>
    </row>
    <row r="12" spans="1:23" x14ac:dyDescent="0.25">
      <c r="B12" s="1" t="s">
        <v>8</v>
      </c>
      <c r="C12" s="1" t="s">
        <v>9</v>
      </c>
      <c r="D12" s="1" t="s">
        <v>0</v>
      </c>
      <c r="E12" s="1" t="s">
        <v>1</v>
      </c>
      <c r="F12" s="1" t="s">
        <v>2</v>
      </c>
      <c r="G12" s="1" t="s">
        <v>35</v>
      </c>
      <c r="H12" s="1" t="s">
        <v>3</v>
      </c>
      <c r="I12" s="1" t="s">
        <v>4</v>
      </c>
      <c r="J12" s="1" t="s">
        <v>5</v>
      </c>
      <c r="K12" s="1" t="s">
        <v>6</v>
      </c>
      <c r="L12" s="1" t="s">
        <v>7</v>
      </c>
    </row>
    <row r="13" spans="1:23" x14ac:dyDescent="0.25">
      <c r="B13" s="5" t="s">
        <v>11</v>
      </c>
      <c r="C13" s="1">
        <v>0</v>
      </c>
      <c r="D13" s="1">
        <v>0</v>
      </c>
      <c r="E13" s="1">
        <v>0</v>
      </c>
      <c r="F13" s="1">
        <v>0</v>
      </c>
      <c r="G13" s="1">
        <f>G4+H4</f>
        <v>0</v>
      </c>
      <c r="H13" s="1">
        <f>I4+J4+K4</f>
        <v>0</v>
      </c>
      <c r="I13" s="1">
        <f>L4+M4+N4</f>
        <v>0</v>
      </c>
      <c r="J13" s="1">
        <f>O4+P4+Q4</f>
        <v>0</v>
      </c>
      <c r="K13" s="1">
        <f>R4+S4+T4</f>
        <v>0</v>
      </c>
      <c r="L13" s="1">
        <f>U4+V4+W4</f>
        <v>0</v>
      </c>
    </row>
    <row r="14" spans="1:23" x14ac:dyDescent="0.25">
      <c r="B14" s="4">
        <v>8.3000000000000007</v>
      </c>
      <c r="C14" s="1">
        <v>14.5</v>
      </c>
      <c r="D14" s="1">
        <v>0</v>
      </c>
      <c r="E14" s="1">
        <v>0</v>
      </c>
      <c r="F14" s="1">
        <v>0</v>
      </c>
      <c r="G14" s="1">
        <f t="shared" ref="G14:G18" si="0">G5+H5</f>
        <v>7</v>
      </c>
      <c r="H14" s="1">
        <f t="shared" ref="H14:H18" si="1">I5+J5+K5</f>
        <v>0</v>
      </c>
      <c r="I14" s="1">
        <f t="shared" ref="I14:I18" si="2">L5+M5+N5</f>
        <v>4</v>
      </c>
      <c r="J14" s="1">
        <f t="shared" ref="J14:J18" si="3">O5+P5+Q5</f>
        <v>13</v>
      </c>
      <c r="K14" s="1">
        <f t="shared" ref="K14:K18" si="4">R5+S5+T5</f>
        <v>22</v>
      </c>
      <c r="L14" s="1">
        <f t="shared" ref="L14:L18" si="5">U5+V5+W5</f>
        <v>16</v>
      </c>
    </row>
    <row r="15" spans="1:23" x14ac:dyDescent="0.25">
      <c r="B15" s="4">
        <v>12.3</v>
      </c>
      <c r="C15" s="1">
        <v>18.5</v>
      </c>
      <c r="D15" s="1">
        <v>0</v>
      </c>
      <c r="E15" s="1">
        <v>0</v>
      </c>
      <c r="F15" s="1">
        <v>0</v>
      </c>
      <c r="G15" s="1">
        <f t="shared" si="0"/>
        <v>8</v>
      </c>
      <c r="H15" s="1">
        <f t="shared" si="1"/>
        <v>1</v>
      </c>
      <c r="I15" s="1">
        <f t="shared" si="2"/>
        <v>7</v>
      </c>
      <c r="J15" s="1">
        <f t="shared" si="3"/>
        <v>18</v>
      </c>
      <c r="K15" s="1">
        <f t="shared" si="4"/>
        <v>27</v>
      </c>
      <c r="L15" s="1">
        <f t="shared" si="5"/>
        <v>20</v>
      </c>
    </row>
    <row r="16" spans="1:23" x14ac:dyDescent="0.25">
      <c r="B16" s="4">
        <v>14.3</v>
      </c>
      <c r="C16" s="1">
        <v>20.5</v>
      </c>
      <c r="D16" s="1">
        <v>0</v>
      </c>
      <c r="E16" s="1">
        <v>0</v>
      </c>
      <c r="F16" s="1">
        <v>0</v>
      </c>
      <c r="G16" s="1">
        <f t="shared" si="0"/>
        <v>8</v>
      </c>
      <c r="H16" s="1">
        <f t="shared" si="1"/>
        <v>2</v>
      </c>
      <c r="I16" s="1">
        <f t="shared" si="2"/>
        <v>7</v>
      </c>
      <c r="J16" s="1">
        <f t="shared" si="3"/>
        <v>22</v>
      </c>
      <c r="K16" s="1">
        <f t="shared" si="4"/>
        <v>28</v>
      </c>
      <c r="L16" s="1">
        <f t="shared" si="5"/>
        <v>23</v>
      </c>
    </row>
    <row r="17" spans="1:12" x14ac:dyDescent="0.25">
      <c r="B17" s="4">
        <v>16.3</v>
      </c>
      <c r="C17" s="1">
        <v>22.5</v>
      </c>
      <c r="D17" s="1">
        <v>0</v>
      </c>
      <c r="E17" s="1">
        <v>0</v>
      </c>
      <c r="F17" s="1">
        <v>0</v>
      </c>
      <c r="G17" s="1">
        <f t="shared" si="0"/>
        <v>9</v>
      </c>
      <c r="H17" s="1">
        <f t="shared" si="1"/>
        <v>2</v>
      </c>
      <c r="I17" s="1">
        <f t="shared" si="2"/>
        <v>9</v>
      </c>
      <c r="J17" s="1">
        <f t="shared" si="3"/>
        <v>22</v>
      </c>
      <c r="K17" s="1">
        <f t="shared" si="4"/>
        <v>29</v>
      </c>
      <c r="L17" s="1">
        <f t="shared" si="5"/>
        <v>25</v>
      </c>
    </row>
    <row r="18" spans="1:12" x14ac:dyDescent="0.25">
      <c r="B18" s="4">
        <v>18</v>
      </c>
      <c r="C18" s="1">
        <v>48</v>
      </c>
      <c r="D18" s="1">
        <v>0</v>
      </c>
      <c r="E18" s="1">
        <v>0</v>
      </c>
      <c r="F18" s="1">
        <v>0</v>
      </c>
      <c r="G18" s="1">
        <f t="shared" si="0"/>
        <v>11</v>
      </c>
      <c r="H18" s="1">
        <f t="shared" si="1"/>
        <v>5</v>
      </c>
      <c r="I18" s="1">
        <f t="shared" si="2"/>
        <v>16</v>
      </c>
      <c r="J18" s="1">
        <f t="shared" si="3"/>
        <v>27</v>
      </c>
      <c r="K18" s="1">
        <f t="shared" si="4"/>
        <v>29</v>
      </c>
      <c r="L18" s="1">
        <f t="shared" si="5"/>
        <v>26</v>
      </c>
    </row>
    <row r="20" spans="1:12" x14ac:dyDescent="0.25">
      <c r="A20" t="s">
        <v>23</v>
      </c>
      <c r="B20" s="1" t="s">
        <v>8</v>
      </c>
      <c r="C20" s="1" t="s">
        <v>9</v>
      </c>
      <c r="D20" s="1" t="s">
        <v>0</v>
      </c>
      <c r="E20" s="1" t="s">
        <v>1</v>
      </c>
      <c r="F20" s="1" t="s">
        <v>2</v>
      </c>
      <c r="G20" s="1" t="s">
        <v>35</v>
      </c>
      <c r="H20" s="1" t="s">
        <v>3</v>
      </c>
      <c r="I20" s="1" t="s">
        <v>4</v>
      </c>
      <c r="J20" s="1" t="s">
        <v>5</v>
      </c>
      <c r="K20" s="1" t="s">
        <v>6</v>
      </c>
      <c r="L20" s="1" t="s">
        <v>7</v>
      </c>
    </row>
    <row r="21" spans="1:12" x14ac:dyDescent="0.25">
      <c r="B21" s="5" t="s">
        <v>11</v>
      </c>
      <c r="C21" s="1">
        <v>0</v>
      </c>
      <c r="D21" s="2">
        <f t="shared" ref="D21:F26" si="6">((10-D13)*100)/10</f>
        <v>100</v>
      </c>
      <c r="E21" s="2">
        <f t="shared" si="6"/>
        <v>100</v>
      </c>
      <c r="F21" s="2">
        <f t="shared" si="6"/>
        <v>100</v>
      </c>
      <c r="G21" s="2">
        <f>((20-G13)*100)/20</f>
        <v>100</v>
      </c>
      <c r="H21" s="2">
        <f>((30-H13)*100)/30</f>
        <v>100</v>
      </c>
      <c r="I21" s="2">
        <f>((30-I13)*100)/30</f>
        <v>100</v>
      </c>
      <c r="J21" s="2">
        <f>((30-J13)*100)/30</f>
        <v>100</v>
      </c>
      <c r="K21" s="2">
        <f>((30-K13)*100)/30</f>
        <v>100</v>
      </c>
      <c r="L21" s="2">
        <f>((30-L13)*100)/30</f>
        <v>100</v>
      </c>
    </row>
    <row r="22" spans="1:12" x14ac:dyDescent="0.25">
      <c r="B22" s="4">
        <v>8.3000000000000007</v>
      </c>
      <c r="C22" s="1">
        <v>14.5</v>
      </c>
      <c r="D22" s="2">
        <f t="shared" si="6"/>
        <v>100</v>
      </c>
      <c r="E22" s="2">
        <f t="shared" si="6"/>
        <v>100</v>
      </c>
      <c r="F22" s="2">
        <f t="shared" si="6"/>
        <v>100</v>
      </c>
      <c r="G22" s="2">
        <f t="shared" ref="G22:G26" si="7">((20-G14)*100)/20</f>
        <v>65</v>
      </c>
      <c r="H22" s="2">
        <f t="shared" ref="H22:H26" si="8">((30-H14)*100)/30</f>
        <v>100</v>
      </c>
      <c r="I22" s="2">
        <f t="shared" ref="I22:J26" si="9">((30-I14)*100)/30</f>
        <v>86.666666666666671</v>
      </c>
      <c r="J22" s="2">
        <f t="shared" si="9"/>
        <v>56.666666666666664</v>
      </c>
      <c r="K22" s="2">
        <f t="shared" ref="K22:L26" si="10">((30-K14)*100)/30</f>
        <v>26.666666666666668</v>
      </c>
      <c r="L22" s="2">
        <f t="shared" si="10"/>
        <v>46.666666666666664</v>
      </c>
    </row>
    <row r="23" spans="1:12" x14ac:dyDescent="0.25">
      <c r="B23" s="4">
        <v>12.3</v>
      </c>
      <c r="C23" s="1">
        <v>18.5</v>
      </c>
      <c r="D23" s="2">
        <f t="shared" si="6"/>
        <v>100</v>
      </c>
      <c r="E23" s="2">
        <f t="shared" si="6"/>
        <v>100</v>
      </c>
      <c r="F23" s="2">
        <f t="shared" si="6"/>
        <v>100</v>
      </c>
      <c r="G23" s="2">
        <f t="shared" si="7"/>
        <v>60</v>
      </c>
      <c r="H23" s="2">
        <f t="shared" si="8"/>
        <v>96.666666666666671</v>
      </c>
      <c r="I23" s="2">
        <f t="shared" si="9"/>
        <v>76.666666666666671</v>
      </c>
      <c r="J23" s="2">
        <f t="shared" si="9"/>
        <v>40</v>
      </c>
      <c r="K23" s="2">
        <f t="shared" si="10"/>
        <v>10</v>
      </c>
      <c r="L23" s="2">
        <f t="shared" si="10"/>
        <v>33.333333333333336</v>
      </c>
    </row>
    <row r="24" spans="1:12" x14ac:dyDescent="0.25">
      <c r="B24" s="4">
        <v>14.3</v>
      </c>
      <c r="C24" s="1">
        <v>20.5</v>
      </c>
      <c r="D24" s="2">
        <f t="shared" si="6"/>
        <v>100</v>
      </c>
      <c r="E24" s="2">
        <f t="shared" si="6"/>
        <v>100</v>
      </c>
      <c r="F24" s="2">
        <f t="shared" si="6"/>
        <v>100</v>
      </c>
      <c r="G24" s="2">
        <f t="shared" si="7"/>
        <v>60</v>
      </c>
      <c r="H24" s="2">
        <f t="shared" si="8"/>
        <v>93.333333333333329</v>
      </c>
      <c r="I24" s="2">
        <f t="shared" si="9"/>
        <v>76.666666666666671</v>
      </c>
      <c r="J24" s="2">
        <f t="shared" si="9"/>
        <v>26.666666666666668</v>
      </c>
      <c r="K24" s="2">
        <f t="shared" si="10"/>
        <v>6.666666666666667</v>
      </c>
      <c r="L24" s="2">
        <f t="shared" si="10"/>
        <v>23.333333333333332</v>
      </c>
    </row>
    <row r="25" spans="1:12" x14ac:dyDescent="0.25">
      <c r="B25" s="4">
        <v>16.3</v>
      </c>
      <c r="C25" s="1">
        <v>22.5</v>
      </c>
      <c r="D25" s="2">
        <f t="shared" si="6"/>
        <v>100</v>
      </c>
      <c r="E25" s="2">
        <f t="shared" si="6"/>
        <v>100</v>
      </c>
      <c r="F25" s="2">
        <f t="shared" si="6"/>
        <v>100</v>
      </c>
      <c r="G25" s="2">
        <f t="shared" si="7"/>
        <v>55</v>
      </c>
      <c r="H25" s="2">
        <f t="shared" si="8"/>
        <v>93.333333333333329</v>
      </c>
      <c r="I25" s="2">
        <f t="shared" si="9"/>
        <v>70</v>
      </c>
      <c r="J25" s="2">
        <f t="shared" si="9"/>
        <v>26.666666666666668</v>
      </c>
      <c r="K25" s="2">
        <f t="shared" si="10"/>
        <v>3.3333333333333335</v>
      </c>
      <c r="L25" s="2">
        <f t="shared" si="10"/>
        <v>16.666666666666668</v>
      </c>
    </row>
    <row r="26" spans="1:12" x14ac:dyDescent="0.25">
      <c r="B26" s="4">
        <v>18</v>
      </c>
      <c r="C26" s="1">
        <v>48</v>
      </c>
      <c r="D26" s="2">
        <f t="shared" si="6"/>
        <v>100</v>
      </c>
      <c r="E26" s="2">
        <f t="shared" si="6"/>
        <v>100</v>
      </c>
      <c r="F26" s="2">
        <f t="shared" si="6"/>
        <v>100</v>
      </c>
      <c r="G26" s="2">
        <f t="shared" si="7"/>
        <v>45</v>
      </c>
      <c r="H26" s="2">
        <f t="shared" si="8"/>
        <v>83.333333333333329</v>
      </c>
      <c r="I26" s="2">
        <f t="shared" si="9"/>
        <v>46.666666666666664</v>
      </c>
      <c r="J26" s="2">
        <f t="shared" si="9"/>
        <v>10</v>
      </c>
      <c r="K26" s="2">
        <f t="shared" si="10"/>
        <v>3.3333333333333335</v>
      </c>
      <c r="L26" s="2">
        <f t="shared" si="10"/>
        <v>13.333333333333334</v>
      </c>
    </row>
    <row r="29" spans="1:12" x14ac:dyDescent="0.25">
      <c r="A29" t="s">
        <v>24</v>
      </c>
      <c r="B29" s="1" t="s">
        <v>25</v>
      </c>
      <c r="C29" s="1" t="s">
        <v>26</v>
      </c>
      <c r="D29" s="1" t="s">
        <v>31</v>
      </c>
      <c r="E29" s="1" t="s">
        <v>32</v>
      </c>
      <c r="F29" s="1" t="s">
        <v>33</v>
      </c>
      <c r="G29" s="1" t="s">
        <v>27</v>
      </c>
      <c r="H29" s="1" t="s">
        <v>28</v>
      </c>
      <c r="I29" s="1" t="s">
        <v>29</v>
      </c>
    </row>
    <row r="30" spans="1:12" x14ac:dyDescent="0.25">
      <c r="B30" s="1" t="s">
        <v>36</v>
      </c>
      <c r="C30" s="1">
        <v>1E-4</v>
      </c>
      <c r="D30" s="1">
        <v>582</v>
      </c>
      <c r="E30" s="1">
        <v>1036</v>
      </c>
      <c r="F30" s="1">
        <v>836</v>
      </c>
      <c r="G30" s="2">
        <f>AVERAGE(D30:F30)</f>
        <v>818</v>
      </c>
      <c r="H30" s="2">
        <f t="shared" ref="H30:H35" si="11">(G30/(0.01*C30))</f>
        <v>817999999.99999988</v>
      </c>
      <c r="I30" s="2">
        <f>H30/100</f>
        <v>8179999.9999999991</v>
      </c>
    </row>
    <row r="31" spans="1:12" x14ac:dyDescent="0.25">
      <c r="B31" s="1">
        <v>0.1</v>
      </c>
      <c r="C31" s="1">
        <v>1E-3</v>
      </c>
      <c r="D31" s="1">
        <v>1236</v>
      </c>
      <c r="E31" s="1">
        <v>810</v>
      </c>
      <c r="F31" s="1">
        <v>971</v>
      </c>
      <c r="G31" s="2">
        <f t="shared" ref="G31:G35" si="12">AVERAGE(D31:F31)</f>
        <v>1005.6666666666666</v>
      </c>
      <c r="H31" s="2">
        <f t="shared" si="11"/>
        <v>100566666.66666666</v>
      </c>
      <c r="I31" s="2">
        <f>H31/100</f>
        <v>1005666.6666666665</v>
      </c>
    </row>
    <row r="32" spans="1:12" x14ac:dyDescent="0.25">
      <c r="B32" s="1">
        <v>0.4</v>
      </c>
      <c r="C32" s="1">
        <v>1E-4</v>
      </c>
      <c r="D32" s="1">
        <v>884</v>
      </c>
      <c r="E32" s="1">
        <v>868</v>
      </c>
      <c r="F32" s="1">
        <v>904</v>
      </c>
      <c r="G32" s="2">
        <f t="shared" si="12"/>
        <v>885.33333333333337</v>
      </c>
      <c r="H32" s="2">
        <f t="shared" si="11"/>
        <v>885333333.33333325</v>
      </c>
      <c r="I32" s="2">
        <f t="shared" ref="I32:I35" si="13">H32/100</f>
        <v>8853333.3333333321</v>
      </c>
    </row>
    <row r="33" spans="2:9" x14ac:dyDescent="0.25">
      <c r="B33" s="1">
        <v>0.6</v>
      </c>
      <c r="C33" s="1">
        <v>1E-4</v>
      </c>
      <c r="D33" s="1">
        <v>948</v>
      </c>
      <c r="E33" s="1">
        <v>983</v>
      </c>
      <c r="F33" s="1">
        <v>934</v>
      </c>
      <c r="G33" s="2">
        <f t="shared" si="12"/>
        <v>955</v>
      </c>
      <c r="H33" s="2">
        <f t="shared" si="11"/>
        <v>954999999.99999988</v>
      </c>
      <c r="I33" s="2">
        <f t="shared" si="13"/>
        <v>9549999.9999999981</v>
      </c>
    </row>
    <row r="34" spans="2:9" x14ac:dyDescent="0.25">
      <c r="B34" s="1">
        <v>0.8</v>
      </c>
      <c r="C34" s="1">
        <v>1.0000000000000001E-5</v>
      </c>
      <c r="D34" s="1">
        <v>824</v>
      </c>
      <c r="E34" s="1">
        <v>778</v>
      </c>
      <c r="F34" s="1">
        <v>793</v>
      </c>
      <c r="G34" s="2">
        <f t="shared" si="12"/>
        <v>798.33333333333337</v>
      </c>
      <c r="H34" s="2">
        <f t="shared" si="11"/>
        <v>7983333333.333333</v>
      </c>
      <c r="I34" s="2">
        <f t="shared" si="13"/>
        <v>79833333.333333328</v>
      </c>
    </row>
    <row r="35" spans="2:9" x14ac:dyDescent="0.25">
      <c r="B35" s="1">
        <v>1</v>
      </c>
      <c r="C35" s="1">
        <v>9.9999999999999995E-7</v>
      </c>
      <c r="D35" s="1">
        <v>280</v>
      </c>
      <c r="E35" s="1">
        <v>267</v>
      </c>
      <c r="F35" s="1"/>
      <c r="G35" s="2">
        <f t="shared" si="12"/>
        <v>273.5</v>
      </c>
      <c r="H35" s="2">
        <f t="shared" si="11"/>
        <v>27350000000</v>
      </c>
      <c r="I35" s="2">
        <f t="shared" si="13"/>
        <v>273500000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3"/>
  <sheetViews>
    <sheetView topLeftCell="B1" zoomScale="60" zoomScaleNormal="60" workbookViewId="0">
      <selection activeCell="B44" sqref="B44:I53"/>
    </sheetView>
  </sheetViews>
  <sheetFormatPr defaultRowHeight="15" x14ac:dyDescent="0.25"/>
  <cols>
    <col min="1" max="1" width="21.85546875" bestFit="1" customWidth="1"/>
    <col min="2" max="2" width="26.140625" bestFit="1" customWidth="1"/>
    <col min="3" max="3" width="24.85546875" bestFit="1" customWidth="1"/>
    <col min="4" max="4" width="11.140625" bestFit="1" customWidth="1"/>
    <col min="6" max="6" width="10.5703125" bestFit="1" customWidth="1"/>
    <col min="7" max="7" width="14.7109375" bestFit="1" customWidth="1"/>
    <col min="8" max="8" width="23" bestFit="1" customWidth="1"/>
    <col min="9" max="9" width="23.42578125" bestFit="1" customWidth="1"/>
    <col min="10" max="10" width="8.28515625" bestFit="1" customWidth="1"/>
  </cols>
  <sheetData>
    <row r="2" spans="1:24" x14ac:dyDescent="0.25">
      <c r="A2" t="s">
        <v>20</v>
      </c>
      <c r="B2" s="1"/>
      <c r="C2" s="1"/>
      <c r="D2" s="1" t="s">
        <v>0</v>
      </c>
      <c r="E2" s="1" t="s">
        <v>1</v>
      </c>
      <c r="F2" s="1" t="s">
        <v>2</v>
      </c>
      <c r="G2" s="1" t="s">
        <v>17</v>
      </c>
      <c r="H2" s="1"/>
      <c r="I2" s="1" t="s">
        <v>34</v>
      </c>
      <c r="J2" s="1"/>
      <c r="K2" t="s">
        <v>19</v>
      </c>
      <c r="M2" s="1" t="s">
        <v>37</v>
      </c>
      <c r="N2" s="1"/>
      <c r="O2" s="1" t="s">
        <v>38</v>
      </c>
      <c r="P2" s="1"/>
      <c r="Q2" s="1" t="s">
        <v>4</v>
      </c>
      <c r="R2" s="1"/>
      <c r="S2" s="1" t="s">
        <v>5</v>
      </c>
      <c r="T2" s="1"/>
      <c r="U2" s="1" t="s">
        <v>6</v>
      </c>
      <c r="V2" s="1"/>
      <c r="W2" s="1" t="s">
        <v>7</v>
      </c>
      <c r="X2" s="1"/>
    </row>
    <row r="3" spans="1:24" x14ac:dyDescent="0.25">
      <c r="B3" s="1" t="s">
        <v>8</v>
      </c>
      <c r="C3" s="1" t="s">
        <v>9</v>
      </c>
      <c r="D3" s="1">
        <v>1</v>
      </c>
      <c r="E3" s="1">
        <v>1</v>
      </c>
      <c r="F3" s="1">
        <v>1</v>
      </c>
      <c r="G3" s="1">
        <v>1</v>
      </c>
      <c r="H3" s="1"/>
      <c r="I3" s="1">
        <v>1</v>
      </c>
      <c r="J3" s="1">
        <v>2</v>
      </c>
      <c r="K3">
        <v>1</v>
      </c>
      <c r="L3">
        <v>2</v>
      </c>
      <c r="M3" s="1">
        <v>1</v>
      </c>
      <c r="N3" s="1">
        <v>2</v>
      </c>
      <c r="O3" s="1">
        <v>1</v>
      </c>
      <c r="P3" s="1">
        <v>2</v>
      </c>
      <c r="Q3" s="1">
        <v>1</v>
      </c>
      <c r="R3" s="1">
        <v>2</v>
      </c>
      <c r="S3" s="1">
        <v>1</v>
      </c>
      <c r="T3" s="1">
        <v>2</v>
      </c>
      <c r="U3" s="1">
        <v>1</v>
      </c>
      <c r="V3" s="1">
        <v>2</v>
      </c>
      <c r="W3" s="1">
        <v>1</v>
      </c>
      <c r="X3" s="1">
        <v>2</v>
      </c>
    </row>
    <row r="4" spans="1:24" x14ac:dyDescent="0.25">
      <c r="B4" s="4">
        <v>18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/>
      <c r="I4" s="1">
        <v>0</v>
      </c>
      <c r="J4" s="1">
        <v>0</v>
      </c>
      <c r="K4">
        <v>0</v>
      </c>
      <c r="L4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f>+T4</f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</row>
    <row r="5" spans="1:24" x14ac:dyDescent="0.25">
      <c r="B5" s="4">
        <v>19</v>
      </c>
      <c r="C5" s="1">
        <v>1</v>
      </c>
      <c r="D5" s="1">
        <v>0</v>
      </c>
      <c r="E5" s="1">
        <v>0</v>
      </c>
      <c r="F5" s="1">
        <v>0</v>
      </c>
      <c r="G5" s="1">
        <v>0</v>
      </c>
      <c r="H5" s="1"/>
      <c r="I5" s="1">
        <v>0</v>
      </c>
      <c r="J5" s="1">
        <v>0</v>
      </c>
      <c r="K5">
        <v>0</v>
      </c>
      <c r="L5">
        <v>0</v>
      </c>
      <c r="M5" s="1">
        <v>0</v>
      </c>
      <c r="N5" s="1">
        <v>0</v>
      </c>
      <c r="O5" s="1">
        <v>1</v>
      </c>
      <c r="P5" s="1">
        <v>1</v>
      </c>
      <c r="Q5" s="1">
        <v>0</v>
      </c>
      <c r="R5" s="1">
        <v>0</v>
      </c>
      <c r="S5" s="1">
        <v>2</v>
      </c>
      <c r="T5" s="1">
        <v>1</v>
      </c>
      <c r="U5" s="1">
        <v>0</v>
      </c>
      <c r="V5" s="1">
        <v>0</v>
      </c>
      <c r="W5" s="1">
        <v>0</v>
      </c>
      <c r="X5" s="1">
        <v>0</v>
      </c>
    </row>
    <row r="6" spans="1:24" x14ac:dyDescent="0.25">
      <c r="B6" s="4">
        <v>10</v>
      </c>
      <c r="C6" s="1">
        <v>16</v>
      </c>
      <c r="D6" s="1">
        <v>0</v>
      </c>
      <c r="E6" s="1">
        <v>0</v>
      </c>
      <c r="F6" s="1">
        <v>0</v>
      </c>
      <c r="G6" s="1">
        <v>3</v>
      </c>
      <c r="H6" s="1"/>
      <c r="I6" s="1">
        <v>1</v>
      </c>
      <c r="J6" s="1">
        <v>1</v>
      </c>
      <c r="K6">
        <v>0</v>
      </c>
      <c r="L6">
        <v>1</v>
      </c>
      <c r="M6" s="1">
        <v>4</v>
      </c>
      <c r="N6" s="1">
        <v>4</v>
      </c>
      <c r="O6" s="1">
        <v>3</v>
      </c>
      <c r="P6" s="1">
        <v>6</v>
      </c>
      <c r="Q6" s="1">
        <v>2</v>
      </c>
      <c r="R6" s="1">
        <v>3</v>
      </c>
      <c r="S6" s="1">
        <v>6</v>
      </c>
      <c r="T6" s="1">
        <v>6</v>
      </c>
      <c r="U6" s="1">
        <v>7</v>
      </c>
      <c r="V6" s="1">
        <v>10</v>
      </c>
      <c r="W6" s="1">
        <v>6</v>
      </c>
      <c r="X6" s="1">
        <v>8</v>
      </c>
    </row>
    <row r="7" spans="1:24" x14ac:dyDescent="0.25">
      <c r="B7" s="4">
        <v>12</v>
      </c>
      <c r="C7" s="1">
        <v>18</v>
      </c>
      <c r="D7" s="1">
        <v>0</v>
      </c>
      <c r="E7" s="1">
        <v>0</v>
      </c>
      <c r="F7" s="1">
        <v>0</v>
      </c>
      <c r="G7" s="1">
        <v>3</v>
      </c>
      <c r="H7" s="1"/>
      <c r="I7" s="1">
        <v>1</v>
      </c>
      <c r="J7" s="1">
        <v>1</v>
      </c>
      <c r="K7">
        <v>1</v>
      </c>
      <c r="L7">
        <v>1</v>
      </c>
      <c r="M7" s="1">
        <v>4</v>
      </c>
      <c r="N7" s="1">
        <v>4</v>
      </c>
      <c r="O7" s="1">
        <v>4</v>
      </c>
      <c r="P7" s="1">
        <v>8</v>
      </c>
      <c r="Q7" s="1">
        <v>2</v>
      </c>
      <c r="R7" s="1">
        <v>4</v>
      </c>
      <c r="S7" s="1">
        <v>8</v>
      </c>
      <c r="T7" s="1">
        <v>8</v>
      </c>
      <c r="U7" s="1">
        <v>8</v>
      </c>
      <c r="V7" s="1">
        <v>10</v>
      </c>
      <c r="W7" s="1">
        <v>7</v>
      </c>
      <c r="X7" s="1">
        <v>9</v>
      </c>
    </row>
    <row r="8" spans="1:24" x14ac:dyDescent="0.25">
      <c r="B8" s="4">
        <v>14</v>
      </c>
      <c r="C8" s="1">
        <v>20</v>
      </c>
      <c r="D8" s="1">
        <v>0</v>
      </c>
      <c r="E8" s="1">
        <v>0</v>
      </c>
      <c r="F8" s="1">
        <v>0</v>
      </c>
      <c r="G8" s="1">
        <v>3</v>
      </c>
      <c r="H8" s="1"/>
      <c r="I8" s="1">
        <v>1</v>
      </c>
      <c r="J8" s="1">
        <v>1</v>
      </c>
      <c r="K8">
        <v>1</v>
      </c>
      <c r="L8">
        <v>1</v>
      </c>
      <c r="M8" s="1">
        <v>5</v>
      </c>
      <c r="N8" s="1">
        <v>5</v>
      </c>
      <c r="O8" s="1">
        <v>6</v>
      </c>
      <c r="P8" s="1">
        <v>8</v>
      </c>
      <c r="Q8" s="1">
        <v>4</v>
      </c>
      <c r="R8" s="1">
        <v>4</v>
      </c>
      <c r="S8" s="1">
        <v>8</v>
      </c>
      <c r="T8" s="1">
        <v>8</v>
      </c>
      <c r="U8" s="1">
        <v>8</v>
      </c>
      <c r="V8" s="1">
        <v>10</v>
      </c>
      <c r="W8" s="1">
        <v>9</v>
      </c>
      <c r="X8" s="1">
        <v>9</v>
      </c>
    </row>
    <row r="9" spans="1:24" x14ac:dyDescent="0.25">
      <c r="B9" s="4">
        <v>16</v>
      </c>
      <c r="C9" s="1">
        <v>22</v>
      </c>
      <c r="D9" s="1">
        <v>0</v>
      </c>
      <c r="E9" s="1">
        <v>0</v>
      </c>
      <c r="F9" s="1">
        <v>0</v>
      </c>
      <c r="G9" s="1">
        <v>3</v>
      </c>
      <c r="H9" s="1"/>
      <c r="I9" s="1">
        <v>1</v>
      </c>
      <c r="J9" s="1">
        <v>1</v>
      </c>
      <c r="K9">
        <v>1</v>
      </c>
      <c r="L9">
        <v>1</v>
      </c>
      <c r="M9" s="1">
        <v>5</v>
      </c>
      <c r="N9" s="1">
        <v>5</v>
      </c>
      <c r="O9" s="1">
        <v>7</v>
      </c>
      <c r="P9" s="1">
        <v>8</v>
      </c>
      <c r="Q9" s="1">
        <v>4</v>
      </c>
      <c r="R9" s="1">
        <v>5</v>
      </c>
      <c r="S9" s="1">
        <v>8</v>
      </c>
      <c r="T9" s="1">
        <v>8</v>
      </c>
      <c r="U9" s="1">
        <v>8</v>
      </c>
      <c r="V9" s="1">
        <v>10</v>
      </c>
      <c r="W9" s="1">
        <v>9</v>
      </c>
      <c r="X9" s="1">
        <v>9</v>
      </c>
    </row>
    <row r="10" spans="1:24" x14ac:dyDescent="0.25">
      <c r="B10" s="4">
        <v>10</v>
      </c>
      <c r="C10" s="1">
        <v>40</v>
      </c>
      <c r="D10" s="1">
        <v>0</v>
      </c>
      <c r="E10" s="1">
        <v>0</v>
      </c>
      <c r="F10" s="1">
        <v>0</v>
      </c>
      <c r="G10" s="1">
        <v>5</v>
      </c>
      <c r="H10" s="1"/>
      <c r="I10" s="1">
        <v>2</v>
      </c>
      <c r="J10" s="1">
        <v>2</v>
      </c>
      <c r="K10">
        <v>1</v>
      </c>
      <c r="L10">
        <v>1</v>
      </c>
      <c r="M10" s="1">
        <v>5</v>
      </c>
      <c r="N10" s="1">
        <v>5</v>
      </c>
      <c r="O10" s="1">
        <v>8</v>
      </c>
      <c r="P10" s="1">
        <v>8</v>
      </c>
      <c r="Q10" s="1">
        <v>6</v>
      </c>
      <c r="R10" s="1">
        <v>5</v>
      </c>
      <c r="S10" s="1">
        <v>8</v>
      </c>
      <c r="T10" s="1">
        <v>9</v>
      </c>
      <c r="U10" s="1">
        <v>8</v>
      </c>
      <c r="V10" s="1">
        <v>10</v>
      </c>
      <c r="W10" s="1">
        <v>9</v>
      </c>
      <c r="X10" s="1">
        <v>9</v>
      </c>
    </row>
    <row r="11" spans="1:24" x14ac:dyDescent="0.25">
      <c r="B11" s="4">
        <v>12</v>
      </c>
      <c r="C11" s="1">
        <v>42</v>
      </c>
      <c r="D11" s="1">
        <v>0</v>
      </c>
      <c r="E11" s="1">
        <v>0</v>
      </c>
      <c r="F11" s="1">
        <v>0</v>
      </c>
      <c r="G11" s="1">
        <v>5</v>
      </c>
      <c r="H11" s="1"/>
      <c r="I11" s="1">
        <v>2</v>
      </c>
      <c r="J11" s="1">
        <v>2</v>
      </c>
      <c r="K11">
        <v>1</v>
      </c>
      <c r="L11">
        <v>1</v>
      </c>
      <c r="M11" s="1">
        <v>5</v>
      </c>
      <c r="N11" s="1">
        <v>5</v>
      </c>
      <c r="O11" s="1">
        <v>8</v>
      </c>
      <c r="P11" s="1">
        <v>8</v>
      </c>
      <c r="Q11" s="1">
        <v>6</v>
      </c>
      <c r="R11" s="1">
        <v>5</v>
      </c>
      <c r="S11" s="1">
        <v>8</v>
      </c>
      <c r="T11" s="1">
        <v>9</v>
      </c>
      <c r="U11" s="1">
        <v>8</v>
      </c>
      <c r="V11" s="1">
        <v>10</v>
      </c>
      <c r="W11" s="1">
        <v>9</v>
      </c>
      <c r="X11" s="1">
        <v>9</v>
      </c>
    </row>
    <row r="12" spans="1:24" x14ac:dyDescent="0.25">
      <c r="B12" s="4">
        <v>14</v>
      </c>
      <c r="C12" s="1">
        <v>44</v>
      </c>
      <c r="D12" s="1">
        <v>0</v>
      </c>
      <c r="E12" s="1">
        <v>0</v>
      </c>
      <c r="F12" s="1">
        <v>0</v>
      </c>
      <c r="G12" s="1">
        <v>5</v>
      </c>
      <c r="H12" s="1"/>
      <c r="I12" s="1">
        <v>2</v>
      </c>
      <c r="J12" s="1">
        <v>2</v>
      </c>
      <c r="K12">
        <v>1</v>
      </c>
      <c r="L12">
        <v>1</v>
      </c>
      <c r="M12" s="1">
        <v>7</v>
      </c>
      <c r="N12" s="1">
        <v>5</v>
      </c>
      <c r="O12" s="1">
        <v>8</v>
      </c>
      <c r="P12" s="1">
        <v>8</v>
      </c>
      <c r="Q12" s="1">
        <v>6</v>
      </c>
      <c r="R12" s="1">
        <v>5</v>
      </c>
      <c r="S12" s="1">
        <v>8</v>
      </c>
      <c r="T12" s="1">
        <v>9</v>
      </c>
      <c r="U12" s="1">
        <v>8</v>
      </c>
      <c r="V12" s="1">
        <v>10</v>
      </c>
      <c r="W12" s="1">
        <v>9</v>
      </c>
      <c r="X12" s="1">
        <v>9</v>
      </c>
    </row>
    <row r="13" spans="1:24" x14ac:dyDescent="0.25">
      <c r="B13" s="4">
        <v>16</v>
      </c>
      <c r="C13" s="1">
        <v>46</v>
      </c>
      <c r="D13" s="1">
        <v>0</v>
      </c>
      <c r="E13" s="1">
        <v>0</v>
      </c>
      <c r="F13" s="1">
        <v>0</v>
      </c>
      <c r="G13" s="1">
        <v>5</v>
      </c>
      <c r="H13" s="1"/>
      <c r="I13" s="1">
        <v>2</v>
      </c>
      <c r="J13" s="1">
        <v>2</v>
      </c>
      <c r="K13">
        <v>1</v>
      </c>
      <c r="L13">
        <v>1</v>
      </c>
      <c r="M13" s="1">
        <v>7</v>
      </c>
      <c r="N13" s="1">
        <v>5</v>
      </c>
      <c r="O13" s="1">
        <v>9</v>
      </c>
      <c r="P13" s="1">
        <v>8</v>
      </c>
      <c r="Q13" s="1">
        <v>6</v>
      </c>
      <c r="R13" s="1">
        <v>5</v>
      </c>
      <c r="S13" s="1">
        <v>8</v>
      </c>
      <c r="T13" s="1">
        <v>9</v>
      </c>
      <c r="U13" s="1">
        <v>8</v>
      </c>
      <c r="V13" s="1">
        <v>10</v>
      </c>
      <c r="W13" s="1">
        <v>9</v>
      </c>
      <c r="X13" s="1">
        <v>9</v>
      </c>
    </row>
    <row r="14" spans="1:24" x14ac:dyDescent="0.25">
      <c r="B14" s="4">
        <v>18</v>
      </c>
      <c r="C14" s="1">
        <v>48</v>
      </c>
      <c r="D14" s="1">
        <v>0</v>
      </c>
      <c r="E14" s="1">
        <v>0</v>
      </c>
      <c r="F14" s="1">
        <v>0</v>
      </c>
      <c r="G14" s="1">
        <v>5</v>
      </c>
      <c r="H14" s="1"/>
      <c r="I14" s="1">
        <v>2</v>
      </c>
      <c r="J14" s="1">
        <v>2</v>
      </c>
      <c r="K14">
        <v>1</v>
      </c>
      <c r="L14">
        <v>1</v>
      </c>
      <c r="M14" s="1">
        <v>7</v>
      </c>
      <c r="N14" s="1">
        <v>5</v>
      </c>
      <c r="O14" s="1">
        <v>9</v>
      </c>
      <c r="P14" s="1">
        <v>8</v>
      </c>
      <c r="Q14" s="1">
        <v>6</v>
      </c>
      <c r="R14" s="1">
        <v>5</v>
      </c>
      <c r="S14" s="1">
        <v>8</v>
      </c>
      <c r="T14" s="1">
        <v>9</v>
      </c>
      <c r="U14" s="1">
        <v>8</v>
      </c>
      <c r="V14" s="1">
        <v>10</v>
      </c>
      <c r="W14" s="1">
        <v>9</v>
      </c>
      <c r="X14" s="1">
        <v>9</v>
      </c>
    </row>
    <row r="16" spans="1:24" x14ac:dyDescent="0.25">
      <c r="A16" t="s">
        <v>21</v>
      </c>
    </row>
    <row r="17" spans="1:15" x14ac:dyDescent="0.25">
      <c r="B17" s="1" t="s">
        <v>8</v>
      </c>
      <c r="C17" s="1" t="s">
        <v>9</v>
      </c>
      <c r="D17" s="1" t="s">
        <v>0</v>
      </c>
      <c r="E17" s="1" t="s">
        <v>1</v>
      </c>
      <c r="F17" s="1" t="s">
        <v>2</v>
      </c>
      <c r="G17" s="1" t="s">
        <v>22</v>
      </c>
      <c r="H17" s="1" t="s">
        <v>34</v>
      </c>
      <c r="I17" s="1" t="s">
        <v>3</v>
      </c>
      <c r="J17" s="1" t="s">
        <v>37</v>
      </c>
      <c r="K17" s="1" t="s">
        <v>38</v>
      </c>
      <c r="L17" s="1" t="s">
        <v>4</v>
      </c>
      <c r="M17" s="1" t="s">
        <v>5</v>
      </c>
      <c r="N17" s="1" t="s">
        <v>6</v>
      </c>
      <c r="O17" s="1" t="s">
        <v>7</v>
      </c>
    </row>
    <row r="18" spans="1:15" x14ac:dyDescent="0.25">
      <c r="B18" s="4">
        <v>18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 t="e">
        <f>'Meningo all'!#REF!+'Meningo all'!#REF!</f>
        <v>#REF!</v>
      </c>
      <c r="J18" s="1">
        <f>'Meningo all'!H3+'Meningo all'!I3</f>
        <v>0</v>
      </c>
      <c r="K18" s="1">
        <f>O4+P4</f>
        <v>0</v>
      </c>
      <c r="L18" s="1">
        <f>Q4+R4</f>
        <v>0</v>
      </c>
      <c r="M18" s="1">
        <f>S4+T4</f>
        <v>0</v>
      </c>
      <c r="N18" s="1">
        <f>U4+V4</f>
        <v>0</v>
      </c>
      <c r="O18" s="1">
        <f>W4+X4</f>
        <v>0</v>
      </c>
    </row>
    <row r="19" spans="1:15" x14ac:dyDescent="0.25">
      <c r="B19" s="4">
        <v>19</v>
      </c>
      <c r="C19" s="1">
        <v>1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 t="e">
        <f>'Meningo all'!#REF!+'Meningo all'!#REF!</f>
        <v>#REF!</v>
      </c>
      <c r="J19" s="1">
        <f>'Meningo all'!H4+'Meningo all'!I4</f>
        <v>0</v>
      </c>
      <c r="K19" s="1">
        <f t="shared" ref="K19:K28" si="0">O5+P5</f>
        <v>2</v>
      </c>
      <c r="L19" s="1">
        <f t="shared" ref="L19:L28" si="1">Q5+R5</f>
        <v>0</v>
      </c>
      <c r="M19" s="1">
        <f t="shared" ref="M19:M28" si="2">S5+T5</f>
        <v>3</v>
      </c>
      <c r="N19" s="1">
        <f t="shared" ref="N19:N28" si="3">U5+V5</f>
        <v>0</v>
      </c>
      <c r="O19" s="1">
        <f t="shared" ref="O19:O28" si="4">W5+X5</f>
        <v>0</v>
      </c>
    </row>
    <row r="20" spans="1:15" x14ac:dyDescent="0.25">
      <c r="B20" s="4">
        <v>10</v>
      </c>
      <c r="C20" s="1">
        <v>16</v>
      </c>
      <c r="D20" s="1">
        <v>0</v>
      </c>
      <c r="E20" s="1">
        <v>0</v>
      </c>
      <c r="F20" s="1">
        <v>0</v>
      </c>
      <c r="G20" s="1">
        <v>3</v>
      </c>
      <c r="H20" s="1">
        <v>1</v>
      </c>
      <c r="I20" s="1" t="e">
        <f>'Meningo all'!#REF!+'Meningo all'!#REF!</f>
        <v>#REF!</v>
      </c>
      <c r="J20" s="1">
        <f>'Meningo all'!H5+'Meningo all'!I5</f>
        <v>8</v>
      </c>
      <c r="K20" s="1">
        <f t="shared" si="0"/>
        <v>9</v>
      </c>
      <c r="L20" s="1">
        <f t="shared" si="1"/>
        <v>5</v>
      </c>
      <c r="M20" s="1">
        <f t="shared" si="2"/>
        <v>12</v>
      </c>
      <c r="N20" s="1">
        <f t="shared" si="3"/>
        <v>17</v>
      </c>
      <c r="O20" s="1">
        <f t="shared" si="4"/>
        <v>14</v>
      </c>
    </row>
    <row r="21" spans="1:15" x14ac:dyDescent="0.25">
      <c r="B21" s="4">
        <v>12</v>
      </c>
      <c r="C21" s="1">
        <v>18</v>
      </c>
      <c r="D21" s="1">
        <v>0</v>
      </c>
      <c r="E21" s="1">
        <v>0</v>
      </c>
      <c r="F21" s="1">
        <v>0</v>
      </c>
      <c r="G21" s="1">
        <v>3</v>
      </c>
      <c r="H21" s="1">
        <v>1</v>
      </c>
      <c r="I21" s="1" t="e">
        <f>'Meningo all'!#REF!+'Meningo all'!#REF!</f>
        <v>#REF!</v>
      </c>
      <c r="J21" s="1">
        <f>'Meningo all'!H6+'Meningo all'!I6</f>
        <v>8</v>
      </c>
      <c r="K21" s="1">
        <f t="shared" si="0"/>
        <v>12</v>
      </c>
      <c r="L21" s="1">
        <f t="shared" si="1"/>
        <v>6</v>
      </c>
      <c r="M21" s="1">
        <f t="shared" si="2"/>
        <v>16</v>
      </c>
      <c r="N21" s="1">
        <f t="shared" si="3"/>
        <v>18</v>
      </c>
      <c r="O21" s="1">
        <f t="shared" si="4"/>
        <v>16</v>
      </c>
    </row>
    <row r="22" spans="1:15" x14ac:dyDescent="0.25">
      <c r="B22" s="4">
        <v>14</v>
      </c>
      <c r="C22" s="1">
        <v>20</v>
      </c>
      <c r="D22" s="1">
        <v>0</v>
      </c>
      <c r="E22" s="1">
        <v>0</v>
      </c>
      <c r="F22" s="1">
        <v>0</v>
      </c>
      <c r="G22" s="1">
        <v>3</v>
      </c>
      <c r="H22" s="1">
        <v>1</v>
      </c>
      <c r="I22" s="1" t="e">
        <f>'Meningo all'!#REF!+'Meningo all'!#REF!</f>
        <v>#REF!</v>
      </c>
      <c r="J22" s="1">
        <f>'Meningo all'!H7+'Meningo all'!I7</f>
        <v>10</v>
      </c>
      <c r="K22" s="1">
        <f t="shared" si="0"/>
        <v>14</v>
      </c>
      <c r="L22" s="1">
        <f t="shared" si="1"/>
        <v>8</v>
      </c>
      <c r="M22" s="1">
        <f t="shared" si="2"/>
        <v>16</v>
      </c>
      <c r="N22" s="1">
        <f t="shared" si="3"/>
        <v>18</v>
      </c>
      <c r="O22" s="1">
        <f t="shared" si="4"/>
        <v>18</v>
      </c>
    </row>
    <row r="23" spans="1:15" x14ac:dyDescent="0.25">
      <c r="B23" s="4">
        <v>16</v>
      </c>
      <c r="C23" s="1">
        <v>22</v>
      </c>
      <c r="D23" s="1">
        <v>0</v>
      </c>
      <c r="E23" s="1">
        <v>0</v>
      </c>
      <c r="F23" s="1">
        <v>0</v>
      </c>
      <c r="G23" s="1">
        <v>3</v>
      </c>
      <c r="H23" s="1">
        <v>1</v>
      </c>
      <c r="I23" s="1" t="e">
        <f>'Meningo all'!#REF!+'Meningo all'!#REF!</f>
        <v>#REF!</v>
      </c>
      <c r="J23" s="1">
        <f>'Meningo all'!H8+'Meningo all'!I8</f>
        <v>10</v>
      </c>
      <c r="K23" s="1">
        <f t="shared" si="0"/>
        <v>15</v>
      </c>
      <c r="L23" s="1">
        <f t="shared" si="1"/>
        <v>9</v>
      </c>
      <c r="M23" s="1">
        <f t="shared" si="2"/>
        <v>16</v>
      </c>
      <c r="N23" s="1">
        <f t="shared" si="3"/>
        <v>18</v>
      </c>
      <c r="O23" s="1">
        <f t="shared" si="4"/>
        <v>18</v>
      </c>
    </row>
    <row r="24" spans="1:15" x14ac:dyDescent="0.25">
      <c r="B24" s="4">
        <v>10</v>
      </c>
      <c r="C24" s="1">
        <v>40</v>
      </c>
      <c r="D24" s="1">
        <v>0</v>
      </c>
      <c r="E24" s="1">
        <v>0</v>
      </c>
      <c r="F24" s="1">
        <v>0</v>
      </c>
      <c r="G24" s="1">
        <v>5</v>
      </c>
      <c r="H24" s="1">
        <v>2</v>
      </c>
      <c r="I24" s="1" t="e">
        <f>'Meningo all'!#REF!+'Meningo all'!#REF!</f>
        <v>#REF!</v>
      </c>
      <c r="J24" s="1">
        <f>'Meningo all'!H9+'Meningo all'!I9</f>
        <v>10</v>
      </c>
      <c r="K24" s="1">
        <f t="shared" si="0"/>
        <v>16</v>
      </c>
      <c r="L24" s="1">
        <f t="shared" si="1"/>
        <v>11</v>
      </c>
      <c r="M24" s="1">
        <f t="shared" si="2"/>
        <v>17</v>
      </c>
      <c r="N24" s="1">
        <f t="shared" si="3"/>
        <v>18</v>
      </c>
      <c r="O24" s="1">
        <f t="shared" si="4"/>
        <v>18</v>
      </c>
    </row>
    <row r="25" spans="1:15" x14ac:dyDescent="0.25">
      <c r="B25" s="4">
        <v>12</v>
      </c>
      <c r="C25" s="1">
        <v>42</v>
      </c>
      <c r="D25" s="1">
        <v>0</v>
      </c>
      <c r="E25" s="1">
        <v>0</v>
      </c>
      <c r="F25" s="1">
        <v>0</v>
      </c>
      <c r="G25" s="1">
        <v>5</v>
      </c>
      <c r="H25" s="1">
        <v>2</v>
      </c>
      <c r="I25" s="1" t="e">
        <f>'Meningo all'!#REF!+'Meningo all'!#REF!</f>
        <v>#REF!</v>
      </c>
      <c r="J25" s="1">
        <f>'Meningo all'!H10+'Meningo all'!I10</f>
        <v>10</v>
      </c>
      <c r="K25" s="1">
        <f t="shared" si="0"/>
        <v>16</v>
      </c>
      <c r="L25" s="1">
        <f t="shared" si="1"/>
        <v>11</v>
      </c>
      <c r="M25" s="1">
        <f t="shared" si="2"/>
        <v>17</v>
      </c>
      <c r="N25" s="1">
        <f t="shared" si="3"/>
        <v>18</v>
      </c>
      <c r="O25" s="1">
        <f t="shared" si="4"/>
        <v>18</v>
      </c>
    </row>
    <row r="26" spans="1:15" x14ac:dyDescent="0.25">
      <c r="B26" s="4">
        <v>14</v>
      </c>
      <c r="C26" s="1">
        <v>44</v>
      </c>
      <c r="D26" s="1">
        <v>0</v>
      </c>
      <c r="E26" s="1">
        <v>0</v>
      </c>
      <c r="F26" s="1">
        <v>0</v>
      </c>
      <c r="G26" s="1">
        <v>5</v>
      </c>
      <c r="H26" s="1">
        <v>2</v>
      </c>
      <c r="I26" s="1" t="e">
        <f>'Meningo all'!#REF!+'Meningo all'!#REF!</f>
        <v>#REF!</v>
      </c>
      <c r="J26" s="1">
        <f>'Meningo all'!H11+'Meningo all'!I11</f>
        <v>12</v>
      </c>
      <c r="K26" s="1">
        <f t="shared" si="0"/>
        <v>16</v>
      </c>
      <c r="L26" s="1">
        <f t="shared" si="1"/>
        <v>11</v>
      </c>
      <c r="M26" s="1">
        <f t="shared" si="2"/>
        <v>17</v>
      </c>
      <c r="N26" s="1">
        <f t="shared" si="3"/>
        <v>18</v>
      </c>
      <c r="O26" s="1">
        <f t="shared" si="4"/>
        <v>18</v>
      </c>
    </row>
    <row r="27" spans="1:15" x14ac:dyDescent="0.25">
      <c r="B27" s="4">
        <v>16</v>
      </c>
      <c r="C27" s="1">
        <v>46</v>
      </c>
      <c r="D27" s="1">
        <v>0</v>
      </c>
      <c r="E27" s="1">
        <v>0</v>
      </c>
      <c r="F27" s="1">
        <v>0</v>
      </c>
      <c r="G27" s="1">
        <v>5</v>
      </c>
      <c r="H27" s="1">
        <v>2</v>
      </c>
      <c r="I27" s="1" t="e">
        <f>'Meningo all'!#REF!+'Meningo all'!#REF!</f>
        <v>#REF!</v>
      </c>
      <c r="J27" s="1">
        <f>'Meningo all'!H12+'Meningo all'!I12</f>
        <v>12</v>
      </c>
      <c r="K27" s="1">
        <f t="shared" si="0"/>
        <v>17</v>
      </c>
      <c r="L27" s="1">
        <f t="shared" si="1"/>
        <v>11</v>
      </c>
      <c r="M27" s="1">
        <f t="shared" si="2"/>
        <v>17</v>
      </c>
      <c r="N27" s="1">
        <f t="shared" si="3"/>
        <v>18</v>
      </c>
      <c r="O27" s="1">
        <f t="shared" si="4"/>
        <v>18</v>
      </c>
    </row>
    <row r="28" spans="1:15" x14ac:dyDescent="0.25">
      <c r="B28" s="4">
        <v>18</v>
      </c>
      <c r="C28" s="1">
        <v>48</v>
      </c>
      <c r="D28" s="1">
        <v>0</v>
      </c>
      <c r="E28" s="1">
        <v>0</v>
      </c>
      <c r="F28" s="1">
        <v>0</v>
      </c>
      <c r="G28" s="1">
        <v>5</v>
      </c>
      <c r="H28" s="1">
        <v>2</v>
      </c>
      <c r="I28" s="1" t="e">
        <f>'Meningo all'!#REF!+'Meningo all'!#REF!</f>
        <v>#REF!</v>
      </c>
      <c r="J28" s="1">
        <f>'Meningo all'!H13+'Meningo all'!I13</f>
        <v>12</v>
      </c>
      <c r="K28" s="1">
        <f t="shared" si="0"/>
        <v>17</v>
      </c>
      <c r="L28" s="1">
        <f t="shared" si="1"/>
        <v>11</v>
      </c>
      <c r="M28" s="1">
        <f t="shared" si="2"/>
        <v>17</v>
      </c>
      <c r="N28" s="1">
        <f t="shared" si="3"/>
        <v>18</v>
      </c>
      <c r="O28" s="1">
        <f t="shared" si="4"/>
        <v>18</v>
      </c>
    </row>
    <row r="30" spans="1:15" x14ac:dyDescent="0.25">
      <c r="A30" t="s">
        <v>23</v>
      </c>
      <c r="B30" s="1" t="s">
        <v>8</v>
      </c>
      <c r="C30" s="1" t="s">
        <v>9</v>
      </c>
      <c r="D30" s="1" t="s">
        <v>0</v>
      </c>
      <c r="E30" s="1" t="s">
        <v>1</v>
      </c>
      <c r="F30" s="1" t="s">
        <v>2</v>
      </c>
      <c r="G30" s="1" t="s">
        <v>22</v>
      </c>
      <c r="H30" s="1" t="s">
        <v>34</v>
      </c>
      <c r="I30" s="1" t="s">
        <v>3</v>
      </c>
      <c r="J30" s="1" t="s">
        <v>37</v>
      </c>
      <c r="K30" s="1" t="s">
        <v>38</v>
      </c>
      <c r="L30" s="1" t="s">
        <v>4</v>
      </c>
      <c r="M30" s="1" t="s">
        <v>5</v>
      </c>
      <c r="N30" s="1" t="s">
        <v>6</v>
      </c>
      <c r="O30" s="1" t="s">
        <v>7</v>
      </c>
    </row>
    <row r="31" spans="1:15" x14ac:dyDescent="0.25">
      <c r="B31" s="4">
        <v>18</v>
      </c>
      <c r="C31" s="1">
        <v>0</v>
      </c>
      <c r="D31" s="1">
        <f>((10-D18)*100)/10</f>
        <v>100</v>
      </c>
      <c r="E31" s="1">
        <f>((10-E18)*100)/10</f>
        <v>100</v>
      </c>
      <c r="F31" s="1">
        <f>((10-F18)*100)/10</f>
        <v>100</v>
      </c>
      <c r="G31" s="1">
        <f>((10-G18)*100)/10</f>
        <v>100</v>
      </c>
      <c r="H31" s="1">
        <f>((10-H18)*100)/10</f>
        <v>100</v>
      </c>
      <c r="I31" s="1" t="e">
        <f t="shared" ref="I31:O31" si="5">((20-I18)*100)/20</f>
        <v>#REF!</v>
      </c>
      <c r="J31" s="1">
        <f t="shared" si="5"/>
        <v>100</v>
      </c>
      <c r="K31" s="1">
        <f t="shared" si="5"/>
        <v>100</v>
      </c>
      <c r="L31" s="1">
        <f t="shared" si="5"/>
        <v>100</v>
      </c>
      <c r="M31" s="1">
        <f t="shared" si="5"/>
        <v>100</v>
      </c>
      <c r="N31" s="1">
        <f t="shared" si="5"/>
        <v>100</v>
      </c>
      <c r="O31" s="1">
        <f t="shared" si="5"/>
        <v>100</v>
      </c>
    </row>
    <row r="32" spans="1:15" x14ac:dyDescent="0.25">
      <c r="B32" s="4">
        <v>19</v>
      </c>
      <c r="C32" s="1">
        <v>1</v>
      </c>
      <c r="D32" s="1">
        <f t="shared" ref="D32:H32" si="6">((10-D19)*100)/10</f>
        <v>100</v>
      </c>
      <c r="E32" s="1">
        <f t="shared" si="6"/>
        <v>100</v>
      </c>
      <c r="F32" s="1">
        <f t="shared" si="6"/>
        <v>100</v>
      </c>
      <c r="G32" s="1">
        <f t="shared" si="6"/>
        <v>100</v>
      </c>
      <c r="H32" s="1">
        <f t="shared" si="6"/>
        <v>100</v>
      </c>
      <c r="I32" s="1" t="e">
        <f t="shared" ref="I32:O32" si="7">((20-I19)*100)/20</f>
        <v>#REF!</v>
      </c>
      <c r="J32" s="1">
        <f t="shared" si="7"/>
        <v>100</v>
      </c>
      <c r="K32" s="1">
        <f t="shared" si="7"/>
        <v>90</v>
      </c>
      <c r="L32" s="1">
        <f t="shared" si="7"/>
        <v>100</v>
      </c>
      <c r="M32" s="1">
        <f t="shared" si="7"/>
        <v>85</v>
      </c>
      <c r="N32" s="1">
        <f t="shared" si="7"/>
        <v>100</v>
      </c>
      <c r="O32" s="1">
        <f t="shared" si="7"/>
        <v>100</v>
      </c>
    </row>
    <row r="33" spans="1:15" x14ac:dyDescent="0.25">
      <c r="B33" s="4">
        <v>10</v>
      </c>
      <c r="C33" s="1">
        <v>16</v>
      </c>
      <c r="D33" s="1">
        <f t="shared" ref="D33:H33" si="8">((10-D20)*100)/10</f>
        <v>100</v>
      </c>
      <c r="E33" s="1">
        <f t="shared" si="8"/>
        <v>100</v>
      </c>
      <c r="F33" s="1">
        <f t="shared" si="8"/>
        <v>100</v>
      </c>
      <c r="G33" s="1">
        <f t="shared" si="8"/>
        <v>70</v>
      </c>
      <c r="H33" s="1">
        <f t="shared" si="8"/>
        <v>90</v>
      </c>
      <c r="I33" s="1" t="e">
        <f t="shared" ref="I33:O33" si="9">((20-I20)*100)/20</f>
        <v>#REF!</v>
      </c>
      <c r="J33" s="1">
        <f t="shared" si="9"/>
        <v>60</v>
      </c>
      <c r="K33" s="1">
        <f t="shared" si="9"/>
        <v>55</v>
      </c>
      <c r="L33" s="1">
        <f t="shared" si="9"/>
        <v>75</v>
      </c>
      <c r="M33" s="1">
        <f t="shared" si="9"/>
        <v>40</v>
      </c>
      <c r="N33" s="1">
        <f t="shared" si="9"/>
        <v>15</v>
      </c>
      <c r="O33" s="1">
        <f t="shared" si="9"/>
        <v>30</v>
      </c>
    </row>
    <row r="34" spans="1:15" x14ac:dyDescent="0.25">
      <c r="B34" s="4">
        <v>12</v>
      </c>
      <c r="C34" s="1">
        <v>18</v>
      </c>
      <c r="D34" s="1">
        <f t="shared" ref="D34:H34" si="10">((10-D21)*100)/10</f>
        <v>100</v>
      </c>
      <c r="E34" s="1">
        <f t="shared" si="10"/>
        <v>100</v>
      </c>
      <c r="F34" s="1">
        <f t="shared" si="10"/>
        <v>100</v>
      </c>
      <c r="G34" s="1">
        <f t="shared" si="10"/>
        <v>70</v>
      </c>
      <c r="H34" s="1">
        <f t="shared" si="10"/>
        <v>90</v>
      </c>
      <c r="I34" s="1" t="e">
        <f t="shared" ref="I34:O34" si="11">((20-I21)*100)/20</f>
        <v>#REF!</v>
      </c>
      <c r="J34" s="1">
        <f t="shared" si="11"/>
        <v>60</v>
      </c>
      <c r="K34" s="1">
        <f t="shared" si="11"/>
        <v>40</v>
      </c>
      <c r="L34" s="1">
        <f t="shared" si="11"/>
        <v>70</v>
      </c>
      <c r="M34" s="1">
        <f t="shared" si="11"/>
        <v>20</v>
      </c>
      <c r="N34" s="1">
        <f t="shared" si="11"/>
        <v>10</v>
      </c>
      <c r="O34" s="1">
        <f t="shared" si="11"/>
        <v>20</v>
      </c>
    </row>
    <row r="35" spans="1:15" x14ac:dyDescent="0.25">
      <c r="B35" s="4">
        <v>14</v>
      </c>
      <c r="C35" s="1">
        <v>20</v>
      </c>
      <c r="D35" s="1">
        <f t="shared" ref="D35:H35" si="12">((10-D22)*100)/10</f>
        <v>100</v>
      </c>
      <c r="E35" s="1">
        <f t="shared" si="12"/>
        <v>100</v>
      </c>
      <c r="F35" s="1">
        <f t="shared" si="12"/>
        <v>100</v>
      </c>
      <c r="G35" s="1">
        <f t="shared" si="12"/>
        <v>70</v>
      </c>
      <c r="H35" s="1">
        <f t="shared" si="12"/>
        <v>90</v>
      </c>
      <c r="I35" s="1" t="e">
        <f t="shared" ref="I35:O35" si="13">((20-I22)*100)/20</f>
        <v>#REF!</v>
      </c>
      <c r="J35" s="1">
        <f t="shared" si="13"/>
        <v>50</v>
      </c>
      <c r="K35" s="1">
        <f t="shared" si="13"/>
        <v>30</v>
      </c>
      <c r="L35" s="1">
        <f t="shared" si="13"/>
        <v>60</v>
      </c>
      <c r="M35" s="1">
        <f t="shared" si="13"/>
        <v>20</v>
      </c>
      <c r="N35" s="1">
        <f t="shared" si="13"/>
        <v>10</v>
      </c>
      <c r="O35" s="1">
        <f t="shared" si="13"/>
        <v>10</v>
      </c>
    </row>
    <row r="36" spans="1:15" x14ac:dyDescent="0.25">
      <c r="B36" s="4">
        <v>16</v>
      </c>
      <c r="C36" s="1">
        <v>22</v>
      </c>
      <c r="D36" s="1">
        <f t="shared" ref="D36:H36" si="14">((10-D23)*100)/10</f>
        <v>100</v>
      </c>
      <c r="E36" s="1">
        <f t="shared" si="14"/>
        <v>100</v>
      </c>
      <c r="F36" s="1">
        <f t="shared" si="14"/>
        <v>100</v>
      </c>
      <c r="G36" s="1">
        <f t="shared" si="14"/>
        <v>70</v>
      </c>
      <c r="H36" s="1">
        <f t="shared" si="14"/>
        <v>90</v>
      </c>
      <c r="I36" s="1" t="e">
        <f t="shared" ref="I36:O36" si="15">((20-I23)*100)/20</f>
        <v>#REF!</v>
      </c>
      <c r="J36" s="1">
        <f t="shared" si="15"/>
        <v>50</v>
      </c>
      <c r="K36" s="1">
        <f t="shared" si="15"/>
        <v>25</v>
      </c>
      <c r="L36" s="1">
        <f t="shared" si="15"/>
        <v>55</v>
      </c>
      <c r="M36" s="1">
        <f t="shared" si="15"/>
        <v>20</v>
      </c>
      <c r="N36" s="1">
        <f t="shared" si="15"/>
        <v>10</v>
      </c>
      <c r="O36" s="1">
        <f t="shared" si="15"/>
        <v>10</v>
      </c>
    </row>
    <row r="37" spans="1:15" x14ac:dyDescent="0.25">
      <c r="B37" s="4">
        <v>10</v>
      </c>
      <c r="C37" s="1">
        <v>40</v>
      </c>
      <c r="D37" s="1">
        <f t="shared" ref="D37:H37" si="16">((10-D24)*100)/10</f>
        <v>100</v>
      </c>
      <c r="E37" s="1">
        <f t="shared" si="16"/>
        <v>100</v>
      </c>
      <c r="F37" s="1">
        <f t="shared" si="16"/>
        <v>100</v>
      </c>
      <c r="G37" s="1">
        <f t="shared" si="16"/>
        <v>50</v>
      </c>
      <c r="H37" s="1">
        <f t="shared" si="16"/>
        <v>80</v>
      </c>
      <c r="I37" s="1" t="e">
        <f t="shared" ref="I37:O37" si="17">((20-I24)*100)/20</f>
        <v>#REF!</v>
      </c>
      <c r="J37" s="1">
        <f t="shared" si="17"/>
        <v>50</v>
      </c>
      <c r="K37" s="1">
        <f t="shared" si="17"/>
        <v>20</v>
      </c>
      <c r="L37" s="1">
        <f t="shared" si="17"/>
        <v>45</v>
      </c>
      <c r="M37" s="1">
        <f t="shared" si="17"/>
        <v>15</v>
      </c>
      <c r="N37" s="1">
        <f t="shared" si="17"/>
        <v>10</v>
      </c>
      <c r="O37" s="1">
        <f t="shared" si="17"/>
        <v>10</v>
      </c>
    </row>
    <row r="38" spans="1:15" x14ac:dyDescent="0.25">
      <c r="B38" s="4">
        <v>12</v>
      </c>
      <c r="C38" s="1">
        <v>42</v>
      </c>
      <c r="D38" s="1">
        <f t="shared" ref="D38:H38" si="18">((10-D25)*100)/10</f>
        <v>100</v>
      </c>
      <c r="E38" s="1">
        <f t="shared" si="18"/>
        <v>100</v>
      </c>
      <c r="F38" s="1">
        <f t="shared" si="18"/>
        <v>100</v>
      </c>
      <c r="G38" s="1">
        <f t="shared" si="18"/>
        <v>50</v>
      </c>
      <c r="H38" s="1">
        <f t="shared" si="18"/>
        <v>80</v>
      </c>
      <c r="I38" s="1" t="e">
        <f t="shared" ref="I38:O38" si="19">((20-I25)*100)/20</f>
        <v>#REF!</v>
      </c>
      <c r="J38" s="1">
        <f t="shared" si="19"/>
        <v>50</v>
      </c>
      <c r="K38" s="1">
        <f t="shared" si="19"/>
        <v>20</v>
      </c>
      <c r="L38" s="1">
        <f t="shared" si="19"/>
        <v>45</v>
      </c>
      <c r="M38" s="1">
        <f t="shared" si="19"/>
        <v>15</v>
      </c>
      <c r="N38" s="1">
        <f t="shared" si="19"/>
        <v>10</v>
      </c>
      <c r="O38" s="1">
        <f t="shared" si="19"/>
        <v>10</v>
      </c>
    </row>
    <row r="39" spans="1:15" x14ac:dyDescent="0.25">
      <c r="B39" s="4">
        <v>14</v>
      </c>
      <c r="C39" s="1">
        <v>44</v>
      </c>
      <c r="D39" s="1">
        <f t="shared" ref="D39:H39" si="20">((10-D26)*100)/10</f>
        <v>100</v>
      </c>
      <c r="E39" s="1">
        <f t="shared" si="20"/>
        <v>100</v>
      </c>
      <c r="F39" s="1">
        <f t="shared" si="20"/>
        <v>100</v>
      </c>
      <c r="G39" s="1">
        <f t="shared" si="20"/>
        <v>50</v>
      </c>
      <c r="H39" s="1">
        <f t="shared" si="20"/>
        <v>80</v>
      </c>
      <c r="I39" s="1" t="e">
        <f t="shared" ref="I39:O39" si="21">((20-I26)*100)/20</f>
        <v>#REF!</v>
      </c>
      <c r="J39" s="1">
        <f t="shared" si="21"/>
        <v>40</v>
      </c>
      <c r="K39" s="1">
        <f t="shared" si="21"/>
        <v>20</v>
      </c>
      <c r="L39" s="1">
        <f t="shared" si="21"/>
        <v>45</v>
      </c>
      <c r="M39" s="1">
        <f t="shared" si="21"/>
        <v>15</v>
      </c>
      <c r="N39" s="1">
        <f t="shared" si="21"/>
        <v>10</v>
      </c>
      <c r="O39" s="1">
        <f t="shared" si="21"/>
        <v>10</v>
      </c>
    </row>
    <row r="40" spans="1:15" x14ac:dyDescent="0.25">
      <c r="B40" s="4">
        <v>16</v>
      </c>
      <c r="C40" s="1">
        <v>46</v>
      </c>
      <c r="D40" s="1">
        <f t="shared" ref="D40:H40" si="22">((10-D27)*100)/10</f>
        <v>100</v>
      </c>
      <c r="E40" s="1">
        <f t="shared" si="22"/>
        <v>100</v>
      </c>
      <c r="F40" s="1">
        <f t="shared" si="22"/>
        <v>100</v>
      </c>
      <c r="G40" s="1">
        <f t="shared" si="22"/>
        <v>50</v>
      </c>
      <c r="H40" s="1">
        <f t="shared" si="22"/>
        <v>80</v>
      </c>
      <c r="I40" s="1" t="e">
        <f t="shared" ref="I40:O40" si="23">((20-I27)*100)/20</f>
        <v>#REF!</v>
      </c>
      <c r="J40" s="1">
        <f t="shared" si="23"/>
        <v>40</v>
      </c>
      <c r="K40" s="1">
        <f t="shared" si="23"/>
        <v>15</v>
      </c>
      <c r="L40" s="1">
        <f t="shared" si="23"/>
        <v>45</v>
      </c>
      <c r="M40" s="1">
        <f t="shared" si="23"/>
        <v>15</v>
      </c>
      <c r="N40" s="1">
        <f t="shared" si="23"/>
        <v>10</v>
      </c>
      <c r="O40" s="1">
        <f t="shared" si="23"/>
        <v>10</v>
      </c>
    </row>
    <row r="41" spans="1:15" x14ac:dyDescent="0.25">
      <c r="B41" s="4">
        <v>18</v>
      </c>
      <c r="C41" s="1">
        <v>48</v>
      </c>
      <c r="D41" s="1">
        <f t="shared" ref="D41:H41" si="24">((10-D28)*100)/10</f>
        <v>100</v>
      </c>
      <c r="E41" s="1">
        <f t="shared" si="24"/>
        <v>100</v>
      </c>
      <c r="F41" s="1">
        <f t="shared" si="24"/>
        <v>100</v>
      </c>
      <c r="G41" s="1">
        <f t="shared" si="24"/>
        <v>50</v>
      </c>
      <c r="H41" s="1">
        <f t="shared" si="24"/>
        <v>80</v>
      </c>
      <c r="I41" s="1" t="e">
        <f t="shared" ref="I41:O41" si="25">((20-I28)*100)/20</f>
        <v>#REF!</v>
      </c>
      <c r="J41" s="1">
        <f t="shared" si="25"/>
        <v>40</v>
      </c>
      <c r="K41" s="1">
        <f t="shared" si="25"/>
        <v>15</v>
      </c>
      <c r="L41" s="1">
        <f t="shared" si="25"/>
        <v>45</v>
      </c>
      <c r="M41" s="1">
        <f t="shared" si="25"/>
        <v>15</v>
      </c>
      <c r="N41" s="1">
        <f t="shared" si="25"/>
        <v>10</v>
      </c>
      <c r="O41" s="1">
        <f t="shared" si="25"/>
        <v>10</v>
      </c>
    </row>
    <row r="44" spans="1:15" x14ac:dyDescent="0.25">
      <c r="A44" t="s">
        <v>24</v>
      </c>
      <c r="B44" s="1" t="s">
        <v>25</v>
      </c>
      <c r="C44" s="1" t="s">
        <v>26</v>
      </c>
      <c r="D44" s="1" t="s">
        <v>31</v>
      </c>
      <c r="E44" s="1" t="s">
        <v>32</v>
      </c>
      <c r="F44" s="1" t="s">
        <v>33</v>
      </c>
      <c r="G44" s="1" t="s">
        <v>27</v>
      </c>
      <c r="H44" s="1" t="s">
        <v>28</v>
      </c>
      <c r="I44" s="1" t="s">
        <v>29</v>
      </c>
    </row>
    <row r="45" spans="1:15" x14ac:dyDescent="0.25">
      <c r="B45" s="1" t="s">
        <v>22</v>
      </c>
      <c r="C45" s="1">
        <v>1E-4</v>
      </c>
      <c r="D45" s="1">
        <v>1033</v>
      </c>
      <c r="E45" s="1">
        <v>958</v>
      </c>
      <c r="F45" s="1">
        <v>738</v>
      </c>
      <c r="G45" s="2">
        <f>AVERAGE(D45:F45)</f>
        <v>909.66666666666663</v>
      </c>
      <c r="H45" s="2">
        <f t="shared" ref="H45:H53" si="26">(G45/(0.01*C45))</f>
        <v>909666666.66666651</v>
      </c>
      <c r="I45" s="2">
        <f>H45/100</f>
        <v>9096666.6666666642</v>
      </c>
    </row>
    <row r="46" spans="1:15" x14ac:dyDescent="0.25">
      <c r="B46" s="1" t="s">
        <v>34</v>
      </c>
      <c r="C46" s="1">
        <v>1E-4</v>
      </c>
      <c r="D46" s="1">
        <v>582</v>
      </c>
      <c r="E46" s="1">
        <v>408</v>
      </c>
      <c r="F46" s="1">
        <v>580</v>
      </c>
      <c r="G46" s="2">
        <f>AVERAGE(D46:F46)</f>
        <v>523.33333333333337</v>
      </c>
      <c r="H46" s="2">
        <f t="shared" si="26"/>
        <v>523333333.33333331</v>
      </c>
      <c r="I46" s="2">
        <f>H46/100</f>
        <v>5233333.333333333</v>
      </c>
    </row>
    <row r="47" spans="1:15" x14ac:dyDescent="0.25">
      <c r="B47" s="1" t="s">
        <v>3</v>
      </c>
      <c r="C47" s="1">
        <v>1E-3</v>
      </c>
      <c r="D47" s="1">
        <v>558</v>
      </c>
      <c r="E47" s="1">
        <v>602</v>
      </c>
      <c r="F47" s="1">
        <v>673</v>
      </c>
      <c r="G47" s="2">
        <f t="shared" ref="G47" si="27">AVERAGE(D47:F47)</f>
        <v>611</v>
      </c>
      <c r="H47" s="2">
        <f t="shared" si="26"/>
        <v>61099999.999999993</v>
      </c>
      <c r="I47" s="2">
        <f>H47/100</f>
        <v>610999.99999999988</v>
      </c>
    </row>
    <row r="48" spans="1:15" x14ac:dyDescent="0.25">
      <c r="B48" s="1" t="s">
        <v>37</v>
      </c>
      <c r="C48" s="1">
        <v>1E-3</v>
      </c>
      <c r="D48" s="1">
        <v>888</v>
      </c>
      <c r="E48" s="1">
        <v>929</v>
      </c>
      <c r="F48" s="1">
        <v>932</v>
      </c>
      <c r="G48" s="2">
        <f t="shared" ref="G48:G49" si="28">AVERAGE(D48:F48)</f>
        <v>916.33333333333337</v>
      </c>
      <c r="H48" s="2">
        <f t="shared" si="26"/>
        <v>91633333.333333328</v>
      </c>
      <c r="I48" s="2">
        <f>H48/100</f>
        <v>916333.33333333326</v>
      </c>
    </row>
    <row r="49" spans="2:9" x14ac:dyDescent="0.25">
      <c r="B49" s="1" t="s">
        <v>38</v>
      </c>
      <c r="C49" s="1">
        <v>1E-3</v>
      </c>
      <c r="D49" s="1">
        <v>1053</v>
      </c>
      <c r="E49" s="1">
        <v>926</v>
      </c>
      <c r="F49" s="1">
        <v>703</v>
      </c>
      <c r="G49" s="2">
        <f t="shared" si="28"/>
        <v>894</v>
      </c>
      <c r="H49" s="2">
        <f t="shared" si="26"/>
        <v>89400000</v>
      </c>
      <c r="I49" s="2">
        <f>H49/100</f>
        <v>894000</v>
      </c>
    </row>
    <row r="50" spans="2:9" x14ac:dyDescent="0.25">
      <c r="B50" s="1" t="s">
        <v>4</v>
      </c>
      <c r="C50" s="1">
        <v>1E-4</v>
      </c>
      <c r="D50" s="1">
        <v>790</v>
      </c>
      <c r="E50" s="1">
        <v>637</v>
      </c>
      <c r="F50" s="1">
        <v>767</v>
      </c>
      <c r="G50" s="2">
        <f>AVERAGE(D50:F50)</f>
        <v>731.33333333333337</v>
      </c>
      <c r="H50" s="2">
        <f t="shared" si="26"/>
        <v>731333333.33333325</v>
      </c>
      <c r="I50" s="2">
        <f t="shared" ref="I50:I53" si="29">H50/100</f>
        <v>7313333.3333333321</v>
      </c>
    </row>
    <row r="51" spans="2:9" x14ac:dyDescent="0.25">
      <c r="B51" s="1" t="s">
        <v>5</v>
      </c>
      <c r="C51" s="1">
        <v>1E-4</v>
      </c>
      <c r="D51" s="1">
        <v>820</v>
      </c>
      <c r="E51" s="1">
        <v>850</v>
      </c>
      <c r="F51" s="1">
        <v>749</v>
      </c>
      <c r="G51" s="2">
        <f>AVERAGE(D51:F51)</f>
        <v>806.33333333333337</v>
      </c>
      <c r="H51" s="2">
        <f t="shared" si="26"/>
        <v>806333333.33333325</v>
      </c>
      <c r="I51" s="2">
        <f t="shared" si="29"/>
        <v>8063333.3333333321</v>
      </c>
    </row>
    <row r="52" spans="2:9" x14ac:dyDescent="0.25">
      <c r="B52" s="1" t="s">
        <v>6</v>
      </c>
      <c r="C52" s="1">
        <v>1.0000000000000001E-5</v>
      </c>
      <c r="D52" s="1">
        <v>731</v>
      </c>
      <c r="E52" s="1">
        <v>643</v>
      </c>
      <c r="F52" s="1">
        <v>681</v>
      </c>
      <c r="G52" s="2">
        <f>AVERAGE(D52:F52)</f>
        <v>685</v>
      </c>
      <c r="H52" s="2">
        <f t="shared" si="26"/>
        <v>6849999999.999999</v>
      </c>
      <c r="I52" s="2">
        <f t="shared" si="29"/>
        <v>68499999.999999985</v>
      </c>
    </row>
    <row r="53" spans="2:9" x14ac:dyDescent="0.25">
      <c r="B53" s="1" t="s">
        <v>7</v>
      </c>
      <c r="C53" s="1">
        <v>9.9999999999999995E-7</v>
      </c>
      <c r="D53" s="1">
        <v>443</v>
      </c>
      <c r="E53" s="1">
        <v>569</v>
      </c>
      <c r="F53" s="1">
        <v>521</v>
      </c>
      <c r="G53" s="2">
        <f>AVERAGE(D53:F53)</f>
        <v>511</v>
      </c>
      <c r="H53" s="2">
        <f t="shared" si="26"/>
        <v>51100000000</v>
      </c>
      <c r="I53" s="2">
        <f t="shared" si="29"/>
        <v>511000000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0"/>
  <sheetViews>
    <sheetView topLeftCell="A10" zoomScale="70" zoomScaleNormal="70" workbookViewId="0">
      <selection activeCell="B44" sqref="B44:I50"/>
    </sheetView>
  </sheetViews>
  <sheetFormatPr defaultRowHeight="15" x14ac:dyDescent="0.25"/>
  <cols>
    <col min="1" max="1" width="21" bestFit="1" customWidth="1"/>
    <col min="2" max="2" width="23.140625" bestFit="1" customWidth="1"/>
    <col min="3" max="3" width="22.42578125" bestFit="1" customWidth="1"/>
    <col min="4" max="4" width="11" bestFit="1" customWidth="1"/>
    <col min="5" max="5" width="8.5703125" bestFit="1" customWidth="1"/>
    <col min="6" max="6" width="9.42578125" bestFit="1" customWidth="1"/>
    <col min="7" max="7" width="12" bestFit="1" customWidth="1"/>
    <col min="8" max="8" width="21.5703125" bestFit="1" customWidth="1"/>
    <col min="9" max="9" width="23.140625" bestFit="1" customWidth="1"/>
  </cols>
  <sheetData>
    <row r="2" spans="1:19" x14ac:dyDescent="0.25">
      <c r="A2" t="s">
        <v>20</v>
      </c>
      <c r="B2" s="1"/>
      <c r="C2" s="1"/>
      <c r="D2" s="1" t="s">
        <v>0</v>
      </c>
      <c r="E2" s="1" t="s">
        <v>1</v>
      </c>
      <c r="F2" s="1" t="s">
        <v>2</v>
      </c>
      <c r="G2" s="1" t="s">
        <v>17</v>
      </c>
      <c r="H2" s="1" t="s">
        <v>34</v>
      </c>
      <c r="I2" s="1"/>
      <c r="J2" s="1" t="s">
        <v>3</v>
      </c>
      <c r="K2" s="1"/>
      <c r="L2" s="1" t="s">
        <v>4</v>
      </c>
      <c r="M2" s="1"/>
      <c r="N2" s="1" t="s">
        <v>5</v>
      </c>
      <c r="O2" s="1"/>
      <c r="P2" s="1" t="s">
        <v>6</v>
      </c>
      <c r="Q2" s="1"/>
      <c r="R2" s="1" t="s">
        <v>7</v>
      </c>
      <c r="S2" s="1"/>
    </row>
    <row r="3" spans="1:19" x14ac:dyDescent="0.25">
      <c r="B3" s="1" t="s">
        <v>8</v>
      </c>
      <c r="C3" s="1" t="s">
        <v>9</v>
      </c>
      <c r="D3" s="1">
        <v>1</v>
      </c>
      <c r="E3" s="1">
        <v>1</v>
      </c>
      <c r="F3" s="1">
        <v>1</v>
      </c>
      <c r="G3" s="1">
        <v>1</v>
      </c>
      <c r="H3" s="1">
        <v>1</v>
      </c>
      <c r="I3" s="1">
        <v>2</v>
      </c>
      <c r="J3" s="1">
        <v>1</v>
      </c>
      <c r="K3" s="1">
        <v>2</v>
      </c>
      <c r="L3" s="1">
        <v>1</v>
      </c>
      <c r="M3" s="1">
        <v>2</v>
      </c>
      <c r="N3" s="1">
        <v>1</v>
      </c>
      <c r="O3" s="1">
        <v>2</v>
      </c>
      <c r="P3" s="1">
        <v>1</v>
      </c>
      <c r="Q3" s="1">
        <v>2</v>
      </c>
      <c r="R3" s="1">
        <v>1</v>
      </c>
      <c r="S3" s="1">
        <v>2</v>
      </c>
    </row>
    <row r="4" spans="1:19" x14ac:dyDescent="0.25">
      <c r="B4" s="4">
        <v>20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</row>
    <row r="5" spans="1:19" x14ac:dyDescent="0.25">
      <c r="B5" s="4">
        <v>10.3</v>
      </c>
      <c r="C5" s="1">
        <v>14.5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3</v>
      </c>
      <c r="L5" s="1">
        <v>0</v>
      </c>
      <c r="M5" s="1">
        <v>1</v>
      </c>
      <c r="N5" s="1">
        <v>2</v>
      </c>
      <c r="O5" s="1">
        <v>3</v>
      </c>
      <c r="P5" s="1">
        <v>1</v>
      </c>
      <c r="Q5" s="1">
        <v>0</v>
      </c>
      <c r="R5" s="1">
        <v>1</v>
      </c>
      <c r="S5" s="1">
        <v>4</v>
      </c>
    </row>
    <row r="6" spans="1:19" x14ac:dyDescent="0.25">
      <c r="B6" s="4">
        <v>12.3</v>
      </c>
      <c r="C6" s="1">
        <v>16.5</v>
      </c>
      <c r="D6" s="1">
        <v>0</v>
      </c>
      <c r="E6" s="1">
        <v>0</v>
      </c>
      <c r="F6" s="1">
        <v>0</v>
      </c>
      <c r="G6" s="1">
        <v>3</v>
      </c>
      <c r="H6" s="1">
        <v>1</v>
      </c>
      <c r="I6" s="1">
        <v>1</v>
      </c>
      <c r="J6" s="1">
        <v>0</v>
      </c>
      <c r="K6" s="1">
        <v>3</v>
      </c>
      <c r="L6" s="1">
        <v>0</v>
      </c>
      <c r="M6" s="1">
        <v>1</v>
      </c>
      <c r="N6" s="1">
        <v>2</v>
      </c>
      <c r="O6" s="1">
        <v>3</v>
      </c>
      <c r="P6" s="1">
        <v>1</v>
      </c>
      <c r="Q6" s="1">
        <v>0</v>
      </c>
      <c r="R6" s="1">
        <v>1</v>
      </c>
      <c r="S6" s="1">
        <v>4</v>
      </c>
    </row>
    <row r="7" spans="1:19" x14ac:dyDescent="0.25">
      <c r="B7" s="4">
        <v>14.3</v>
      </c>
      <c r="C7" s="1">
        <v>18.5</v>
      </c>
      <c r="D7" s="1">
        <v>0</v>
      </c>
      <c r="E7" s="1">
        <v>0</v>
      </c>
      <c r="F7" s="1">
        <v>0</v>
      </c>
      <c r="G7" s="1">
        <v>3</v>
      </c>
      <c r="H7" s="1">
        <v>1</v>
      </c>
      <c r="I7" s="1">
        <v>1</v>
      </c>
      <c r="J7" s="1">
        <v>0</v>
      </c>
      <c r="K7" s="1">
        <v>4</v>
      </c>
      <c r="L7" s="1">
        <v>0</v>
      </c>
      <c r="M7" s="1">
        <v>1</v>
      </c>
      <c r="N7" s="1">
        <v>2</v>
      </c>
      <c r="O7" s="1">
        <v>3</v>
      </c>
      <c r="P7" s="1">
        <v>2</v>
      </c>
      <c r="Q7" s="1">
        <v>0</v>
      </c>
      <c r="R7" s="1">
        <v>2</v>
      </c>
      <c r="S7" s="1">
        <v>7</v>
      </c>
    </row>
    <row r="8" spans="1:19" x14ac:dyDescent="0.25">
      <c r="B8" s="4">
        <v>16.3</v>
      </c>
      <c r="C8" s="1">
        <v>20.5</v>
      </c>
      <c r="D8" s="1">
        <v>0</v>
      </c>
      <c r="E8" s="1">
        <v>0</v>
      </c>
      <c r="F8" s="1">
        <v>0</v>
      </c>
      <c r="G8" s="1">
        <v>3</v>
      </c>
      <c r="H8" s="1">
        <v>1</v>
      </c>
      <c r="I8" s="1">
        <v>1</v>
      </c>
      <c r="J8" s="1">
        <v>0</v>
      </c>
      <c r="K8" s="1">
        <v>4</v>
      </c>
      <c r="L8" s="1">
        <v>0</v>
      </c>
      <c r="M8" s="1">
        <v>2</v>
      </c>
      <c r="N8" s="1">
        <v>2</v>
      </c>
      <c r="O8" s="1">
        <v>3</v>
      </c>
      <c r="P8" s="1">
        <v>2</v>
      </c>
      <c r="Q8" s="1">
        <v>0</v>
      </c>
      <c r="R8" s="1">
        <v>2</v>
      </c>
      <c r="S8" s="1">
        <v>7</v>
      </c>
    </row>
    <row r="9" spans="1:19" x14ac:dyDescent="0.25">
      <c r="B9" s="4">
        <v>10</v>
      </c>
      <c r="C9" s="1">
        <v>38</v>
      </c>
      <c r="D9" s="1">
        <v>0</v>
      </c>
      <c r="E9" s="1">
        <v>0</v>
      </c>
      <c r="F9" s="1">
        <v>0</v>
      </c>
      <c r="G9" s="1">
        <v>3</v>
      </c>
      <c r="H9" s="1">
        <v>1</v>
      </c>
      <c r="I9" s="1">
        <v>1</v>
      </c>
      <c r="J9" s="1">
        <v>0</v>
      </c>
      <c r="K9" s="1">
        <v>4</v>
      </c>
      <c r="L9" s="1">
        <v>0</v>
      </c>
      <c r="M9" s="1">
        <v>2</v>
      </c>
      <c r="N9" s="1">
        <v>4</v>
      </c>
      <c r="O9" s="1">
        <v>3</v>
      </c>
      <c r="P9" s="1">
        <v>2</v>
      </c>
      <c r="Q9" s="1">
        <v>0</v>
      </c>
      <c r="R9" s="1">
        <v>3</v>
      </c>
      <c r="S9" s="1">
        <v>7</v>
      </c>
    </row>
    <row r="10" spans="1:19" x14ac:dyDescent="0.25">
      <c r="B10" s="4">
        <v>12</v>
      </c>
      <c r="C10" s="1">
        <v>40</v>
      </c>
      <c r="D10" s="1">
        <v>0</v>
      </c>
      <c r="E10" s="1">
        <v>0</v>
      </c>
      <c r="F10" s="1">
        <v>0</v>
      </c>
      <c r="G10" s="1">
        <v>5</v>
      </c>
      <c r="H10" s="1">
        <v>2</v>
      </c>
      <c r="I10" s="1">
        <v>2</v>
      </c>
      <c r="J10" s="1">
        <v>0</v>
      </c>
      <c r="K10" s="1">
        <v>5</v>
      </c>
      <c r="L10" s="1">
        <v>0</v>
      </c>
      <c r="M10" s="1">
        <v>2</v>
      </c>
      <c r="N10" s="1">
        <v>4</v>
      </c>
      <c r="O10" s="1">
        <v>3</v>
      </c>
      <c r="P10" s="1">
        <v>2</v>
      </c>
      <c r="Q10" s="1">
        <v>0</v>
      </c>
      <c r="R10" s="1">
        <v>3</v>
      </c>
      <c r="S10" s="1">
        <v>7</v>
      </c>
    </row>
    <row r="11" spans="1:19" x14ac:dyDescent="0.25">
      <c r="B11" s="4">
        <v>14</v>
      </c>
      <c r="C11" s="1">
        <v>42</v>
      </c>
      <c r="D11" s="1">
        <v>0</v>
      </c>
      <c r="E11" s="1">
        <v>0</v>
      </c>
      <c r="F11" s="1">
        <v>0</v>
      </c>
      <c r="G11" s="1">
        <v>5</v>
      </c>
      <c r="H11" s="1">
        <v>2</v>
      </c>
      <c r="I11" s="1">
        <v>2</v>
      </c>
      <c r="J11" s="1">
        <v>0</v>
      </c>
      <c r="K11" s="1">
        <v>5</v>
      </c>
      <c r="L11" s="1">
        <v>0</v>
      </c>
      <c r="M11" s="1">
        <v>2</v>
      </c>
      <c r="N11" s="1">
        <v>4</v>
      </c>
      <c r="O11" s="1">
        <v>3</v>
      </c>
      <c r="P11" s="1">
        <v>2</v>
      </c>
      <c r="Q11" s="1">
        <v>0</v>
      </c>
      <c r="R11" s="1">
        <v>3</v>
      </c>
      <c r="S11" s="1">
        <v>7</v>
      </c>
    </row>
    <row r="12" spans="1:19" x14ac:dyDescent="0.25">
      <c r="B12" s="4">
        <v>16</v>
      </c>
      <c r="C12" s="1">
        <v>44</v>
      </c>
      <c r="D12" s="1">
        <v>0</v>
      </c>
      <c r="E12" s="1">
        <v>0</v>
      </c>
      <c r="F12" s="1">
        <v>0</v>
      </c>
      <c r="G12" s="1">
        <v>5</v>
      </c>
      <c r="H12" s="1">
        <v>2</v>
      </c>
      <c r="I12" s="1">
        <v>2</v>
      </c>
      <c r="J12" s="1">
        <v>0</v>
      </c>
      <c r="K12" s="1">
        <v>5</v>
      </c>
      <c r="L12" s="1">
        <v>0</v>
      </c>
      <c r="M12" s="1">
        <v>2</v>
      </c>
      <c r="N12" s="1">
        <v>4</v>
      </c>
      <c r="O12" s="1">
        <v>3</v>
      </c>
      <c r="P12" s="1">
        <v>2</v>
      </c>
      <c r="Q12" s="1">
        <v>0</v>
      </c>
      <c r="R12" s="1">
        <v>3</v>
      </c>
      <c r="S12" s="1">
        <v>7</v>
      </c>
    </row>
    <row r="13" spans="1:19" x14ac:dyDescent="0.25">
      <c r="B13" s="4">
        <v>20</v>
      </c>
      <c r="C13" s="1">
        <v>48</v>
      </c>
      <c r="D13" s="1">
        <v>0</v>
      </c>
      <c r="E13" s="1">
        <v>0</v>
      </c>
      <c r="F13" s="1">
        <v>0</v>
      </c>
      <c r="G13" s="1">
        <v>5</v>
      </c>
      <c r="H13" s="1">
        <v>2</v>
      </c>
      <c r="I13" s="1">
        <v>2</v>
      </c>
      <c r="J13" s="1">
        <v>0</v>
      </c>
      <c r="K13" s="1">
        <v>5</v>
      </c>
      <c r="L13" s="1">
        <v>0</v>
      </c>
      <c r="M13" s="1">
        <v>2</v>
      </c>
      <c r="N13" s="1">
        <v>4</v>
      </c>
      <c r="O13" s="1">
        <v>3</v>
      </c>
      <c r="P13" s="1">
        <v>2</v>
      </c>
      <c r="Q13" s="1">
        <v>0</v>
      </c>
      <c r="R13" s="1">
        <v>3</v>
      </c>
      <c r="S13" s="1">
        <v>7</v>
      </c>
    </row>
    <row r="15" spans="1:19" x14ac:dyDescent="0.25">
      <c r="A15" t="s">
        <v>21</v>
      </c>
    </row>
    <row r="16" spans="1:19" x14ac:dyDescent="0.25">
      <c r="B16" s="1" t="s">
        <v>8</v>
      </c>
      <c r="C16" s="1" t="s">
        <v>9</v>
      </c>
      <c r="D16" s="1" t="s">
        <v>0</v>
      </c>
      <c r="E16" s="1" t="s">
        <v>1</v>
      </c>
      <c r="F16" s="1" t="s">
        <v>2</v>
      </c>
      <c r="G16" s="1" t="s">
        <v>17</v>
      </c>
      <c r="H16" s="1" t="s">
        <v>3</v>
      </c>
      <c r="I16" s="1" t="s">
        <v>4</v>
      </c>
      <c r="J16" s="1" t="s">
        <v>5</v>
      </c>
      <c r="K16" s="1" t="s">
        <v>6</v>
      </c>
      <c r="L16" s="1" t="s">
        <v>7</v>
      </c>
    </row>
    <row r="17" spans="1:12" x14ac:dyDescent="0.25">
      <c r="B17" s="4">
        <v>20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f>J4+K4</f>
        <v>0</v>
      </c>
      <c r="I17" s="1">
        <f>L4+M4</f>
        <v>0</v>
      </c>
      <c r="J17" s="1">
        <f>N4+O4</f>
        <v>0</v>
      </c>
      <c r="K17" s="1">
        <f>P4+Q4</f>
        <v>0</v>
      </c>
      <c r="L17" s="1">
        <f>R4+S4</f>
        <v>0</v>
      </c>
    </row>
    <row r="18" spans="1:12" x14ac:dyDescent="0.25">
      <c r="B18" s="4">
        <v>10.3</v>
      </c>
      <c r="C18" s="1">
        <v>14.5</v>
      </c>
      <c r="D18" s="1">
        <v>0</v>
      </c>
      <c r="E18" s="1">
        <v>0</v>
      </c>
      <c r="F18" s="1">
        <v>0</v>
      </c>
      <c r="G18" s="1">
        <v>0</v>
      </c>
      <c r="H18" s="1">
        <f t="shared" ref="H18:H26" si="0">J5+K5</f>
        <v>3</v>
      </c>
      <c r="I18" s="1">
        <f t="shared" ref="I18:I26" si="1">L5+M5</f>
        <v>1</v>
      </c>
      <c r="J18" s="1">
        <f t="shared" ref="J18:J26" si="2">N5+O5</f>
        <v>5</v>
      </c>
      <c r="K18" s="1">
        <f t="shared" ref="K18:K26" si="3">P5+Q5</f>
        <v>1</v>
      </c>
      <c r="L18" s="1">
        <f t="shared" ref="L18:L26" si="4">R5+S5</f>
        <v>5</v>
      </c>
    </row>
    <row r="19" spans="1:12" x14ac:dyDescent="0.25">
      <c r="B19" s="4">
        <v>12.3</v>
      </c>
      <c r="C19" s="1">
        <v>16.5</v>
      </c>
      <c r="D19" s="1">
        <v>0</v>
      </c>
      <c r="E19" s="1">
        <v>0</v>
      </c>
      <c r="F19" s="1">
        <v>0</v>
      </c>
      <c r="G19" s="1">
        <v>3</v>
      </c>
      <c r="H19" s="1">
        <f t="shared" si="0"/>
        <v>3</v>
      </c>
      <c r="I19" s="1">
        <f t="shared" si="1"/>
        <v>1</v>
      </c>
      <c r="J19" s="1">
        <f t="shared" si="2"/>
        <v>5</v>
      </c>
      <c r="K19" s="1">
        <f t="shared" si="3"/>
        <v>1</v>
      </c>
      <c r="L19" s="1">
        <f t="shared" si="4"/>
        <v>5</v>
      </c>
    </row>
    <row r="20" spans="1:12" x14ac:dyDescent="0.25">
      <c r="B20" s="4">
        <v>14.3</v>
      </c>
      <c r="C20" s="1">
        <v>18.5</v>
      </c>
      <c r="D20" s="1">
        <v>0</v>
      </c>
      <c r="E20" s="1">
        <v>0</v>
      </c>
      <c r="F20" s="1">
        <v>0</v>
      </c>
      <c r="G20" s="1">
        <v>3</v>
      </c>
      <c r="H20" s="1">
        <f t="shared" si="0"/>
        <v>4</v>
      </c>
      <c r="I20" s="1">
        <f t="shared" si="1"/>
        <v>1</v>
      </c>
      <c r="J20" s="1">
        <f t="shared" si="2"/>
        <v>5</v>
      </c>
      <c r="K20" s="1">
        <f t="shared" si="3"/>
        <v>2</v>
      </c>
      <c r="L20" s="1">
        <f t="shared" si="4"/>
        <v>9</v>
      </c>
    </row>
    <row r="21" spans="1:12" x14ac:dyDescent="0.25">
      <c r="B21" s="4">
        <v>16.3</v>
      </c>
      <c r="C21" s="1">
        <v>20.5</v>
      </c>
      <c r="D21" s="1">
        <v>0</v>
      </c>
      <c r="E21" s="1">
        <v>0</v>
      </c>
      <c r="F21" s="1">
        <v>0</v>
      </c>
      <c r="G21" s="1">
        <v>3</v>
      </c>
      <c r="H21" s="1">
        <f t="shared" si="0"/>
        <v>4</v>
      </c>
      <c r="I21" s="1">
        <f t="shared" si="1"/>
        <v>2</v>
      </c>
      <c r="J21" s="1">
        <f t="shared" si="2"/>
        <v>5</v>
      </c>
      <c r="K21" s="1">
        <f t="shared" si="3"/>
        <v>2</v>
      </c>
      <c r="L21" s="1">
        <f t="shared" si="4"/>
        <v>9</v>
      </c>
    </row>
    <row r="22" spans="1:12" x14ac:dyDescent="0.25">
      <c r="B22" s="4">
        <v>10</v>
      </c>
      <c r="C22" s="1">
        <v>38</v>
      </c>
      <c r="D22" s="1">
        <v>0</v>
      </c>
      <c r="E22" s="1">
        <v>0</v>
      </c>
      <c r="F22" s="1">
        <v>0</v>
      </c>
      <c r="G22" s="1">
        <v>3</v>
      </c>
      <c r="H22" s="1">
        <f t="shared" si="0"/>
        <v>4</v>
      </c>
      <c r="I22" s="1">
        <f t="shared" si="1"/>
        <v>2</v>
      </c>
      <c r="J22" s="1">
        <f t="shared" si="2"/>
        <v>7</v>
      </c>
      <c r="K22" s="1">
        <f t="shared" si="3"/>
        <v>2</v>
      </c>
      <c r="L22" s="1">
        <f t="shared" si="4"/>
        <v>10</v>
      </c>
    </row>
    <row r="23" spans="1:12" x14ac:dyDescent="0.25">
      <c r="B23" s="4">
        <v>12</v>
      </c>
      <c r="C23" s="1">
        <v>40</v>
      </c>
      <c r="D23" s="1">
        <v>0</v>
      </c>
      <c r="E23" s="1">
        <v>0</v>
      </c>
      <c r="F23" s="1">
        <v>0</v>
      </c>
      <c r="G23" s="1">
        <v>5</v>
      </c>
      <c r="H23" s="1">
        <f t="shared" si="0"/>
        <v>5</v>
      </c>
      <c r="I23" s="1">
        <f t="shared" si="1"/>
        <v>2</v>
      </c>
      <c r="J23" s="1">
        <f t="shared" si="2"/>
        <v>7</v>
      </c>
      <c r="K23" s="1">
        <f t="shared" si="3"/>
        <v>2</v>
      </c>
      <c r="L23" s="1">
        <f t="shared" si="4"/>
        <v>10</v>
      </c>
    </row>
    <row r="24" spans="1:12" x14ac:dyDescent="0.25">
      <c r="B24" s="4">
        <v>14</v>
      </c>
      <c r="C24" s="1">
        <v>42</v>
      </c>
      <c r="D24" s="1">
        <v>0</v>
      </c>
      <c r="E24" s="1">
        <v>0</v>
      </c>
      <c r="F24" s="1">
        <v>0</v>
      </c>
      <c r="G24" s="1">
        <v>5</v>
      </c>
      <c r="H24" s="1">
        <f t="shared" si="0"/>
        <v>5</v>
      </c>
      <c r="I24" s="1">
        <f t="shared" si="1"/>
        <v>2</v>
      </c>
      <c r="J24" s="1">
        <f t="shared" si="2"/>
        <v>7</v>
      </c>
      <c r="K24" s="1">
        <f t="shared" si="3"/>
        <v>2</v>
      </c>
      <c r="L24" s="1">
        <f t="shared" si="4"/>
        <v>10</v>
      </c>
    </row>
    <row r="25" spans="1:12" x14ac:dyDescent="0.25">
      <c r="B25" s="4">
        <v>16</v>
      </c>
      <c r="C25" s="1">
        <v>44</v>
      </c>
      <c r="D25" s="1">
        <v>0</v>
      </c>
      <c r="E25" s="1">
        <v>0</v>
      </c>
      <c r="F25" s="1">
        <v>0</v>
      </c>
      <c r="G25" s="1">
        <v>5</v>
      </c>
      <c r="H25" s="1">
        <f t="shared" si="0"/>
        <v>5</v>
      </c>
      <c r="I25" s="1">
        <f t="shared" si="1"/>
        <v>2</v>
      </c>
      <c r="J25" s="1">
        <f t="shared" si="2"/>
        <v>7</v>
      </c>
      <c r="K25" s="1">
        <f t="shared" si="3"/>
        <v>2</v>
      </c>
      <c r="L25" s="1">
        <f t="shared" si="4"/>
        <v>10</v>
      </c>
    </row>
    <row r="26" spans="1:12" x14ac:dyDescent="0.25">
      <c r="B26" s="4">
        <v>20</v>
      </c>
      <c r="C26" s="1">
        <v>48</v>
      </c>
      <c r="D26" s="1">
        <v>0</v>
      </c>
      <c r="E26" s="1">
        <v>0</v>
      </c>
      <c r="F26" s="1">
        <v>0</v>
      </c>
      <c r="G26" s="1">
        <v>5</v>
      </c>
      <c r="H26" s="1">
        <f t="shared" si="0"/>
        <v>5</v>
      </c>
      <c r="I26" s="1">
        <f t="shared" si="1"/>
        <v>2</v>
      </c>
      <c r="J26" s="1">
        <f t="shared" si="2"/>
        <v>7</v>
      </c>
      <c r="K26" s="1">
        <f t="shared" si="3"/>
        <v>2</v>
      </c>
      <c r="L26" s="1">
        <f t="shared" si="4"/>
        <v>10</v>
      </c>
    </row>
    <row r="29" spans="1:12" x14ac:dyDescent="0.25">
      <c r="A29" t="s">
        <v>23</v>
      </c>
      <c r="B29" s="1" t="s">
        <v>8</v>
      </c>
      <c r="C29" s="1" t="s">
        <v>9</v>
      </c>
      <c r="D29" s="1" t="s">
        <v>0</v>
      </c>
      <c r="E29" s="1" t="s">
        <v>1</v>
      </c>
      <c r="F29" s="1" t="s">
        <v>2</v>
      </c>
      <c r="G29" s="1" t="s">
        <v>22</v>
      </c>
      <c r="H29" s="1" t="s">
        <v>3</v>
      </c>
      <c r="I29" s="1" t="s">
        <v>4</v>
      </c>
      <c r="J29" s="1" t="s">
        <v>5</v>
      </c>
      <c r="K29" s="1" t="s">
        <v>6</v>
      </c>
      <c r="L29" s="1" t="s">
        <v>7</v>
      </c>
    </row>
    <row r="30" spans="1:12" x14ac:dyDescent="0.25">
      <c r="B30" s="4">
        <v>20</v>
      </c>
      <c r="C30" s="1">
        <v>0</v>
      </c>
      <c r="D30" s="1">
        <f>((10-D17)*100)/10</f>
        <v>100</v>
      </c>
      <c r="E30" s="1">
        <f>((10-E17)*100)/10</f>
        <v>100</v>
      </c>
      <c r="F30" s="1">
        <f>((10-F17)*100)/10</f>
        <v>100</v>
      </c>
      <c r="G30" s="1">
        <f>((10-G17)*100)/10</f>
        <v>100</v>
      </c>
      <c r="H30" s="1">
        <f>((30-H17)*100)/30</f>
        <v>100</v>
      </c>
      <c r="I30" s="1">
        <f>((20-I17)*100)/20</f>
        <v>100</v>
      </c>
      <c r="J30" s="1">
        <f>((20-J17)*100)/20</f>
        <v>100</v>
      </c>
      <c r="K30" s="1">
        <f>((30-K17)*100)/30</f>
        <v>100</v>
      </c>
      <c r="L30" s="1">
        <f>((20-L17)*100)/20</f>
        <v>100</v>
      </c>
    </row>
    <row r="31" spans="1:12" x14ac:dyDescent="0.25">
      <c r="B31" s="4">
        <v>10.3</v>
      </c>
      <c r="C31" s="1">
        <v>14.5</v>
      </c>
      <c r="D31" s="1">
        <f t="shared" ref="D31:G31" si="5">((10-D18)*100)/10</f>
        <v>100</v>
      </c>
      <c r="E31" s="1">
        <f t="shared" si="5"/>
        <v>100</v>
      </c>
      <c r="F31" s="1">
        <f t="shared" si="5"/>
        <v>100</v>
      </c>
      <c r="G31" s="1">
        <f t="shared" si="5"/>
        <v>100</v>
      </c>
      <c r="H31" s="1">
        <f t="shared" ref="H31:H39" si="6">((30-H18)*100)/30</f>
        <v>90</v>
      </c>
      <c r="I31" s="1">
        <f t="shared" ref="I31:J31" si="7">((20-I18)*100)/20</f>
        <v>95</v>
      </c>
      <c r="J31" s="1">
        <f t="shared" si="7"/>
        <v>75</v>
      </c>
      <c r="K31" s="1">
        <f t="shared" ref="K31:K39" si="8">((30-K18)*100)/30</f>
        <v>96.666666666666671</v>
      </c>
      <c r="L31" s="1">
        <f t="shared" ref="L31:L39" si="9">((20-L18)*100)/20</f>
        <v>75</v>
      </c>
    </row>
    <row r="32" spans="1:12" x14ac:dyDescent="0.25">
      <c r="B32" s="4">
        <v>12.3</v>
      </c>
      <c r="C32" s="1">
        <v>16.5</v>
      </c>
      <c r="D32" s="1">
        <f t="shared" ref="D32:G32" si="10">((10-D19)*100)/10</f>
        <v>100</v>
      </c>
      <c r="E32" s="1">
        <f t="shared" si="10"/>
        <v>100</v>
      </c>
      <c r="F32" s="1">
        <f t="shared" si="10"/>
        <v>100</v>
      </c>
      <c r="G32" s="1">
        <f t="shared" si="10"/>
        <v>70</v>
      </c>
      <c r="H32" s="1">
        <f t="shared" si="6"/>
        <v>90</v>
      </c>
      <c r="I32" s="1">
        <f t="shared" ref="I32:J32" si="11">((20-I19)*100)/20</f>
        <v>95</v>
      </c>
      <c r="J32" s="1">
        <f t="shared" si="11"/>
        <v>75</v>
      </c>
      <c r="K32" s="1">
        <f t="shared" si="8"/>
        <v>96.666666666666671</v>
      </c>
      <c r="L32" s="1">
        <f t="shared" si="9"/>
        <v>75</v>
      </c>
    </row>
    <row r="33" spans="1:12" x14ac:dyDescent="0.25">
      <c r="B33" s="4">
        <v>14.3</v>
      </c>
      <c r="C33" s="1">
        <v>18.5</v>
      </c>
      <c r="D33" s="1">
        <f t="shared" ref="D33:G33" si="12">((10-D20)*100)/10</f>
        <v>100</v>
      </c>
      <c r="E33" s="1">
        <f t="shared" si="12"/>
        <v>100</v>
      </c>
      <c r="F33" s="1">
        <f t="shared" si="12"/>
        <v>100</v>
      </c>
      <c r="G33" s="1">
        <f t="shared" si="12"/>
        <v>70</v>
      </c>
      <c r="H33" s="1">
        <f t="shared" si="6"/>
        <v>86.666666666666671</v>
      </c>
      <c r="I33" s="1">
        <f t="shared" ref="I33:J33" si="13">((20-I20)*100)/20</f>
        <v>95</v>
      </c>
      <c r="J33" s="1">
        <f t="shared" si="13"/>
        <v>75</v>
      </c>
      <c r="K33" s="1">
        <f t="shared" si="8"/>
        <v>93.333333333333329</v>
      </c>
      <c r="L33" s="1">
        <f t="shared" si="9"/>
        <v>55</v>
      </c>
    </row>
    <row r="34" spans="1:12" x14ac:dyDescent="0.25">
      <c r="B34" s="4">
        <v>16.3</v>
      </c>
      <c r="C34" s="1">
        <v>20.5</v>
      </c>
      <c r="D34" s="1">
        <f t="shared" ref="D34:G34" si="14">((10-D21)*100)/10</f>
        <v>100</v>
      </c>
      <c r="E34" s="1">
        <f t="shared" si="14"/>
        <v>100</v>
      </c>
      <c r="F34" s="1">
        <f t="shared" si="14"/>
        <v>100</v>
      </c>
      <c r="G34" s="1">
        <f t="shared" si="14"/>
        <v>70</v>
      </c>
      <c r="H34" s="1">
        <f t="shared" si="6"/>
        <v>86.666666666666671</v>
      </c>
      <c r="I34" s="1">
        <f t="shared" ref="I34:J34" si="15">((20-I21)*100)/20</f>
        <v>90</v>
      </c>
      <c r="J34" s="1">
        <f t="shared" si="15"/>
        <v>75</v>
      </c>
      <c r="K34" s="1">
        <f t="shared" si="8"/>
        <v>93.333333333333329</v>
      </c>
      <c r="L34" s="1">
        <f t="shared" si="9"/>
        <v>55</v>
      </c>
    </row>
    <row r="35" spans="1:12" x14ac:dyDescent="0.25">
      <c r="B35" s="4">
        <v>10</v>
      </c>
      <c r="C35" s="1">
        <v>38</v>
      </c>
      <c r="D35" s="1">
        <f t="shared" ref="D35:G35" si="16">((10-D22)*100)/10</f>
        <v>100</v>
      </c>
      <c r="E35" s="1">
        <f t="shared" si="16"/>
        <v>100</v>
      </c>
      <c r="F35" s="1">
        <f t="shared" si="16"/>
        <v>100</v>
      </c>
      <c r="G35" s="1">
        <f t="shared" si="16"/>
        <v>70</v>
      </c>
      <c r="H35" s="1">
        <f t="shared" si="6"/>
        <v>86.666666666666671</v>
      </c>
      <c r="I35" s="1">
        <f t="shared" ref="I35:J35" si="17">((20-I22)*100)/20</f>
        <v>90</v>
      </c>
      <c r="J35" s="1">
        <f t="shared" si="17"/>
        <v>65</v>
      </c>
      <c r="K35" s="1">
        <f t="shared" si="8"/>
        <v>93.333333333333329</v>
      </c>
      <c r="L35" s="1">
        <f t="shared" si="9"/>
        <v>50</v>
      </c>
    </row>
    <row r="36" spans="1:12" x14ac:dyDescent="0.25">
      <c r="B36" s="4">
        <v>12</v>
      </c>
      <c r="C36" s="1">
        <v>40</v>
      </c>
      <c r="D36" s="1">
        <f t="shared" ref="D36:G36" si="18">((10-D23)*100)/10</f>
        <v>100</v>
      </c>
      <c r="E36" s="1">
        <f t="shared" si="18"/>
        <v>100</v>
      </c>
      <c r="F36" s="1">
        <f t="shared" si="18"/>
        <v>100</v>
      </c>
      <c r="G36" s="1">
        <f t="shared" si="18"/>
        <v>50</v>
      </c>
      <c r="H36" s="1">
        <f t="shared" si="6"/>
        <v>83.333333333333329</v>
      </c>
      <c r="I36" s="1">
        <f t="shared" ref="I36:J36" si="19">((20-I23)*100)/20</f>
        <v>90</v>
      </c>
      <c r="J36" s="1">
        <f t="shared" si="19"/>
        <v>65</v>
      </c>
      <c r="K36" s="1">
        <f t="shared" si="8"/>
        <v>93.333333333333329</v>
      </c>
      <c r="L36" s="1">
        <f t="shared" si="9"/>
        <v>50</v>
      </c>
    </row>
    <row r="37" spans="1:12" x14ac:dyDescent="0.25">
      <c r="B37" s="4">
        <v>14</v>
      </c>
      <c r="C37" s="1">
        <v>42</v>
      </c>
      <c r="D37" s="1">
        <f t="shared" ref="D37:G37" si="20">((10-D24)*100)/10</f>
        <v>100</v>
      </c>
      <c r="E37" s="1">
        <f t="shared" si="20"/>
        <v>100</v>
      </c>
      <c r="F37" s="1">
        <f t="shared" si="20"/>
        <v>100</v>
      </c>
      <c r="G37" s="1">
        <f t="shared" si="20"/>
        <v>50</v>
      </c>
      <c r="H37" s="1">
        <f t="shared" si="6"/>
        <v>83.333333333333329</v>
      </c>
      <c r="I37" s="1">
        <f t="shared" ref="I37:J37" si="21">((20-I24)*100)/20</f>
        <v>90</v>
      </c>
      <c r="J37" s="1">
        <f t="shared" si="21"/>
        <v>65</v>
      </c>
      <c r="K37" s="1">
        <f t="shared" si="8"/>
        <v>93.333333333333329</v>
      </c>
      <c r="L37" s="1">
        <f t="shared" si="9"/>
        <v>50</v>
      </c>
    </row>
    <row r="38" spans="1:12" x14ac:dyDescent="0.25">
      <c r="B38" s="4">
        <v>16</v>
      </c>
      <c r="C38" s="1">
        <v>44</v>
      </c>
      <c r="D38" s="1">
        <f t="shared" ref="D38:G38" si="22">((10-D25)*100)/10</f>
        <v>100</v>
      </c>
      <c r="E38" s="1">
        <f t="shared" si="22"/>
        <v>100</v>
      </c>
      <c r="F38" s="1">
        <f t="shared" si="22"/>
        <v>100</v>
      </c>
      <c r="G38" s="1">
        <f t="shared" si="22"/>
        <v>50</v>
      </c>
      <c r="H38" s="1">
        <f t="shared" si="6"/>
        <v>83.333333333333329</v>
      </c>
      <c r="I38" s="1">
        <f t="shared" ref="I38:J38" si="23">((20-I25)*100)/20</f>
        <v>90</v>
      </c>
      <c r="J38" s="1">
        <f t="shared" si="23"/>
        <v>65</v>
      </c>
      <c r="K38" s="1">
        <f t="shared" si="8"/>
        <v>93.333333333333329</v>
      </c>
      <c r="L38" s="1">
        <f t="shared" si="9"/>
        <v>50</v>
      </c>
    </row>
    <row r="39" spans="1:12" x14ac:dyDescent="0.25">
      <c r="B39" s="4">
        <v>20</v>
      </c>
      <c r="C39" s="1">
        <v>48</v>
      </c>
      <c r="D39" s="1">
        <f t="shared" ref="D39:G39" si="24">((10-D26)*100)/10</f>
        <v>100</v>
      </c>
      <c r="E39" s="1">
        <f t="shared" si="24"/>
        <v>100</v>
      </c>
      <c r="F39" s="1">
        <f t="shared" si="24"/>
        <v>100</v>
      </c>
      <c r="G39" s="1">
        <f t="shared" si="24"/>
        <v>50</v>
      </c>
      <c r="H39" s="1">
        <f t="shared" si="6"/>
        <v>83.333333333333329</v>
      </c>
      <c r="I39" s="1">
        <f t="shared" ref="I39:J39" si="25">((20-I26)*100)/20</f>
        <v>90</v>
      </c>
      <c r="J39" s="1">
        <f t="shared" si="25"/>
        <v>65</v>
      </c>
      <c r="K39" s="1">
        <f t="shared" si="8"/>
        <v>93.333333333333329</v>
      </c>
      <c r="L39" s="1">
        <f t="shared" si="9"/>
        <v>50</v>
      </c>
    </row>
    <row r="44" spans="1:12" x14ac:dyDescent="0.25">
      <c r="A44" t="s">
        <v>24</v>
      </c>
      <c r="B44" s="1" t="s">
        <v>25</v>
      </c>
      <c r="C44" s="1" t="s">
        <v>26</v>
      </c>
      <c r="D44" s="1" t="s">
        <v>31</v>
      </c>
      <c r="E44" s="1" t="s">
        <v>32</v>
      </c>
      <c r="F44" s="1" t="s">
        <v>33</v>
      </c>
      <c r="G44" s="1" t="s">
        <v>27</v>
      </c>
      <c r="H44" s="1" t="s">
        <v>28</v>
      </c>
      <c r="I44" s="1" t="s">
        <v>29</v>
      </c>
    </row>
    <row r="45" spans="1:12" x14ac:dyDescent="0.25">
      <c r="B45" s="1" t="s">
        <v>17</v>
      </c>
      <c r="C45" s="1">
        <v>1E-4</v>
      </c>
      <c r="D45" s="1">
        <v>1033</v>
      </c>
      <c r="E45" s="1">
        <v>958</v>
      </c>
      <c r="F45" s="1">
        <v>738</v>
      </c>
      <c r="G45" s="2">
        <f>AVERAGE(D45:F45)</f>
        <v>909.66666666666663</v>
      </c>
      <c r="H45" s="2">
        <f t="shared" ref="H45:H50" si="26">(G45/(0.01*C45))</f>
        <v>909666666.66666651</v>
      </c>
      <c r="I45" s="2">
        <f>H45/100</f>
        <v>9096666.6666666642</v>
      </c>
    </row>
    <row r="46" spans="1:12" x14ac:dyDescent="0.25">
      <c r="B46" s="1" t="s">
        <v>3</v>
      </c>
      <c r="C46" s="1">
        <v>1E-3</v>
      </c>
      <c r="D46" s="1">
        <v>1357</v>
      </c>
      <c r="E46" s="1">
        <v>1257</v>
      </c>
      <c r="F46" s="1">
        <v>1739</v>
      </c>
      <c r="G46" s="2">
        <f t="shared" ref="G46:G50" si="27">AVERAGE(D46:F46)</f>
        <v>1451</v>
      </c>
      <c r="H46" s="2">
        <f t="shared" si="26"/>
        <v>145100000</v>
      </c>
      <c r="I46" s="2">
        <f>H46/100</f>
        <v>1451000</v>
      </c>
    </row>
    <row r="47" spans="1:12" x14ac:dyDescent="0.25">
      <c r="B47" s="1" t="s">
        <v>4</v>
      </c>
      <c r="C47" s="1">
        <v>1E-4</v>
      </c>
      <c r="D47" s="1">
        <v>1009</v>
      </c>
      <c r="E47" s="1">
        <v>831</v>
      </c>
      <c r="F47" s="1">
        <v>680</v>
      </c>
      <c r="G47" s="2">
        <f t="shared" si="27"/>
        <v>840</v>
      </c>
      <c r="H47" s="2">
        <f t="shared" si="26"/>
        <v>839999999.99999988</v>
      </c>
      <c r="I47" s="2">
        <f t="shared" ref="I47:I50" si="28">H47/100</f>
        <v>8399999.9999999981</v>
      </c>
    </row>
    <row r="48" spans="1:12" x14ac:dyDescent="0.25">
      <c r="B48" s="1" t="s">
        <v>5</v>
      </c>
      <c r="C48" s="1">
        <v>1E-4</v>
      </c>
      <c r="D48" s="1">
        <v>416</v>
      </c>
      <c r="E48" s="1">
        <v>593</v>
      </c>
      <c r="F48" s="1">
        <v>602</v>
      </c>
      <c r="G48" s="2">
        <f t="shared" si="27"/>
        <v>537</v>
      </c>
      <c r="H48" s="2">
        <f t="shared" si="26"/>
        <v>536999999.99999988</v>
      </c>
      <c r="I48" s="2">
        <f t="shared" si="28"/>
        <v>5369999.9999999991</v>
      </c>
    </row>
    <row r="49" spans="2:9" x14ac:dyDescent="0.25">
      <c r="B49" s="1" t="s">
        <v>6</v>
      </c>
      <c r="C49" s="1">
        <v>1.0000000000000001E-5</v>
      </c>
      <c r="D49" s="1">
        <v>509</v>
      </c>
      <c r="E49" s="1">
        <v>540</v>
      </c>
      <c r="F49" s="1">
        <v>526</v>
      </c>
      <c r="G49" s="2">
        <f t="shared" si="27"/>
        <v>525</v>
      </c>
      <c r="H49" s="2">
        <f t="shared" si="26"/>
        <v>5250000000</v>
      </c>
      <c r="I49" s="2">
        <f t="shared" si="28"/>
        <v>52500000</v>
      </c>
    </row>
    <row r="50" spans="2:9" x14ac:dyDescent="0.25">
      <c r="B50" s="1" t="s">
        <v>7</v>
      </c>
      <c r="C50" s="1">
        <v>9.9999999999999995E-7</v>
      </c>
      <c r="D50" s="1">
        <v>351</v>
      </c>
      <c r="E50" s="1">
        <v>201</v>
      </c>
      <c r="F50" s="1">
        <v>246</v>
      </c>
      <c r="G50" s="2">
        <f t="shared" si="27"/>
        <v>266</v>
      </c>
      <c r="H50" s="2">
        <f t="shared" si="26"/>
        <v>26600000000</v>
      </c>
      <c r="I50" s="2">
        <f t="shared" si="28"/>
        <v>266000000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3"/>
  <sheetViews>
    <sheetView topLeftCell="A4" zoomScale="70" zoomScaleNormal="70" workbookViewId="0">
      <selection activeCell="D31" sqref="D31"/>
    </sheetView>
  </sheetViews>
  <sheetFormatPr defaultRowHeight="15" x14ac:dyDescent="0.25"/>
  <cols>
    <col min="1" max="1" width="21.5703125" bestFit="1" customWidth="1"/>
    <col min="2" max="2" width="25" bestFit="1" customWidth="1"/>
    <col min="3" max="3" width="24.140625" bestFit="1" customWidth="1"/>
    <col min="4" max="4" width="10" bestFit="1" customWidth="1"/>
    <col min="7" max="7" width="13.85546875" bestFit="1" customWidth="1"/>
    <col min="8" max="8" width="21.28515625" bestFit="1" customWidth="1"/>
    <col min="9" max="9" width="22.140625" bestFit="1" customWidth="1"/>
  </cols>
  <sheetData>
    <row r="2" spans="1:26" x14ac:dyDescent="0.25">
      <c r="A2" t="s">
        <v>20</v>
      </c>
      <c r="B2" s="1"/>
      <c r="C2" s="1"/>
      <c r="D2" s="1" t="s">
        <v>0</v>
      </c>
      <c r="E2" s="1" t="s">
        <v>1</v>
      </c>
      <c r="F2" s="1" t="s">
        <v>2</v>
      </c>
      <c r="G2" s="1" t="s">
        <v>17</v>
      </c>
      <c r="H2" s="1"/>
      <c r="I2" s="1" t="s">
        <v>34</v>
      </c>
      <c r="J2" s="1"/>
      <c r="K2" s="1" t="s">
        <v>19</v>
      </c>
      <c r="L2" s="1"/>
      <c r="M2" s="1" t="s">
        <v>37</v>
      </c>
      <c r="N2" s="1"/>
      <c r="O2" s="1"/>
      <c r="P2" s="1" t="s">
        <v>38</v>
      </c>
      <c r="Q2" s="1"/>
      <c r="R2" s="1"/>
      <c r="S2" s="1" t="s">
        <v>4</v>
      </c>
      <c r="T2" s="1"/>
      <c r="U2" s="1" t="s">
        <v>5</v>
      </c>
      <c r="V2" s="1"/>
      <c r="W2" s="1" t="s">
        <v>6</v>
      </c>
      <c r="X2" s="1"/>
      <c r="Y2" s="1" t="s">
        <v>7</v>
      </c>
      <c r="Z2" s="1"/>
    </row>
    <row r="3" spans="1:26" x14ac:dyDescent="0.25">
      <c r="B3" s="1" t="s">
        <v>8</v>
      </c>
      <c r="C3" s="1" t="s">
        <v>9</v>
      </c>
      <c r="D3" s="1">
        <v>1</v>
      </c>
      <c r="E3" s="1">
        <v>1</v>
      </c>
      <c r="F3" s="1">
        <v>1</v>
      </c>
      <c r="G3" s="1">
        <v>1</v>
      </c>
      <c r="H3" s="1">
        <v>2</v>
      </c>
      <c r="I3" s="1">
        <v>1</v>
      </c>
      <c r="J3" s="1">
        <v>2</v>
      </c>
      <c r="K3" s="1">
        <v>1</v>
      </c>
      <c r="L3" s="1">
        <v>2</v>
      </c>
      <c r="M3" s="1">
        <v>1</v>
      </c>
      <c r="N3" s="1">
        <v>2</v>
      </c>
      <c r="O3" s="1">
        <v>3</v>
      </c>
      <c r="P3" s="1">
        <v>1</v>
      </c>
      <c r="Q3" s="1">
        <v>2</v>
      </c>
      <c r="R3" s="1">
        <v>3</v>
      </c>
      <c r="S3" s="1">
        <v>1</v>
      </c>
      <c r="T3" s="1">
        <v>2</v>
      </c>
      <c r="U3" s="1">
        <v>1</v>
      </c>
      <c r="V3" s="1">
        <v>2</v>
      </c>
      <c r="W3" s="1">
        <v>1</v>
      </c>
      <c r="X3" s="1">
        <v>2</v>
      </c>
      <c r="Y3" s="1">
        <v>1</v>
      </c>
      <c r="Z3" s="1">
        <v>2</v>
      </c>
    </row>
    <row r="4" spans="1:26" x14ac:dyDescent="0.25">
      <c r="B4" s="1">
        <v>18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</row>
    <row r="5" spans="1:26" x14ac:dyDescent="0.25">
      <c r="B5" s="1">
        <v>19</v>
      </c>
      <c r="C5" s="1">
        <v>1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1</v>
      </c>
      <c r="X5" s="1">
        <v>1</v>
      </c>
      <c r="Y5" s="1">
        <v>0</v>
      </c>
      <c r="Z5" s="1">
        <v>0</v>
      </c>
    </row>
    <row r="6" spans="1:26" x14ac:dyDescent="0.25">
      <c r="B6" s="1">
        <v>10</v>
      </c>
      <c r="C6" s="1">
        <v>16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2</v>
      </c>
      <c r="J6" s="1">
        <v>3</v>
      </c>
      <c r="K6" s="1">
        <v>2</v>
      </c>
      <c r="L6" s="1">
        <v>0</v>
      </c>
      <c r="M6" s="1">
        <v>3</v>
      </c>
      <c r="N6" s="1">
        <v>4</v>
      </c>
      <c r="O6" s="1">
        <v>2</v>
      </c>
      <c r="P6" s="1">
        <v>5</v>
      </c>
      <c r="Q6" s="1">
        <v>0</v>
      </c>
      <c r="R6" s="1">
        <v>4</v>
      </c>
      <c r="S6" s="1">
        <v>4</v>
      </c>
      <c r="T6" s="1">
        <v>2</v>
      </c>
      <c r="U6" s="1">
        <v>5</v>
      </c>
      <c r="V6" s="1">
        <v>5</v>
      </c>
      <c r="W6" s="1">
        <v>9</v>
      </c>
      <c r="X6" s="1">
        <v>7</v>
      </c>
      <c r="Y6" s="1">
        <v>8</v>
      </c>
      <c r="Z6" s="1">
        <v>7</v>
      </c>
    </row>
    <row r="7" spans="1:26" x14ac:dyDescent="0.25">
      <c r="B7" s="1">
        <v>12</v>
      </c>
      <c r="C7" s="1">
        <v>18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2</v>
      </c>
      <c r="J7" s="1">
        <v>3</v>
      </c>
      <c r="K7" s="1">
        <v>2</v>
      </c>
      <c r="L7" s="1">
        <v>0</v>
      </c>
      <c r="M7" s="1">
        <v>4</v>
      </c>
      <c r="N7" s="1">
        <v>4</v>
      </c>
      <c r="O7" s="1">
        <v>3</v>
      </c>
      <c r="P7" s="1">
        <v>5</v>
      </c>
      <c r="Q7" s="1">
        <v>1</v>
      </c>
      <c r="R7" s="1">
        <v>4</v>
      </c>
      <c r="S7" s="1">
        <v>4</v>
      </c>
      <c r="T7" s="1">
        <v>2</v>
      </c>
      <c r="U7" s="1">
        <v>5</v>
      </c>
      <c r="V7" s="1">
        <v>7</v>
      </c>
      <c r="W7" s="1">
        <v>10</v>
      </c>
      <c r="X7" s="1">
        <v>7</v>
      </c>
      <c r="Y7" s="1">
        <v>9</v>
      </c>
      <c r="Z7" s="1">
        <v>7</v>
      </c>
    </row>
    <row r="8" spans="1:26" x14ac:dyDescent="0.25">
      <c r="B8" s="1">
        <v>14</v>
      </c>
      <c r="C8" s="1">
        <v>20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2</v>
      </c>
      <c r="J8" s="1">
        <v>3</v>
      </c>
      <c r="K8" s="1">
        <v>2</v>
      </c>
      <c r="L8" s="1">
        <v>0</v>
      </c>
      <c r="M8" s="1">
        <v>4</v>
      </c>
      <c r="N8" s="1">
        <v>4</v>
      </c>
      <c r="O8" s="1">
        <v>4</v>
      </c>
      <c r="P8" s="1">
        <v>5</v>
      </c>
      <c r="Q8" s="1">
        <v>1</v>
      </c>
      <c r="R8" s="1">
        <v>4</v>
      </c>
      <c r="S8" s="1">
        <v>4</v>
      </c>
      <c r="T8" s="1">
        <v>2</v>
      </c>
      <c r="U8" s="1">
        <v>5</v>
      </c>
      <c r="V8" s="1">
        <v>7</v>
      </c>
      <c r="W8" s="1">
        <v>10</v>
      </c>
      <c r="X8" s="1">
        <v>7</v>
      </c>
      <c r="Y8" s="1">
        <v>9</v>
      </c>
      <c r="Z8" s="1">
        <v>8</v>
      </c>
    </row>
    <row r="9" spans="1:26" x14ac:dyDescent="0.25">
      <c r="B9" s="1">
        <v>16</v>
      </c>
      <c r="C9" s="1">
        <v>22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2</v>
      </c>
      <c r="J9" s="1">
        <v>3</v>
      </c>
      <c r="K9" s="1">
        <v>2</v>
      </c>
      <c r="L9" s="1">
        <v>0</v>
      </c>
      <c r="M9" s="1">
        <v>4</v>
      </c>
      <c r="N9" s="1">
        <v>4</v>
      </c>
      <c r="O9" s="1">
        <v>4</v>
      </c>
      <c r="P9" s="1">
        <v>5</v>
      </c>
      <c r="Q9" s="1">
        <v>1</v>
      </c>
      <c r="R9" s="1">
        <v>4</v>
      </c>
      <c r="S9" s="1">
        <v>4</v>
      </c>
      <c r="T9" s="1">
        <v>2</v>
      </c>
      <c r="U9" s="1">
        <v>5</v>
      </c>
      <c r="V9" s="1">
        <v>7</v>
      </c>
      <c r="W9" s="1">
        <v>10</v>
      </c>
      <c r="X9" s="1">
        <v>7</v>
      </c>
      <c r="Y9" s="1">
        <v>9</v>
      </c>
      <c r="Z9" s="1">
        <v>8</v>
      </c>
    </row>
    <row r="10" spans="1:26" x14ac:dyDescent="0.25">
      <c r="B10" s="1">
        <v>10</v>
      </c>
      <c r="C10" s="1">
        <v>40</v>
      </c>
      <c r="D10" s="1">
        <v>0</v>
      </c>
      <c r="E10" s="1">
        <v>0</v>
      </c>
      <c r="F10" s="1">
        <v>0</v>
      </c>
      <c r="G10" s="1">
        <v>1</v>
      </c>
      <c r="H10" s="1">
        <v>1</v>
      </c>
      <c r="I10" s="1">
        <v>3</v>
      </c>
      <c r="J10" s="1">
        <v>4</v>
      </c>
      <c r="K10" s="1">
        <v>2</v>
      </c>
      <c r="L10" s="1">
        <v>0</v>
      </c>
      <c r="M10" s="1">
        <v>4</v>
      </c>
      <c r="N10" s="1">
        <v>4</v>
      </c>
      <c r="O10" s="1">
        <v>5</v>
      </c>
      <c r="P10" s="1">
        <v>6</v>
      </c>
      <c r="Q10" s="1">
        <v>5</v>
      </c>
      <c r="R10" s="1">
        <v>5</v>
      </c>
      <c r="S10" s="1">
        <v>4</v>
      </c>
      <c r="T10" s="1">
        <v>3</v>
      </c>
      <c r="U10" s="1">
        <v>5</v>
      </c>
      <c r="V10" s="1">
        <v>9</v>
      </c>
      <c r="W10" s="1">
        <v>10</v>
      </c>
      <c r="X10" s="1">
        <v>9</v>
      </c>
      <c r="Y10" s="1">
        <v>10</v>
      </c>
      <c r="Z10" s="1">
        <v>9</v>
      </c>
    </row>
    <row r="11" spans="1:26" x14ac:dyDescent="0.25">
      <c r="B11" s="1">
        <v>12</v>
      </c>
      <c r="C11" s="1">
        <v>42</v>
      </c>
      <c r="D11" s="1">
        <v>0</v>
      </c>
      <c r="E11" s="1">
        <v>0</v>
      </c>
      <c r="F11" s="1">
        <v>0</v>
      </c>
      <c r="G11" s="1">
        <v>1</v>
      </c>
      <c r="H11" s="1">
        <v>1</v>
      </c>
      <c r="I11" s="1">
        <v>4</v>
      </c>
      <c r="J11" s="1">
        <v>4</v>
      </c>
      <c r="K11" s="1">
        <v>2</v>
      </c>
      <c r="L11" s="1">
        <v>0</v>
      </c>
      <c r="M11" s="1">
        <v>4</v>
      </c>
      <c r="N11" s="1">
        <v>4</v>
      </c>
      <c r="O11" s="1">
        <v>5</v>
      </c>
      <c r="P11" s="1">
        <v>6</v>
      </c>
      <c r="Q11" s="1">
        <v>5</v>
      </c>
      <c r="R11" s="1">
        <v>6</v>
      </c>
      <c r="S11" s="1">
        <v>4</v>
      </c>
      <c r="T11" s="1">
        <v>3</v>
      </c>
      <c r="U11" s="1">
        <v>5</v>
      </c>
      <c r="V11" s="1">
        <v>9</v>
      </c>
      <c r="W11" s="1">
        <v>10</v>
      </c>
      <c r="X11" s="1">
        <v>10</v>
      </c>
      <c r="Y11" s="1">
        <v>10</v>
      </c>
      <c r="Z11" s="1">
        <v>9</v>
      </c>
    </row>
    <row r="12" spans="1:26" x14ac:dyDescent="0.25">
      <c r="B12" s="1">
        <v>14</v>
      </c>
      <c r="C12" s="1">
        <v>44</v>
      </c>
      <c r="D12" s="1">
        <v>0</v>
      </c>
      <c r="E12" s="1">
        <v>0</v>
      </c>
      <c r="F12" s="1">
        <v>0</v>
      </c>
      <c r="G12" s="1">
        <v>1</v>
      </c>
      <c r="H12" s="1">
        <v>1</v>
      </c>
      <c r="I12" s="1">
        <v>4</v>
      </c>
      <c r="J12" s="1">
        <v>4</v>
      </c>
      <c r="K12" s="1">
        <v>2</v>
      </c>
      <c r="L12" s="1">
        <v>0</v>
      </c>
      <c r="M12" s="1">
        <v>4</v>
      </c>
      <c r="N12" s="1">
        <v>4</v>
      </c>
      <c r="O12" s="1">
        <v>5</v>
      </c>
      <c r="P12" s="1">
        <v>7</v>
      </c>
      <c r="Q12" s="1">
        <v>5</v>
      </c>
      <c r="R12" s="1">
        <v>6</v>
      </c>
      <c r="S12" s="1">
        <v>4</v>
      </c>
      <c r="T12" s="1">
        <v>3</v>
      </c>
      <c r="U12" s="1">
        <v>6</v>
      </c>
      <c r="V12" s="1">
        <v>10</v>
      </c>
      <c r="W12" s="1">
        <v>10</v>
      </c>
      <c r="X12" s="1">
        <v>10</v>
      </c>
      <c r="Y12" s="1">
        <v>10</v>
      </c>
      <c r="Z12" s="1">
        <v>9</v>
      </c>
    </row>
    <row r="13" spans="1:26" x14ac:dyDescent="0.25">
      <c r="B13" s="1">
        <v>16</v>
      </c>
      <c r="C13" s="1">
        <v>46</v>
      </c>
      <c r="D13" s="1">
        <v>0</v>
      </c>
      <c r="E13" s="1">
        <v>0</v>
      </c>
      <c r="F13" s="1">
        <v>0</v>
      </c>
      <c r="G13" s="1">
        <v>1</v>
      </c>
      <c r="H13" s="1">
        <v>1</v>
      </c>
      <c r="I13" s="1">
        <v>4</v>
      </c>
      <c r="J13" s="1">
        <v>4</v>
      </c>
      <c r="K13" s="1">
        <v>2</v>
      </c>
      <c r="L13" s="1">
        <v>0</v>
      </c>
      <c r="M13" s="1">
        <v>4</v>
      </c>
      <c r="N13" s="1">
        <v>4</v>
      </c>
      <c r="O13" s="1">
        <v>5</v>
      </c>
      <c r="P13" s="1">
        <v>7</v>
      </c>
      <c r="Q13" s="1">
        <v>5</v>
      </c>
      <c r="R13" s="1">
        <v>6</v>
      </c>
      <c r="S13" s="1">
        <v>4</v>
      </c>
      <c r="T13" s="1">
        <v>3</v>
      </c>
      <c r="U13" s="1">
        <v>6</v>
      </c>
      <c r="V13" s="1">
        <v>10</v>
      </c>
      <c r="W13" s="1">
        <v>10</v>
      </c>
      <c r="X13" s="1">
        <v>10</v>
      </c>
      <c r="Y13" s="1">
        <v>10</v>
      </c>
      <c r="Z13" s="1">
        <v>9</v>
      </c>
    </row>
    <row r="14" spans="1:26" x14ac:dyDescent="0.25">
      <c r="B14" s="1">
        <v>18</v>
      </c>
      <c r="C14" s="1">
        <v>48</v>
      </c>
      <c r="D14" s="1">
        <v>0</v>
      </c>
      <c r="E14" s="1">
        <v>0</v>
      </c>
      <c r="F14" s="1">
        <v>0</v>
      </c>
      <c r="G14" s="1">
        <v>1</v>
      </c>
      <c r="H14" s="1">
        <v>1</v>
      </c>
      <c r="I14" s="1">
        <v>4</v>
      </c>
      <c r="J14" s="1">
        <v>4</v>
      </c>
      <c r="K14" s="1">
        <v>2</v>
      </c>
      <c r="L14" s="1">
        <v>0</v>
      </c>
      <c r="M14" s="1">
        <v>4</v>
      </c>
      <c r="N14" s="1">
        <v>4</v>
      </c>
      <c r="O14" s="1">
        <v>5</v>
      </c>
      <c r="P14" s="1">
        <v>7</v>
      </c>
      <c r="Q14" s="1">
        <v>5</v>
      </c>
      <c r="R14" s="1">
        <v>6</v>
      </c>
      <c r="S14" s="1">
        <v>4</v>
      </c>
      <c r="T14" s="1">
        <v>3</v>
      </c>
      <c r="U14" s="1">
        <v>6</v>
      </c>
      <c r="V14" s="1">
        <v>10</v>
      </c>
      <c r="W14" s="1">
        <v>10</v>
      </c>
      <c r="X14" s="1">
        <v>10</v>
      </c>
      <c r="Y14" s="1">
        <v>10</v>
      </c>
      <c r="Z14" s="1">
        <v>9</v>
      </c>
    </row>
    <row r="16" spans="1:26" x14ac:dyDescent="0.25">
      <c r="A16" t="s">
        <v>21</v>
      </c>
    </row>
    <row r="17" spans="1:15" x14ac:dyDescent="0.25">
      <c r="B17" s="1" t="s">
        <v>8</v>
      </c>
      <c r="C17" s="1" t="s">
        <v>9</v>
      </c>
      <c r="D17" s="1" t="s">
        <v>0</v>
      </c>
      <c r="E17" s="1" t="s">
        <v>1</v>
      </c>
      <c r="F17" s="1" t="s">
        <v>2</v>
      </c>
      <c r="G17" s="1" t="s">
        <v>22</v>
      </c>
      <c r="H17" s="1" t="s">
        <v>34</v>
      </c>
      <c r="I17" s="1" t="s">
        <v>3</v>
      </c>
      <c r="J17" s="1" t="s">
        <v>37</v>
      </c>
      <c r="K17" s="1" t="s">
        <v>38</v>
      </c>
      <c r="L17" s="1" t="s">
        <v>4</v>
      </c>
      <c r="M17" s="1" t="s">
        <v>5</v>
      </c>
      <c r="N17" s="1" t="s">
        <v>6</v>
      </c>
      <c r="O17" s="1" t="s">
        <v>7</v>
      </c>
    </row>
    <row r="18" spans="1:15" x14ac:dyDescent="0.25">
      <c r="B18" s="1">
        <v>18</v>
      </c>
      <c r="C18" s="1">
        <v>0</v>
      </c>
      <c r="D18" s="1">
        <v>0</v>
      </c>
      <c r="E18" s="1">
        <v>0</v>
      </c>
      <c r="F18" s="1">
        <v>0</v>
      </c>
      <c r="G18" s="1">
        <f>G4+H4</f>
        <v>0</v>
      </c>
      <c r="H18" s="1">
        <f>I4+J4</f>
        <v>0</v>
      </c>
      <c r="I18" s="1">
        <f>'Meningo all'!F3+'Meningo all'!G3</f>
        <v>0</v>
      </c>
      <c r="J18" s="1">
        <f>M4+N4+O4</f>
        <v>0</v>
      </c>
      <c r="K18" s="1">
        <f>P4+Q4+R4</f>
        <v>0</v>
      </c>
      <c r="L18" s="1">
        <f>S4+T4</f>
        <v>0</v>
      </c>
      <c r="M18" s="1">
        <f>U4+V4</f>
        <v>0</v>
      </c>
      <c r="N18" s="1">
        <f>W4+X4</f>
        <v>0</v>
      </c>
      <c r="O18" s="1">
        <f>Y4+Z4</f>
        <v>0</v>
      </c>
    </row>
    <row r="19" spans="1:15" x14ac:dyDescent="0.25">
      <c r="B19" s="1">
        <v>19</v>
      </c>
      <c r="C19" s="1">
        <v>1</v>
      </c>
      <c r="D19" s="1">
        <v>0</v>
      </c>
      <c r="E19" s="1">
        <v>0</v>
      </c>
      <c r="F19" s="1">
        <v>0</v>
      </c>
      <c r="G19" s="1">
        <f t="shared" ref="G19:G28" si="0">G5+H5</f>
        <v>0</v>
      </c>
      <c r="H19" s="1">
        <f t="shared" ref="H19:H28" si="1">I5+J5</f>
        <v>0</v>
      </c>
      <c r="I19" s="1">
        <f>'Meningo all'!F4+'Meningo all'!G4</f>
        <v>0</v>
      </c>
      <c r="J19" s="1">
        <f t="shared" ref="J19:J28" si="2">M5+N5+O5</f>
        <v>0</v>
      </c>
      <c r="K19" s="1">
        <f t="shared" ref="K19:K28" si="3">P5+Q5+R5</f>
        <v>0</v>
      </c>
      <c r="L19" s="1">
        <f t="shared" ref="L19:L28" si="4">S5+T5</f>
        <v>0</v>
      </c>
      <c r="M19" s="1">
        <f t="shared" ref="M19:M28" si="5">U5+V5</f>
        <v>0</v>
      </c>
      <c r="N19" s="1">
        <f t="shared" ref="N19:N28" si="6">W5+X5</f>
        <v>2</v>
      </c>
      <c r="O19" s="1">
        <f t="shared" ref="O19:O28" si="7">Y5+Z5</f>
        <v>0</v>
      </c>
    </row>
    <row r="20" spans="1:15" x14ac:dyDescent="0.25">
      <c r="B20" s="1">
        <v>10</v>
      </c>
      <c r="C20" s="1">
        <v>16</v>
      </c>
      <c r="D20" s="1">
        <v>0</v>
      </c>
      <c r="E20" s="1">
        <v>0</v>
      </c>
      <c r="F20" s="1">
        <v>0</v>
      </c>
      <c r="G20" s="1">
        <f t="shared" si="0"/>
        <v>0</v>
      </c>
      <c r="H20" s="1">
        <f t="shared" si="1"/>
        <v>5</v>
      </c>
      <c r="I20" s="1">
        <f>'Meningo all'!F5+'Meningo all'!G5</f>
        <v>2</v>
      </c>
      <c r="J20" s="1">
        <f t="shared" si="2"/>
        <v>9</v>
      </c>
      <c r="K20" s="1">
        <f t="shared" si="3"/>
        <v>9</v>
      </c>
      <c r="L20" s="1">
        <f t="shared" si="4"/>
        <v>6</v>
      </c>
      <c r="M20" s="1">
        <f t="shared" si="5"/>
        <v>10</v>
      </c>
      <c r="N20" s="1">
        <f t="shared" si="6"/>
        <v>16</v>
      </c>
      <c r="O20" s="1">
        <f t="shared" si="7"/>
        <v>15</v>
      </c>
    </row>
    <row r="21" spans="1:15" x14ac:dyDescent="0.25">
      <c r="B21" s="1">
        <v>12</v>
      </c>
      <c r="C21" s="1">
        <v>18</v>
      </c>
      <c r="D21" s="1">
        <v>0</v>
      </c>
      <c r="E21" s="1">
        <v>0</v>
      </c>
      <c r="F21" s="1">
        <v>0</v>
      </c>
      <c r="G21" s="1">
        <f t="shared" si="0"/>
        <v>0</v>
      </c>
      <c r="H21" s="1">
        <f t="shared" si="1"/>
        <v>5</v>
      </c>
      <c r="I21" s="1">
        <f>'Meningo all'!F6+'Meningo all'!G6</f>
        <v>2</v>
      </c>
      <c r="J21" s="1">
        <f t="shared" si="2"/>
        <v>11</v>
      </c>
      <c r="K21" s="1">
        <f t="shared" si="3"/>
        <v>10</v>
      </c>
      <c r="L21" s="1">
        <f t="shared" si="4"/>
        <v>6</v>
      </c>
      <c r="M21" s="1">
        <f t="shared" si="5"/>
        <v>12</v>
      </c>
      <c r="N21" s="1">
        <f t="shared" si="6"/>
        <v>17</v>
      </c>
      <c r="O21" s="1">
        <f t="shared" si="7"/>
        <v>16</v>
      </c>
    </row>
    <row r="22" spans="1:15" x14ac:dyDescent="0.25">
      <c r="B22" s="1">
        <v>14</v>
      </c>
      <c r="C22" s="1">
        <v>20</v>
      </c>
      <c r="D22" s="1">
        <v>0</v>
      </c>
      <c r="E22" s="1">
        <v>0</v>
      </c>
      <c r="F22" s="1">
        <v>0</v>
      </c>
      <c r="G22" s="1">
        <f t="shared" si="0"/>
        <v>0</v>
      </c>
      <c r="H22" s="1">
        <f t="shared" si="1"/>
        <v>5</v>
      </c>
      <c r="I22" s="1">
        <f>'Meningo all'!F7+'Meningo all'!G7</f>
        <v>2</v>
      </c>
      <c r="J22" s="1">
        <f t="shared" si="2"/>
        <v>12</v>
      </c>
      <c r="K22" s="1">
        <f t="shared" si="3"/>
        <v>10</v>
      </c>
      <c r="L22" s="1">
        <f t="shared" si="4"/>
        <v>6</v>
      </c>
      <c r="M22" s="1">
        <f t="shared" si="5"/>
        <v>12</v>
      </c>
      <c r="N22" s="1">
        <f t="shared" si="6"/>
        <v>17</v>
      </c>
      <c r="O22" s="1">
        <f t="shared" si="7"/>
        <v>17</v>
      </c>
    </row>
    <row r="23" spans="1:15" x14ac:dyDescent="0.25">
      <c r="B23" s="1">
        <v>16</v>
      </c>
      <c r="C23" s="1">
        <v>22</v>
      </c>
      <c r="D23" s="1">
        <v>0</v>
      </c>
      <c r="E23" s="1">
        <v>0</v>
      </c>
      <c r="F23" s="1">
        <v>0</v>
      </c>
      <c r="G23" s="1">
        <f t="shared" si="0"/>
        <v>0</v>
      </c>
      <c r="H23" s="1">
        <f t="shared" si="1"/>
        <v>5</v>
      </c>
      <c r="I23" s="1">
        <f>'Meningo all'!F8+'Meningo all'!G8</f>
        <v>2</v>
      </c>
      <c r="J23" s="1">
        <f t="shared" si="2"/>
        <v>12</v>
      </c>
      <c r="K23" s="1">
        <f t="shared" si="3"/>
        <v>10</v>
      </c>
      <c r="L23" s="1">
        <f t="shared" si="4"/>
        <v>6</v>
      </c>
      <c r="M23" s="1">
        <f t="shared" si="5"/>
        <v>12</v>
      </c>
      <c r="N23" s="1">
        <f t="shared" si="6"/>
        <v>17</v>
      </c>
      <c r="O23" s="1">
        <f t="shared" si="7"/>
        <v>17</v>
      </c>
    </row>
    <row r="24" spans="1:15" x14ac:dyDescent="0.25">
      <c r="B24" s="1">
        <v>10</v>
      </c>
      <c r="C24" s="1">
        <v>40</v>
      </c>
      <c r="D24" s="1">
        <v>0</v>
      </c>
      <c r="E24" s="1">
        <v>0</v>
      </c>
      <c r="F24" s="1">
        <v>0</v>
      </c>
      <c r="G24" s="1">
        <f t="shared" si="0"/>
        <v>2</v>
      </c>
      <c r="H24" s="1">
        <f t="shared" si="1"/>
        <v>7</v>
      </c>
      <c r="I24" s="1">
        <f>'Meningo all'!F9+'Meningo all'!G9</f>
        <v>2</v>
      </c>
      <c r="J24" s="1">
        <f t="shared" si="2"/>
        <v>13</v>
      </c>
      <c r="K24" s="1">
        <f t="shared" si="3"/>
        <v>16</v>
      </c>
      <c r="L24" s="1">
        <f t="shared" si="4"/>
        <v>7</v>
      </c>
      <c r="M24" s="1">
        <f t="shared" si="5"/>
        <v>14</v>
      </c>
      <c r="N24" s="1">
        <f t="shared" si="6"/>
        <v>19</v>
      </c>
      <c r="O24" s="1">
        <f t="shared" si="7"/>
        <v>19</v>
      </c>
    </row>
    <row r="25" spans="1:15" x14ac:dyDescent="0.25">
      <c r="B25" s="1">
        <v>12</v>
      </c>
      <c r="C25" s="1">
        <v>42</v>
      </c>
      <c r="D25" s="1">
        <v>0</v>
      </c>
      <c r="E25" s="1">
        <v>0</v>
      </c>
      <c r="F25" s="1">
        <v>0</v>
      </c>
      <c r="G25" s="1">
        <f t="shared" si="0"/>
        <v>2</v>
      </c>
      <c r="H25" s="1">
        <f t="shared" si="1"/>
        <v>8</v>
      </c>
      <c r="I25" s="1">
        <f>'Meningo all'!F10+'Meningo all'!G10</f>
        <v>2</v>
      </c>
      <c r="J25" s="1">
        <f t="shared" si="2"/>
        <v>13</v>
      </c>
      <c r="K25" s="1">
        <f t="shared" si="3"/>
        <v>17</v>
      </c>
      <c r="L25" s="1">
        <f t="shared" si="4"/>
        <v>7</v>
      </c>
      <c r="M25" s="1">
        <f t="shared" si="5"/>
        <v>14</v>
      </c>
      <c r="N25" s="1">
        <f t="shared" si="6"/>
        <v>20</v>
      </c>
      <c r="O25" s="1">
        <f t="shared" si="7"/>
        <v>19</v>
      </c>
    </row>
    <row r="26" spans="1:15" x14ac:dyDescent="0.25">
      <c r="B26" s="1">
        <v>14</v>
      </c>
      <c r="C26" s="1">
        <v>44</v>
      </c>
      <c r="D26" s="1">
        <v>0</v>
      </c>
      <c r="E26" s="1">
        <v>0</v>
      </c>
      <c r="F26" s="1">
        <v>0</v>
      </c>
      <c r="G26" s="1">
        <f t="shared" si="0"/>
        <v>2</v>
      </c>
      <c r="H26" s="1">
        <f t="shared" si="1"/>
        <v>8</v>
      </c>
      <c r="I26" s="1">
        <f>'Meningo all'!F11+'Meningo all'!G11</f>
        <v>2</v>
      </c>
      <c r="J26" s="1">
        <f t="shared" si="2"/>
        <v>13</v>
      </c>
      <c r="K26" s="1">
        <f t="shared" si="3"/>
        <v>18</v>
      </c>
      <c r="L26" s="1">
        <f t="shared" si="4"/>
        <v>7</v>
      </c>
      <c r="M26" s="1">
        <f t="shared" si="5"/>
        <v>16</v>
      </c>
      <c r="N26" s="1">
        <f t="shared" si="6"/>
        <v>20</v>
      </c>
      <c r="O26" s="1">
        <f t="shared" si="7"/>
        <v>19</v>
      </c>
    </row>
    <row r="27" spans="1:15" x14ac:dyDescent="0.25">
      <c r="B27" s="1">
        <v>16</v>
      </c>
      <c r="C27" s="1">
        <v>46</v>
      </c>
      <c r="D27" s="1">
        <v>0</v>
      </c>
      <c r="E27" s="1">
        <v>0</v>
      </c>
      <c r="F27" s="1">
        <v>0</v>
      </c>
      <c r="G27" s="1">
        <f t="shared" si="0"/>
        <v>2</v>
      </c>
      <c r="H27" s="1">
        <f t="shared" si="1"/>
        <v>8</v>
      </c>
      <c r="I27" s="1">
        <f>'Meningo all'!F12+'Meningo all'!G12</f>
        <v>2</v>
      </c>
      <c r="J27" s="1">
        <f t="shared" si="2"/>
        <v>13</v>
      </c>
      <c r="K27" s="1">
        <f t="shared" si="3"/>
        <v>18</v>
      </c>
      <c r="L27" s="1">
        <f t="shared" si="4"/>
        <v>7</v>
      </c>
      <c r="M27" s="1">
        <f t="shared" si="5"/>
        <v>16</v>
      </c>
      <c r="N27" s="1">
        <f t="shared" si="6"/>
        <v>20</v>
      </c>
      <c r="O27" s="1">
        <f t="shared" si="7"/>
        <v>19</v>
      </c>
    </row>
    <row r="28" spans="1:15" x14ac:dyDescent="0.25">
      <c r="B28" s="1">
        <v>18</v>
      </c>
      <c r="C28" s="1">
        <v>48</v>
      </c>
      <c r="D28" s="1">
        <v>0</v>
      </c>
      <c r="E28" s="1">
        <v>0</v>
      </c>
      <c r="F28" s="1">
        <v>0</v>
      </c>
      <c r="G28" s="1">
        <f t="shared" si="0"/>
        <v>2</v>
      </c>
      <c r="H28" s="1">
        <f t="shared" si="1"/>
        <v>8</v>
      </c>
      <c r="I28" s="1">
        <f>'Meningo all'!F13+'Meningo all'!G13</f>
        <v>2</v>
      </c>
      <c r="J28" s="1">
        <f t="shared" si="2"/>
        <v>13</v>
      </c>
      <c r="K28" s="1">
        <f t="shared" si="3"/>
        <v>18</v>
      </c>
      <c r="L28" s="1">
        <f t="shared" si="4"/>
        <v>7</v>
      </c>
      <c r="M28" s="1">
        <f t="shared" si="5"/>
        <v>16</v>
      </c>
      <c r="N28" s="1">
        <f t="shared" si="6"/>
        <v>20</v>
      </c>
      <c r="O28" s="1">
        <f t="shared" si="7"/>
        <v>19</v>
      </c>
    </row>
    <row r="30" spans="1:15" x14ac:dyDescent="0.25">
      <c r="A30" t="s">
        <v>23</v>
      </c>
      <c r="B30" s="1" t="s">
        <v>8</v>
      </c>
      <c r="C30" s="1" t="s">
        <v>9</v>
      </c>
      <c r="D30" s="1" t="s">
        <v>0</v>
      </c>
      <c r="E30" s="1" t="s">
        <v>1</v>
      </c>
      <c r="F30" s="1" t="s">
        <v>2</v>
      </c>
      <c r="G30" s="1" t="s">
        <v>22</v>
      </c>
      <c r="H30" s="1" t="s">
        <v>34</v>
      </c>
      <c r="I30" s="1" t="s">
        <v>3</v>
      </c>
      <c r="J30" s="1" t="s">
        <v>37</v>
      </c>
      <c r="K30" s="1" t="s">
        <v>38</v>
      </c>
      <c r="L30" s="1" t="s">
        <v>4</v>
      </c>
      <c r="M30" s="1" t="s">
        <v>5</v>
      </c>
      <c r="N30" s="1" t="s">
        <v>6</v>
      </c>
      <c r="O30" s="1" t="s">
        <v>7</v>
      </c>
    </row>
    <row r="31" spans="1:15" x14ac:dyDescent="0.25">
      <c r="B31" s="1">
        <v>18</v>
      </c>
      <c r="C31" s="1">
        <v>0</v>
      </c>
      <c r="D31" s="2">
        <f>((10-D18)*100)/10</f>
        <v>100</v>
      </c>
      <c r="E31" s="2">
        <f>((10-E18)*100)/10</f>
        <v>100</v>
      </c>
      <c r="F31" s="2">
        <f>((10-F18)*100)/10</f>
        <v>100</v>
      </c>
      <c r="G31" s="2">
        <f>((20-G18)*100)/20</f>
        <v>100</v>
      </c>
      <c r="H31" s="2">
        <f>((20-H18)*100)/20</f>
        <v>100</v>
      </c>
      <c r="I31" s="2">
        <f>((20-I18)*100)/20</f>
        <v>100</v>
      </c>
      <c r="J31" s="2">
        <f>((30-J18)*100)/30</f>
        <v>100</v>
      </c>
      <c r="K31" s="2">
        <f>((30-K18)*100)/30</f>
        <v>100</v>
      </c>
      <c r="L31" s="2">
        <f>((20-L18)*100)/20</f>
        <v>100</v>
      </c>
      <c r="M31" s="2">
        <f>((20-M18)*100)/20</f>
        <v>100</v>
      </c>
      <c r="N31" s="2">
        <f>((20-N18)*100)/20</f>
        <v>100</v>
      </c>
      <c r="O31" s="2">
        <f>((20-O18)*100)/20</f>
        <v>100</v>
      </c>
    </row>
    <row r="32" spans="1:15" x14ac:dyDescent="0.25">
      <c r="B32" s="1">
        <v>19</v>
      </c>
      <c r="C32" s="1">
        <v>1</v>
      </c>
      <c r="D32" s="2">
        <f t="shared" ref="D32:F41" si="8">((10-D19)*100)/10</f>
        <v>100</v>
      </c>
      <c r="E32" s="2">
        <f t="shared" si="8"/>
        <v>100</v>
      </c>
      <c r="F32" s="2">
        <f t="shared" si="8"/>
        <v>100</v>
      </c>
      <c r="G32" s="2">
        <f t="shared" ref="G32:H41" si="9">((20-G19)*100)/20</f>
        <v>100</v>
      </c>
      <c r="H32" s="2">
        <f t="shared" si="9"/>
        <v>100</v>
      </c>
      <c r="I32" s="2">
        <f t="shared" ref="I32:O41" si="10">((20-I19)*100)/20</f>
        <v>100</v>
      </c>
      <c r="J32" s="2">
        <f t="shared" ref="J32:K41" si="11">((30-J19)*100)/30</f>
        <v>100</v>
      </c>
      <c r="K32" s="2">
        <f t="shared" si="11"/>
        <v>100</v>
      </c>
      <c r="L32" s="2">
        <f t="shared" si="10"/>
        <v>100</v>
      </c>
      <c r="M32" s="2">
        <f t="shared" si="10"/>
        <v>100</v>
      </c>
      <c r="N32" s="2">
        <f t="shared" si="10"/>
        <v>90</v>
      </c>
      <c r="O32" s="2">
        <f t="shared" si="10"/>
        <v>100</v>
      </c>
    </row>
    <row r="33" spans="1:15" x14ac:dyDescent="0.25">
      <c r="B33" s="1">
        <v>10</v>
      </c>
      <c r="C33" s="1">
        <v>16</v>
      </c>
      <c r="D33" s="2">
        <f t="shared" si="8"/>
        <v>100</v>
      </c>
      <c r="E33" s="2">
        <f t="shared" si="8"/>
        <v>100</v>
      </c>
      <c r="F33" s="2">
        <f t="shared" si="8"/>
        <v>100</v>
      </c>
      <c r="G33" s="2">
        <f t="shared" si="9"/>
        <v>100</v>
      </c>
      <c r="H33" s="2">
        <f t="shared" si="9"/>
        <v>75</v>
      </c>
      <c r="I33" s="2">
        <f t="shared" si="10"/>
        <v>90</v>
      </c>
      <c r="J33" s="2">
        <f t="shared" si="11"/>
        <v>70</v>
      </c>
      <c r="K33" s="2">
        <f t="shared" si="11"/>
        <v>70</v>
      </c>
      <c r="L33" s="2">
        <f t="shared" si="10"/>
        <v>70</v>
      </c>
      <c r="M33" s="2">
        <f t="shared" si="10"/>
        <v>50</v>
      </c>
      <c r="N33" s="2">
        <f t="shared" si="10"/>
        <v>20</v>
      </c>
      <c r="O33" s="2">
        <f t="shared" si="10"/>
        <v>25</v>
      </c>
    </row>
    <row r="34" spans="1:15" x14ac:dyDescent="0.25">
      <c r="B34" s="1">
        <v>12</v>
      </c>
      <c r="C34" s="1">
        <v>18</v>
      </c>
      <c r="D34" s="2">
        <f t="shared" si="8"/>
        <v>100</v>
      </c>
      <c r="E34" s="2">
        <f t="shared" si="8"/>
        <v>100</v>
      </c>
      <c r="F34" s="2">
        <f t="shared" si="8"/>
        <v>100</v>
      </c>
      <c r="G34" s="2">
        <f t="shared" si="9"/>
        <v>100</v>
      </c>
      <c r="H34" s="2">
        <f t="shared" si="9"/>
        <v>75</v>
      </c>
      <c r="I34" s="2">
        <f t="shared" si="10"/>
        <v>90</v>
      </c>
      <c r="J34" s="2">
        <f t="shared" si="11"/>
        <v>63.333333333333336</v>
      </c>
      <c r="K34" s="2">
        <f t="shared" si="11"/>
        <v>66.666666666666671</v>
      </c>
      <c r="L34" s="2">
        <f t="shared" si="10"/>
        <v>70</v>
      </c>
      <c r="M34" s="2">
        <f t="shared" si="10"/>
        <v>40</v>
      </c>
      <c r="N34" s="2">
        <f t="shared" si="10"/>
        <v>15</v>
      </c>
      <c r="O34" s="2">
        <f t="shared" si="10"/>
        <v>20</v>
      </c>
    </row>
    <row r="35" spans="1:15" x14ac:dyDescent="0.25">
      <c r="B35" s="1">
        <v>14</v>
      </c>
      <c r="C35" s="1">
        <v>20</v>
      </c>
      <c r="D35" s="2">
        <f t="shared" si="8"/>
        <v>100</v>
      </c>
      <c r="E35" s="2">
        <f t="shared" si="8"/>
        <v>100</v>
      </c>
      <c r="F35" s="2">
        <f t="shared" si="8"/>
        <v>100</v>
      </c>
      <c r="G35" s="2">
        <f t="shared" si="9"/>
        <v>100</v>
      </c>
      <c r="H35" s="2">
        <f t="shared" si="9"/>
        <v>75</v>
      </c>
      <c r="I35" s="2">
        <f t="shared" si="10"/>
        <v>90</v>
      </c>
      <c r="J35" s="2">
        <f t="shared" si="11"/>
        <v>60</v>
      </c>
      <c r="K35" s="2">
        <f t="shared" si="11"/>
        <v>66.666666666666671</v>
      </c>
      <c r="L35" s="2">
        <f t="shared" si="10"/>
        <v>70</v>
      </c>
      <c r="M35" s="2">
        <f t="shared" si="10"/>
        <v>40</v>
      </c>
      <c r="N35" s="2">
        <f t="shared" si="10"/>
        <v>15</v>
      </c>
      <c r="O35" s="2">
        <f t="shared" si="10"/>
        <v>15</v>
      </c>
    </row>
    <row r="36" spans="1:15" x14ac:dyDescent="0.25">
      <c r="B36" s="1">
        <v>16</v>
      </c>
      <c r="C36" s="1">
        <v>22</v>
      </c>
      <c r="D36" s="2">
        <f t="shared" si="8"/>
        <v>100</v>
      </c>
      <c r="E36" s="2">
        <f t="shared" si="8"/>
        <v>100</v>
      </c>
      <c r="F36" s="2">
        <f t="shared" si="8"/>
        <v>100</v>
      </c>
      <c r="G36" s="2">
        <f t="shared" si="9"/>
        <v>100</v>
      </c>
      <c r="H36" s="2">
        <f t="shared" si="9"/>
        <v>75</v>
      </c>
      <c r="I36" s="2">
        <f t="shared" si="10"/>
        <v>90</v>
      </c>
      <c r="J36" s="2">
        <f t="shared" si="11"/>
        <v>60</v>
      </c>
      <c r="K36" s="2">
        <f t="shared" si="11"/>
        <v>66.666666666666671</v>
      </c>
      <c r="L36" s="2">
        <f t="shared" si="10"/>
        <v>70</v>
      </c>
      <c r="M36" s="2">
        <f t="shared" si="10"/>
        <v>40</v>
      </c>
      <c r="N36" s="2">
        <f t="shared" si="10"/>
        <v>15</v>
      </c>
      <c r="O36" s="2">
        <f t="shared" si="10"/>
        <v>15</v>
      </c>
    </row>
    <row r="37" spans="1:15" x14ac:dyDescent="0.25">
      <c r="B37" s="1">
        <v>10</v>
      </c>
      <c r="C37" s="1">
        <v>40</v>
      </c>
      <c r="D37" s="2">
        <f t="shared" si="8"/>
        <v>100</v>
      </c>
      <c r="E37" s="2">
        <f t="shared" si="8"/>
        <v>100</v>
      </c>
      <c r="F37" s="2">
        <f t="shared" si="8"/>
        <v>100</v>
      </c>
      <c r="G37" s="2">
        <f t="shared" si="9"/>
        <v>90</v>
      </c>
      <c r="H37" s="2">
        <f t="shared" si="9"/>
        <v>65</v>
      </c>
      <c r="I37" s="2">
        <f t="shared" si="10"/>
        <v>90</v>
      </c>
      <c r="J37" s="2">
        <f t="shared" si="11"/>
        <v>56.666666666666664</v>
      </c>
      <c r="K37" s="2">
        <f t="shared" si="11"/>
        <v>46.666666666666664</v>
      </c>
      <c r="L37" s="2">
        <f t="shared" si="10"/>
        <v>65</v>
      </c>
      <c r="M37" s="2">
        <f t="shared" si="10"/>
        <v>30</v>
      </c>
      <c r="N37" s="2">
        <f t="shared" si="10"/>
        <v>5</v>
      </c>
      <c r="O37" s="2">
        <f t="shared" si="10"/>
        <v>5</v>
      </c>
    </row>
    <row r="38" spans="1:15" x14ac:dyDescent="0.25">
      <c r="B38" s="1">
        <v>12</v>
      </c>
      <c r="C38" s="1">
        <v>42</v>
      </c>
      <c r="D38" s="2">
        <f t="shared" si="8"/>
        <v>100</v>
      </c>
      <c r="E38" s="2">
        <f t="shared" si="8"/>
        <v>100</v>
      </c>
      <c r="F38" s="2">
        <f t="shared" si="8"/>
        <v>100</v>
      </c>
      <c r="G38" s="2">
        <f t="shared" si="9"/>
        <v>90</v>
      </c>
      <c r="H38" s="2">
        <f t="shared" si="9"/>
        <v>60</v>
      </c>
      <c r="I38" s="2">
        <f t="shared" si="10"/>
        <v>90</v>
      </c>
      <c r="J38" s="2">
        <f t="shared" si="11"/>
        <v>56.666666666666664</v>
      </c>
      <c r="K38" s="2">
        <f t="shared" si="11"/>
        <v>43.333333333333336</v>
      </c>
      <c r="L38" s="2">
        <f t="shared" si="10"/>
        <v>65</v>
      </c>
      <c r="M38" s="2">
        <f t="shared" si="10"/>
        <v>30</v>
      </c>
      <c r="N38" s="2">
        <f t="shared" si="10"/>
        <v>0</v>
      </c>
      <c r="O38" s="2">
        <f t="shared" si="10"/>
        <v>5</v>
      </c>
    </row>
    <row r="39" spans="1:15" x14ac:dyDescent="0.25">
      <c r="B39" s="1">
        <v>14</v>
      </c>
      <c r="C39" s="1">
        <v>44</v>
      </c>
      <c r="D39" s="2">
        <f t="shared" si="8"/>
        <v>100</v>
      </c>
      <c r="E39" s="2">
        <f t="shared" si="8"/>
        <v>100</v>
      </c>
      <c r="F39" s="2">
        <f t="shared" si="8"/>
        <v>100</v>
      </c>
      <c r="G39" s="2">
        <f t="shared" si="9"/>
        <v>90</v>
      </c>
      <c r="H39" s="2">
        <f t="shared" si="9"/>
        <v>60</v>
      </c>
      <c r="I39" s="2">
        <f t="shared" si="10"/>
        <v>90</v>
      </c>
      <c r="J39" s="2">
        <f t="shared" si="11"/>
        <v>56.666666666666664</v>
      </c>
      <c r="K39" s="2">
        <f t="shared" si="11"/>
        <v>40</v>
      </c>
      <c r="L39" s="2">
        <f t="shared" si="10"/>
        <v>65</v>
      </c>
      <c r="M39" s="2">
        <f t="shared" si="10"/>
        <v>20</v>
      </c>
      <c r="N39" s="2">
        <f t="shared" si="10"/>
        <v>0</v>
      </c>
      <c r="O39" s="2">
        <f t="shared" si="10"/>
        <v>5</v>
      </c>
    </row>
    <row r="40" spans="1:15" x14ac:dyDescent="0.25">
      <c r="B40" s="1">
        <v>16</v>
      </c>
      <c r="C40" s="1">
        <v>46</v>
      </c>
      <c r="D40" s="2">
        <f t="shared" si="8"/>
        <v>100</v>
      </c>
      <c r="E40" s="2">
        <f t="shared" si="8"/>
        <v>100</v>
      </c>
      <c r="F40" s="2">
        <f t="shared" si="8"/>
        <v>100</v>
      </c>
      <c r="G40" s="2">
        <f t="shared" si="9"/>
        <v>90</v>
      </c>
      <c r="H40" s="2">
        <f t="shared" si="9"/>
        <v>60</v>
      </c>
      <c r="I40" s="2">
        <f t="shared" si="10"/>
        <v>90</v>
      </c>
      <c r="J40" s="2">
        <f t="shared" si="11"/>
        <v>56.666666666666664</v>
      </c>
      <c r="K40" s="2">
        <f t="shared" si="11"/>
        <v>40</v>
      </c>
      <c r="L40" s="2">
        <f t="shared" si="10"/>
        <v>65</v>
      </c>
      <c r="M40" s="2">
        <f t="shared" si="10"/>
        <v>20</v>
      </c>
      <c r="N40" s="2">
        <f t="shared" si="10"/>
        <v>0</v>
      </c>
      <c r="O40" s="2">
        <f t="shared" si="10"/>
        <v>5</v>
      </c>
    </row>
    <row r="41" spans="1:15" x14ac:dyDescent="0.25">
      <c r="B41" s="1">
        <v>18</v>
      </c>
      <c r="C41" s="1">
        <v>48</v>
      </c>
      <c r="D41" s="2">
        <f t="shared" si="8"/>
        <v>100</v>
      </c>
      <c r="E41" s="2">
        <f t="shared" si="8"/>
        <v>100</v>
      </c>
      <c r="F41" s="2">
        <f t="shared" si="8"/>
        <v>100</v>
      </c>
      <c r="G41" s="2">
        <f t="shared" si="9"/>
        <v>90</v>
      </c>
      <c r="H41" s="2">
        <f t="shared" si="9"/>
        <v>60</v>
      </c>
      <c r="I41" s="2">
        <f t="shared" si="10"/>
        <v>90</v>
      </c>
      <c r="J41" s="2">
        <f t="shared" si="11"/>
        <v>56.666666666666664</v>
      </c>
      <c r="K41" s="2">
        <f t="shared" si="11"/>
        <v>40</v>
      </c>
      <c r="L41" s="2">
        <f t="shared" si="10"/>
        <v>65</v>
      </c>
      <c r="M41" s="2">
        <f t="shared" si="10"/>
        <v>20</v>
      </c>
      <c r="N41" s="2">
        <f t="shared" si="10"/>
        <v>0</v>
      </c>
      <c r="O41" s="2">
        <f t="shared" si="10"/>
        <v>5</v>
      </c>
    </row>
    <row r="44" spans="1:15" x14ac:dyDescent="0.25">
      <c r="A44" t="s">
        <v>24</v>
      </c>
      <c r="B44" s="1" t="s">
        <v>25</v>
      </c>
      <c r="C44" s="1" t="s">
        <v>26</v>
      </c>
      <c r="D44" s="1" t="s">
        <v>31</v>
      </c>
      <c r="E44" s="1" t="s">
        <v>32</v>
      </c>
      <c r="F44" s="1" t="s">
        <v>33</v>
      </c>
      <c r="G44" s="1" t="s">
        <v>27</v>
      </c>
      <c r="H44" s="1" t="s">
        <v>28</v>
      </c>
      <c r="I44" s="1" t="s">
        <v>29</v>
      </c>
    </row>
    <row r="45" spans="1:15" x14ac:dyDescent="0.25">
      <c r="B45" s="1" t="s">
        <v>22</v>
      </c>
      <c r="C45" s="1">
        <v>1E-4</v>
      </c>
      <c r="D45" s="1">
        <v>937</v>
      </c>
      <c r="E45" s="1">
        <v>944</v>
      </c>
      <c r="F45" s="1">
        <v>829</v>
      </c>
      <c r="G45" s="2">
        <f>AVERAGE(D45:F45)</f>
        <v>903.33333333333337</v>
      </c>
      <c r="H45" s="2">
        <f t="shared" ref="H45:H53" si="12">(G45/(0.01*C45))</f>
        <v>903333333.33333325</v>
      </c>
      <c r="I45" s="2">
        <f>H45/100</f>
        <v>9033333.3333333321</v>
      </c>
    </row>
    <row r="46" spans="1:15" x14ac:dyDescent="0.25">
      <c r="B46" s="1" t="s">
        <v>34</v>
      </c>
      <c r="C46" s="1">
        <v>1E-4</v>
      </c>
      <c r="D46" s="1">
        <v>792</v>
      </c>
      <c r="E46" s="1">
        <v>735</v>
      </c>
      <c r="F46" s="1">
        <v>531</v>
      </c>
      <c r="G46" s="2">
        <f>AVERAGE(D46:F46)</f>
        <v>686</v>
      </c>
      <c r="H46" s="2">
        <f t="shared" si="12"/>
        <v>685999999.99999988</v>
      </c>
      <c r="I46" s="2">
        <f>H46/100</f>
        <v>6859999.9999999991</v>
      </c>
    </row>
    <row r="47" spans="1:15" x14ac:dyDescent="0.25">
      <c r="B47" s="1" t="s">
        <v>3</v>
      </c>
      <c r="C47" s="1">
        <v>1E-3</v>
      </c>
      <c r="D47" s="1">
        <v>225</v>
      </c>
      <c r="E47" s="1">
        <v>205</v>
      </c>
      <c r="F47" s="1">
        <v>162</v>
      </c>
      <c r="G47" s="2">
        <f t="shared" ref="G47:G49" si="13">AVERAGE(D47:F47)</f>
        <v>197.33333333333334</v>
      </c>
      <c r="H47" s="2">
        <f t="shared" si="12"/>
        <v>19733333.333333332</v>
      </c>
      <c r="I47" s="2">
        <f>H47/100</f>
        <v>197333.33333333331</v>
      </c>
    </row>
    <row r="48" spans="1:15" x14ac:dyDescent="0.25">
      <c r="B48" s="1" t="s">
        <v>37</v>
      </c>
      <c r="C48" s="1">
        <v>1E-3</v>
      </c>
      <c r="D48" s="6">
        <v>606</v>
      </c>
      <c r="E48" s="1">
        <v>748</v>
      </c>
      <c r="F48" s="1">
        <v>765</v>
      </c>
      <c r="G48" s="2">
        <f t="shared" si="13"/>
        <v>706.33333333333337</v>
      </c>
      <c r="H48" s="2">
        <f t="shared" si="12"/>
        <v>70633333.333333328</v>
      </c>
      <c r="I48" s="2">
        <f>H48/100</f>
        <v>706333.33333333326</v>
      </c>
    </row>
    <row r="49" spans="2:9" x14ac:dyDescent="0.25">
      <c r="B49" s="1" t="s">
        <v>38</v>
      </c>
      <c r="C49" s="1">
        <v>1E-3</v>
      </c>
      <c r="D49" s="6">
        <v>760</v>
      </c>
      <c r="E49" s="1">
        <v>735</v>
      </c>
      <c r="F49" s="1">
        <v>620</v>
      </c>
      <c r="G49" s="2">
        <f t="shared" si="13"/>
        <v>705</v>
      </c>
      <c r="H49" s="2">
        <f t="shared" si="12"/>
        <v>70500000</v>
      </c>
      <c r="I49" s="2">
        <f>H49/100</f>
        <v>705000</v>
      </c>
    </row>
    <row r="50" spans="2:9" x14ac:dyDescent="0.25">
      <c r="B50" s="1" t="s">
        <v>4</v>
      </c>
      <c r="C50" s="1">
        <v>1E-4</v>
      </c>
      <c r="D50" s="1">
        <v>436</v>
      </c>
      <c r="E50" s="1">
        <v>474</v>
      </c>
      <c r="F50" s="1">
        <v>364</v>
      </c>
      <c r="G50" s="2">
        <f>AVERAGE(D50:F50)</f>
        <v>424.66666666666669</v>
      </c>
      <c r="H50" s="2">
        <f t="shared" si="12"/>
        <v>424666666.66666663</v>
      </c>
      <c r="I50" s="2">
        <f t="shared" ref="I50:I53" si="14">H50/100</f>
        <v>4246666.666666666</v>
      </c>
    </row>
    <row r="51" spans="2:9" x14ac:dyDescent="0.25">
      <c r="B51" s="1" t="s">
        <v>5</v>
      </c>
      <c r="C51" s="1">
        <v>1E-4</v>
      </c>
      <c r="D51" s="1">
        <v>560</v>
      </c>
      <c r="E51" s="1">
        <v>547</v>
      </c>
      <c r="F51" s="1">
        <v>723</v>
      </c>
      <c r="G51" s="2">
        <f>AVERAGE(D51:F51)</f>
        <v>610</v>
      </c>
      <c r="H51" s="2">
        <f t="shared" si="12"/>
        <v>609999999.99999988</v>
      </c>
      <c r="I51" s="2">
        <f t="shared" si="14"/>
        <v>6099999.9999999991</v>
      </c>
    </row>
    <row r="52" spans="2:9" x14ac:dyDescent="0.25">
      <c r="B52" s="1" t="s">
        <v>6</v>
      </c>
      <c r="C52" s="1">
        <v>1.0000000000000001E-5</v>
      </c>
      <c r="D52" s="1">
        <v>502</v>
      </c>
      <c r="E52" s="1">
        <v>485</v>
      </c>
      <c r="F52" s="1">
        <v>460</v>
      </c>
      <c r="G52" s="2">
        <f>AVERAGE(D52:F52)</f>
        <v>482.33333333333331</v>
      </c>
      <c r="H52" s="2">
        <f t="shared" si="12"/>
        <v>4823333333.333333</v>
      </c>
      <c r="I52" s="2">
        <f t="shared" si="14"/>
        <v>48233333.333333328</v>
      </c>
    </row>
    <row r="53" spans="2:9" x14ac:dyDescent="0.25">
      <c r="B53" s="1" t="s">
        <v>7</v>
      </c>
      <c r="C53" s="1">
        <v>9.9999999999999995E-7</v>
      </c>
      <c r="D53" s="1">
        <v>581</v>
      </c>
      <c r="E53" s="1">
        <v>742</v>
      </c>
      <c r="F53" s="1">
        <v>462</v>
      </c>
      <c r="G53" s="1">
        <f>AVERAGE(D53:F53)</f>
        <v>595</v>
      </c>
      <c r="H53" s="1">
        <f t="shared" si="12"/>
        <v>59500000000</v>
      </c>
      <c r="I53" s="1">
        <f t="shared" si="14"/>
        <v>595000000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0"/>
  <sheetViews>
    <sheetView topLeftCell="A13" zoomScale="70" zoomScaleNormal="70" workbookViewId="0">
      <selection activeCell="B32" sqref="B32"/>
    </sheetView>
  </sheetViews>
  <sheetFormatPr defaultRowHeight="15" x14ac:dyDescent="0.25"/>
  <cols>
    <col min="1" max="1" width="21.85546875" bestFit="1" customWidth="1"/>
    <col min="2" max="2" width="26.140625" bestFit="1" customWidth="1"/>
    <col min="3" max="3" width="24.85546875" bestFit="1" customWidth="1"/>
    <col min="4" max="4" width="11.140625" bestFit="1" customWidth="1"/>
    <col min="5" max="5" width="9.140625" customWidth="1"/>
    <col min="6" max="6" width="10.5703125" bestFit="1" customWidth="1"/>
    <col min="7" max="7" width="14.7109375" bestFit="1" customWidth="1"/>
    <col min="8" max="8" width="23" bestFit="1" customWidth="1"/>
    <col min="9" max="9" width="23.42578125" bestFit="1" customWidth="1"/>
  </cols>
  <sheetData>
    <row r="2" spans="1:19" x14ac:dyDescent="0.25">
      <c r="A2" t="s">
        <v>20</v>
      </c>
      <c r="B2" s="1"/>
      <c r="C2" s="1"/>
      <c r="D2" s="1" t="s">
        <v>0</v>
      </c>
      <c r="E2" s="1" t="s">
        <v>1</v>
      </c>
      <c r="F2" s="1" t="s">
        <v>2</v>
      </c>
      <c r="G2" s="1" t="s">
        <v>17</v>
      </c>
      <c r="H2" s="1"/>
      <c r="I2" s="1" t="s">
        <v>34</v>
      </c>
      <c r="J2" s="1"/>
      <c r="K2" s="1" t="s">
        <v>3</v>
      </c>
      <c r="L2" s="1" t="s">
        <v>4</v>
      </c>
      <c r="M2" s="1"/>
      <c r="N2" s="1" t="s">
        <v>5</v>
      </c>
      <c r="O2" s="1"/>
      <c r="P2" s="1" t="s">
        <v>6</v>
      </c>
      <c r="Q2" s="1"/>
      <c r="R2" s="1" t="s">
        <v>7</v>
      </c>
      <c r="S2" s="1"/>
    </row>
    <row r="3" spans="1:19" x14ac:dyDescent="0.25">
      <c r="B3" s="1" t="s">
        <v>8</v>
      </c>
      <c r="C3" s="1" t="s">
        <v>9</v>
      </c>
      <c r="D3" s="1">
        <v>1</v>
      </c>
      <c r="E3" s="1">
        <v>1</v>
      </c>
      <c r="F3" s="1">
        <v>1</v>
      </c>
      <c r="G3" s="1">
        <v>1</v>
      </c>
      <c r="H3" s="1">
        <v>2</v>
      </c>
      <c r="I3" s="1">
        <v>3</v>
      </c>
      <c r="J3" s="1">
        <v>4</v>
      </c>
      <c r="K3" s="1">
        <v>1</v>
      </c>
      <c r="L3" s="1">
        <v>1</v>
      </c>
      <c r="M3" s="1">
        <v>2</v>
      </c>
      <c r="N3" s="1">
        <v>1</v>
      </c>
      <c r="O3" s="1">
        <v>2</v>
      </c>
      <c r="P3" s="1">
        <v>1</v>
      </c>
      <c r="Q3" s="1">
        <v>2</v>
      </c>
      <c r="R3" s="1">
        <v>1</v>
      </c>
      <c r="S3" s="1">
        <v>2</v>
      </c>
    </row>
    <row r="4" spans="1:19" x14ac:dyDescent="0.25">
      <c r="B4" s="1">
        <v>20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</row>
    <row r="5" spans="1:19" x14ac:dyDescent="0.25">
      <c r="B5" s="1">
        <v>10.3</v>
      </c>
      <c r="C5" s="1">
        <v>14.5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2</v>
      </c>
      <c r="J5" s="1">
        <v>3</v>
      </c>
      <c r="K5" s="1">
        <v>0</v>
      </c>
      <c r="L5" s="1">
        <v>0</v>
      </c>
      <c r="M5" s="1">
        <v>4</v>
      </c>
      <c r="N5" s="1">
        <v>1</v>
      </c>
      <c r="O5" s="1">
        <v>2</v>
      </c>
      <c r="P5" s="1">
        <v>4</v>
      </c>
      <c r="Q5" s="1">
        <v>4</v>
      </c>
      <c r="R5" s="1">
        <v>5</v>
      </c>
      <c r="S5" s="1">
        <v>0</v>
      </c>
    </row>
    <row r="6" spans="1:19" x14ac:dyDescent="0.25">
      <c r="B6" s="1">
        <v>12.3</v>
      </c>
      <c r="C6" s="1">
        <v>16.5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2</v>
      </c>
      <c r="J6" s="1">
        <v>3</v>
      </c>
      <c r="K6" s="1">
        <v>0</v>
      </c>
      <c r="L6" s="1">
        <v>0</v>
      </c>
      <c r="M6" s="1">
        <v>5</v>
      </c>
      <c r="N6" s="1">
        <v>1</v>
      </c>
      <c r="O6" s="1">
        <v>2</v>
      </c>
      <c r="P6" s="1">
        <v>4</v>
      </c>
      <c r="Q6" s="1">
        <v>4</v>
      </c>
      <c r="R6" s="1">
        <v>5</v>
      </c>
      <c r="S6" s="1">
        <v>2</v>
      </c>
    </row>
    <row r="7" spans="1:19" x14ac:dyDescent="0.25">
      <c r="B7" s="1">
        <v>14.3</v>
      </c>
      <c r="C7" s="1">
        <v>18.5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2</v>
      </c>
      <c r="J7" s="1">
        <v>3</v>
      </c>
      <c r="K7" s="1">
        <v>0</v>
      </c>
      <c r="L7" s="1">
        <v>1</v>
      </c>
      <c r="M7" s="1">
        <v>5</v>
      </c>
      <c r="N7" s="1">
        <v>1</v>
      </c>
      <c r="O7" s="1">
        <v>2</v>
      </c>
      <c r="P7" s="1">
        <v>5</v>
      </c>
      <c r="Q7" s="1">
        <v>4</v>
      </c>
      <c r="R7" s="1">
        <v>5</v>
      </c>
      <c r="S7" s="1">
        <v>2</v>
      </c>
    </row>
    <row r="8" spans="1:19" x14ac:dyDescent="0.25">
      <c r="B8" s="1">
        <v>16.3</v>
      </c>
      <c r="C8" s="1">
        <v>20.5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2</v>
      </c>
      <c r="J8" s="1">
        <v>3</v>
      </c>
      <c r="K8" s="1">
        <v>0</v>
      </c>
      <c r="L8" s="1">
        <v>1</v>
      </c>
      <c r="M8" s="1">
        <v>5</v>
      </c>
      <c r="N8" s="1">
        <v>1</v>
      </c>
      <c r="O8" s="1">
        <v>2</v>
      </c>
      <c r="P8" s="1">
        <v>6</v>
      </c>
      <c r="Q8" s="1">
        <v>4</v>
      </c>
      <c r="R8" s="1">
        <v>5</v>
      </c>
      <c r="S8" s="1">
        <v>2</v>
      </c>
    </row>
    <row r="9" spans="1:19" x14ac:dyDescent="0.25">
      <c r="B9" s="1">
        <v>10</v>
      </c>
      <c r="C9" s="1">
        <v>38</v>
      </c>
      <c r="D9" s="1">
        <v>0</v>
      </c>
      <c r="E9" s="1">
        <v>0</v>
      </c>
      <c r="F9" s="1">
        <v>0</v>
      </c>
      <c r="G9" s="1">
        <v>1</v>
      </c>
      <c r="H9" s="1">
        <v>1</v>
      </c>
      <c r="I9" s="1">
        <v>3</v>
      </c>
      <c r="J9" s="1">
        <v>4</v>
      </c>
      <c r="K9" s="1">
        <v>0</v>
      </c>
      <c r="L9" s="1">
        <v>1</v>
      </c>
      <c r="M9" s="1">
        <v>6</v>
      </c>
      <c r="N9" s="1">
        <v>3</v>
      </c>
      <c r="O9" s="1">
        <v>4</v>
      </c>
      <c r="P9" s="1">
        <v>7</v>
      </c>
      <c r="Q9" s="1">
        <v>5</v>
      </c>
      <c r="R9" s="1">
        <v>5</v>
      </c>
      <c r="S9" s="1">
        <v>3</v>
      </c>
    </row>
    <row r="10" spans="1:19" x14ac:dyDescent="0.25">
      <c r="B10" s="1">
        <v>12</v>
      </c>
      <c r="C10" s="1">
        <v>40</v>
      </c>
      <c r="D10" s="1">
        <v>0</v>
      </c>
      <c r="E10" s="1">
        <v>0</v>
      </c>
      <c r="F10" s="1">
        <v>0</v>
      </c>
      <c r="G10" s="1">
        <v>1</v>
      </c>
      <c r="H10" s="1">
        <v>1</v>
      </c>
      <c r="I10" s="1">
        <v>4</v>
      </c>
      <c r="J10" s="1">
        <v>4</v>
      </c>
      <c r="K10" s="1">
        <v>0</v>
      </c>
      <c r="L10" s="1">
        <v>2</v>
      </c>
      <c r="M10" s="1">
        <v>6</v>
      </c>
      <c r="N10" s="1">
        <v>4</v>
      </c>
      <c r="O10" s="1">
        <v>4</v>
      </c>
      <c r="P10" s="1">
        <v>7</v>
      </c>
      <c r="Q10" s="1">
        <v>5</v>
      </c>
      <c r="R10" s="1">
        <v>5</v>
      </c>
      <c r="S10" s="1">
        <v>4</v>
      </c>
    </row>
    <row r="11" spans="1:19" x14ac:dyDescent="0.25">
      <c r="B11" s="1">
        <v>14</v>
      </c>
      <c r="C11" s="1">
        <v>42</v>
      </c>
      <c r="D11" s="1">
        <v>0</v>
      </c>
      <c r="E11" s="1">
        <v>0</v>
      </c>
      <c r="F11" s="1">
        <v>0</v>
      </c>
      <c r="G11" s="1">
        <v>1</v>
      </c>
      <c r="H11" s="1">
        <v>1</v>
      </c>
      <c r="I11" s="1">
        <v>4</v>
      </c>
      <c r="J11" s="1">
        <v>4</v>
      </c>
      <c r="K11" s="1">
        <v>0</v>
      </c>
      <c r="L11" s="1">
        <v>2</v>
      </c>
      <c r="M11" s="1">
        <v>7</v>
      </c>
      <c r="N11" s="1">
        <v>4</v>
      </c>
      <c r="O11" s="1">
        <v>4</v>
      </c>
      <c r="P11" s="1">
        <v>7</v>
      </c>
      <c r="Q11" s="1">
        <v>6</v>
      </c>
      <c r="R11" s="1">
        <v>5</v>
      </c>
      <c r="S11" s="1">
        <v>5</v>
      </c>
    </row>
    <row r="12" spans="1:19" x14ac:dyDescent="0.25">
      <c r="B12" s="1">
        <v>16</v>
      </c>
      <c r="C12" s="1">
        <v>44</v>
      </c>
      <c r="D12" s="1">
        <v>0</v>
      </c>
      <c r="E12" s="1">
        <v>0</v>
      </c>
      <c r="F12" s="1">
        <v>0</v>
      </c>
      <c r="G12" s="1">
        <v>1</v>
      </c>
      <c r="H12" s="1">
        <v>1</v>
      </c>
      <c r="I12" s="1">
        <v>4</v>
      </c>
      <c r="J12" s="1">
        <v>4</v>
      </c>
      <c r="K12" s="1">
        <v>0</v>
      </c>
      <c r="L12" s="1">
        <v>2</v>
      </c>
      <c r="M12" s="1">
        <v>7</v>
      </c>
      <c r="N12" s="1">
        <v>4</v>
      </c>
      <c r="O12" s="1">
        <v>4</v>
      </c>
      <c r="P12" s="1">
        <v>7</v>
      </c>
      <c r="Q12" s="1">
        <v>6</v>
      </c>
      <c r="R12" s="1">
        <v>5</v>
      </c>
      <c r="S12" s="1">
        <v>5</v>
      </c>
    </row>
    <row r="13" spans="1:19" x14ac:dyDescent="0.25">
      <c r="B13" s="1">
        <v>20</v>
      </c>
      <c r="C13" s="1">
        <v>48</v>
      </c>
      <c r="D13" s="1">
        <v>0</v>
      </c>
      <c r="E13" s="1">
        <v>0</v>
      </c>
      <c r="F13" s="1">
        <v>0</v>
      </c>
      <c r="G13" s="1">
        <v>1</v>
      </c>
      <c r="H13" s="1">
        <v>1</v>
      </c>
      <c r="I13" s="1">
        <v>4</v>
      </c>
      <c r="J13" s="1">
        <v>4</v>
      </c>
      <c r="K13" s="1">
        <v>0</v>
      </c>
      <c r="L13" s="1">
        <v>2</v>
      </c>
      <c r="M13" s="1">
        <v>7</v>
      </c>
      <c r="N13" s="1">
        <v>4</v>
      </c>
      <c r="O13" s="1">
        <v>4</v>
      </c>
      <c r="P13" s="1">
        <v>7</v>
      </c>
      <c r="Q13" s="1">
        <v>6</v>
      </c>
      <c r="R13" s="1">
        <v>5</v>
      </c>
      <c r="S13" s="1">
        <v>5</v>
      </c>
    </row>
    <row r="15" spans="1:19" x14ac:dyDescent="0.25">
      <c r="A15" t="s">
        <v>21</v>
      </c>
    </row>
    <row r="16" spans="1:19" x14ac:dyDescent="0.25">
      <c r="B16" s="1" t="s">
        <v>8</v>
      </c>
      <c r="C16" s="1" t="s">
        <v>9</v>
      </c>
      <c r="D16" s="1" t="s">
        <v>0</v>
      </c>
      <c r="E16" s="1" t="s">
        <v>1</v>
      </c>
      <c r="F16" s="1" t="s">
        <v>2</v>
      </c>
      <c r="G16" s="1" t="s">
        <v>34</v>
      </c>
      <c r="H16" s="1" t="s">
        <v>3</v>
      </c>
      <c r="I16" s="1" t="s">
        <v>4</v>
      </c>
      <c r="J16" s="1" t="s">
        <v>5</v>
      </c>
      <c r="K16" s="1" t="s">
        <v>6</v>
      </c>
      <c r="L16" s="1" t="s">
        <v>7</v>
      </c>
    </row>
    <row r="17" spans="1:12" x14ac:dyDescent="0.25">
      <c r="B17" s="1">
        <v>20</v>
      </c>
      <c r="C17" s="1">
        <v>0</v>
      </c>
      <c r="D17" s="1">
        <v>0</v>
      </c>
      <c r="E17" s="1">
        <v>0</v>
      </c>
      <c r="F17" s="1">
        <v>0</v>
      </c>
      <c r="G17" s="1">
        <f>I4+J4</f>
        <v>0</v>
      </c>
      <c r="H17" s="1">
        <v>0</v>
      </c>
      <c r="I17" s="1">
        <f>L4+M4</f>
        <v>0</v>
      </c>
      <c r="J17" s="1">
        <f>N4+O4</f>
        <v>0</v>
      </c>
      <c r="K17" s="1">
        <f>P4+Q4</f>
        <v>0</v>
      </c>
      <c r="L17" s="1">
        <f>R4+S4</f>
        <v>0</v>
      </c>
    </row>
    <row r="18" spans="1:12" x14ac:dyDescent="0.25">
      <c r="B18" s="1">
        <v>10.3</v>
      </c>
      <c r="C18" s="1">
        <v>14.5</v>
      </c>
      <c r="D18" s="1">
        <v>0</v>
      </c>
      <c r="E18" s="1">
        <v>0</v>
      </c>
      <c r="F18" s="1">
        <v>0</v>
      </c>
      <c r="G18" s="1">
        <f t="shared" ref="G18:G26" si="0">I5+J5</f>
        <v>5</v>
      </c>
      <c r="H18" s="1">
        <v>0</v>
      </c>
      <c r="I18" s="1">
        <f t="shared" ref="I18:I25" si="1">L5+M5</f>
        <v>4</v>
      </c>
      <c r="J18" s="1">
        <f t="shared" ref="J18:J26" si="2">N5+O5</f>
        <v>3</v>
      </c>
      <c r="K18" s="1">
        <f t="shared" ref="K18:K26" si="3">P5+Q5</f>
        <v>8</v>
      </c>
      <c r="L18" s="1">
        <f t="shared" ref="L18:L26" si="4">R5+S5</f>
        <v>5</v>
      </c>
    </row>
    <row r="19" spans="1:12" x14ac:dyDescent="0.25">
      <c r="B19" s="1">
        <v>12.3</v>
      </c>
      <c r="C19" s="1">
        <v>16.5</v>
      </c>
      <c r="D19" s="1">
        <v>0</v>
      </c>
      <c r="E19" s="1">
        <v>0</v>
      </c>
      <c r="F19" s="1">
        <v>0</v>
      </c>
      <c r="G19" s="1">
        <f t="shared" si="0"/>
        <v>5</v>
      </c>
      <c r="H19" s="1">
        <v>0</v>
      </c>
      <c r="I19" s="1">
        <f t="shared" si="1"/>
        <v>5</v>
      </c>
      <c r="J19" s="1">
        <f t="shared" si="2"/>
        <v>3</v>
      </c>
      <c r="K19" s="1">
        <f t="shared" si="3"/>
        <v>8</v>
      </c>
      <c r="L19" s="1">
        <f t="shared" si="4"/>
        <v>7</v>
      </c>
    </row>
    <row r="20" spans="1:12" x14ac:dyDescent="0.25">
      <c r="B20" s="1">
        <v>14.3</v>
      </c>
      <c r="C20" s="1">
        <v>18.5</v>
      </c>
      <c r="D20" s="1">
        <v>0</v>
      </c>
      <c r="E20" s="1">
        <v>0</v>
      </c>
      <c r="F20" s="1">
        <v>0</v>
      </c>
      <c r="G20" s="1">
        <f t="shared" si="0"/>
        <v>5</v>
      </c>
      <c r="H20" s="1">
        <v>0</v>
      </c>
      <c r="I20" s="1">
        <f t="shared" si="1"/>
        <v>6</v>
      </c>
      <c r="J20" s="1">
        <f t="shared" si="2"/>
        <v>3</v>
      </c>
      <c r="K20" s="1">
        <f t="shared" si="3"/>
        <v>9</v>
      </c>
      <c r="L20" s="1">
        <f t="shared" si="4"/>
        <v>7</v>
      </c>
    </row>
    <row r="21" spans="1:12" x14ac:dyDescent="0.25">
      <c r="B21" s="1">
        <v>16.3</v>
      </c>
      <c r="C21" s="1">
        <v>20.5</v>
      </c>
      <c r="D21" s="1">
        <v>0</v>
      </c>
      <c r="E21" s="1">
        <v>0</v>
      </c>
      <c r="F21" s="1">
        <v>0</v>
      </c>
      <c r="G21" s="1">
        <f t="shared" si="0"/>
        <v>5</v>
      </c>
      <c r="H21" s="1">
        <v>0</v>
      </c>
      <c r="I21" s="1">
        <f t="shared" si="1"/>
        <v>6</v>
      </c>
      <c r="J21" s="1">
        <f t="shared" si="2"/>
        <v>3</v>
      </c>
      <c r="K21" s="1">
        <f t="shared" si="3"/>
        <v>10</v>
      </c>
      <c r="L21" s="1">
        <f t="shared" si="4"/>
        <v>7</v>
      </c>
    </row>
    <row r="22" spans="1:12" x14ac:dyDescent="0.25">
      <c r="B22" s="1">
        <v>10</v>
      </c>
      <c r="C22" s="1">
        <v>38</v>
      </c>
      <c r="D22" s="1">
        <v>0</v>
      </c>
      <c r="E22" s="1">
        <v>0</v>
      </c>
      <c r="F22" s="1">
        <v>0</v>
      </c>
      <c r="G22" s="1">
        <f t="shared" si="0"/>
        <v>7</v>
      </c>
      <c r="H22" s="1">
        <v>0</v>
      </c>
      <c r="I22" s="1">
        <f t="shared" si="1"/>
        <v>7</v>
      </c>
      <c r="J22" s="1">
        <f t="shared" si="2"/>
        <v>7</v>
      </c>
      <c r="K22" s="1">
        <f t="shared" si="3"/>
        <v>12</v>
      </c>
      <c r="L22" s="1">
        <f t="shared" si="4"/>
        <v>8</v>
      </c>
    </row>
    <row r="23" spans="1:12" x14ac:dyDescent="0.25">
      <c r="B23" s="1">
        <v>12</v>
      </c>
      <c r="C23" s="1">
        <v>40</v>
      </c>
      <c r="D23" s="1">
        <v>0</v>
      </c>
      <c r="E23" s="1">
        <v>0</v>
      </c>
      <c r="F23" s="1">
        <v>0</v>
      </c>
      <c r="G23" s="1">
        <f t="shared" si="0"/>
        <v>8</v>
      </c>
      <c r="H23" s="1">
        <v>0</v>
      </c>
      <c r="I23" s="1">
        <f t="shared" si="1"/>
        <v>8</v>
      </c>
      <c r="J23" s="1">
        <f t="shared" si="2"/>
        <v>8</v>
      </c>
      <c r="K23" s="1">
        <f t="shared" si="3"/>
        <v>12</v>
      </c>
      <c r="L23" s="1">
        <f t="shared" si="4"/>
        <v>9</v>
      </c>
    </row>
    <row r="24" spans="1:12" x14ac:dyDescent="0.25">
      <c r="B24" s="1">
        <v>14</v>
      </c>
      <c r="C24" s="1">
        <v>42</v>
      </c>
      <c r="D24" s="1">
        <v>0</v>
      </c>
      <c r="E24" s="1">
        <v>0</v>
      </c>
      <c r="F24" s="1">
        <v>0</v>
      </c>
      <c r="G24" s="1">
        <f t="shared" si="0"/>
        <v>8</v>
      </c>
      <c r="H24" s="1">
        <v>0</v>
      </c>
      <c r="I24" s="1">
        <f t="shared" si="1"/>
        <v>9</v>
      </c>
      <c r="J24" s="1">
        <f t="shared" si="2"/>
        <v>8</v>
      </c>
      <c r="K24" s="1">
        <f t="shared" si="3"/>
        <v>13</v>
      </c>
      <c r="L24" s="1">
        <f t="shared" si="4"/>
        <v>10</v>
      </c>
    </row>
    <row r="25" spans="1:12" x14ac:dyDescent="0.25">
      <c r="B25" s="1">
        <v>16</v>
      </c>
      <c r="C25" s="1">
        <v>44</v>
      </c>
      <c r="D25" s="1">
        <v>0</v>
      </c>
      <c r="E25" s="1">
        <v>0</v>
      </c>
      <c r="F25" s="1">
        <v>0</v>
      </c>
      <c r="G25" s="1">
        <f t="shared" si="0"/>
        <v>8</v>
      </c>
      <c r="H25" s="1">
        <v>0</v>
      </c>
      <c r="I25" s="1">
        <f t="shared" si="1"/>
        <v>9</v>
      </c>
      <c r="J25" s="1">
        <f t="shared" si="2"/>
        <v>8</v>
      </c>
      <c r="K25" s="1">
        <f t="shared" si="3"/>
        <v>13</v>
      </c>
      <c r="L25" s="1">
        <f t="shared" si="4"/>
        <v>10</v>
      </c>
    </row>
    <row r="26" spans="1:12" x14ac:dyDescent="0.25">
      <c r="B26" s="1">
        <v>20</v>
      </c>
      <c r="C26" s="1">
        <v>48</v>
      </c>
      <c r="D26" s="1">
        <v>0</v>
      </c>
      <c r="E26" s="1">
        <v>0</v>
      </c>
      <c r="F26" s="1">
        <v>0</v>
      </c>
      <c r="G26" s="1">
        <f t="shared" si="0"/>
        <v>8</v>
      </c>
      <c r="H26" s="1">
        <v>0</v>
      </c>
      <c r="I26" s="1">
        <f>L13+M13</f>
        <v>9</v>
      </c>
      <c r="J26" s="1">
        <f t="shared" si="2"/>
        <v>8</v>
      </c>
      <c r="K26" s="1">
        <f t="shared" si="3"/>
        <v>13</v>
      </c>
      <c r="L26" s="1">
        <f t="shared" si="4"/>
        <v>10</v>
      </c>
    </row>
    <row r="29" spans="1:12" x14ac:dyDescent="0.25">
      <c r="A29" t="s">
        <v>23</v>
      </c>
      <c r="B29" s="1" t="s">
        <v>8</v>
      </c>
      <c r="C29" s="1" t="s">
        <v>9</v>
      </c>
      <c r="D29" s="1" t="s">
        <v>0</v>
      </c>
      <c r="E29" s="1" t="s">
        <v>1</v>
      </c>
      <c r="F29" s="1" t="s">
        <v>2</v>
      </c>
      <c r="G29" s="1" t="s">
        <v>35</v>
      </c>
      <c r="H29" s="1" t="s">
        <v>3</v>
      </c>
      <c r="I29" s="1" t="s">
        <v>4</v>
      </c>
      <c r="J29" s="1" t="s">
        <v>5</v>
      </c>
      <c r="K29" s="1" t="s">
        <v>6</v>
      </c>
      <c r="L29" s="1" t="s">
        <v>7</v>
      </c>
    </row>
    <row r="30" spans="1:12" x14ac:dyDescent="0.25">
      <c r="B30" s="1">
        <v>20</v>
      </c>
      <c r="C30" s="1">
        <v>0</v>
      </c>
      <c r="D30" s="1">
        <f>((10-D17)*100)/10</f>
        <v>100</v>
      </c>
      <c r="E30" s="1">
        <f>((10-E17)*100)/10</f>
        <v>100</v>
      </c>
      <c r="F30" s="1">
        <f>((10-F17)*100)/10</f>
        <v>100</v>
      </c>
      <c r="G30" s="1">
        <f>((20-G17)*100)/20</f>
        <v>100</v>
      </c>
      <c r="H30" s="1">
        <f>((10-H17)*100)/10</f>
        <v>100</v>
      </c>
      <c r="I30" s="1">
        <f>((20-I17)*100)/20</f>
        <v>100</v>
      </c>
      <c r="J30" s="1">
        <f>((20-J17)*100)/20</f>
        <v>100</v>
      </c>
      <c r="K30" s="1">
        <f>((20-K17)*100)/20</f>
        <v>100</v>
      </c>
      <c r="L30" s="1">
        <f>((20-L17)*100)/20</f>
        <v>100</v>
      </c>
    </row>
    <row r="31" spans="1:12" x14ac:dyDescent="0.25">
      <c r="B31" s="1">
        <v>10.3</v>
      </c>
      <c r="C31" s="1">
        <v>14.5</v>
      </c>
      <c r="D31" s="1">
        <f t="shared" ref="D31:F39" si="5">((10-D18)*100)/10</f>
        <v>100</v>
      </c>
      <c r="E31" s="1">
        <f t="shared" si="5"/>
        <v>100</v>
      </c>
      <c r="F31" s="1">
        <f t="shared" si="5"/>
        <v>100</v>
      </c>
      <c r="G31" s="1">
        <f t="shared" ref="G31:G39" si="6">((20-G18)*100)/20</f>
        <v>75</v>
      </c>
      <c r="H31" s="1">
        <f t="shared" ref="H31:H39" si="7">((10-H18)*100)/10</f>
        <v>100</v>
      </c>
      <c r="I31" s="1">
        <f t="shared" ref="I31:K39" si="8">((20-I18)*100)/20</f>
        <v>80</v>
      </c>
      <c r="J31" s="1">
        <f t="shared" si="8"/>
        <v>85</v>
      </c>
      <c r="K31" s="1">
        <f t="shared" si="8"/>
        <v>60</v>
      </c>
      <c r="L31" s="1">
        <f t="shared" ref="L31:L39" si="9">((20-L18)*100)/20</f>
        <v>75</v>
      </c>
    </row>
    <row r="32" spans="1:12" x14ac:dyDescent="0.25">
      <c r="B32" s="1">
        <v>12.3</v>
      </c>
      <c r="C32" s="1">
        <v>16.5</v>
      </c>
      <c r="D32" s="1">
        <f t="shared" si="5"/>
        <v>100</v>
      </c>
      <c r="E32" s="1">
        <f t="shared" si="5"/>
        <v>100</v>
      </c>
      <c r="F32" s="1">
        <f t="shared" si="5"/>
        <v>100</v>
      </c>
      <c r="G32" s="1">
        <f t="shared" si="6"/>
        <v>75</v>
      </c>
      <c r="H32" s="1">
        <f t="shared" si="7"/>
        <v>100</v>
      </c>
      <c r="I32" s="1">
        <f t="shared" si="8"/>
        <v>75</v>
      </c>
      <c r="J32" s="1">
        <f t="shared" si="8"/>
        <v>85</v>
      </c>
      <c r="K32" s="1">
        <f t="shared" si="8"/>
        <v>60</v>
      </c>
      <c r="L32" s="1">
        <f t="shared" si="9"/>
        <v>65</v>
      </c>
    </row>
    <row r="33" spans="1:12" x14ac:dyDescent="0.25">
      <c r="B33" s="1">
        <v>14.3</v>
      </c>
      <c r="C33" s="1">
        <v>18.5</v>
      </c>
      <c r="D33" s="1">
        <f t="shared" si="5"/>
        <v>100</v>
      </c>
      <c r="E33" s="1">
        <f t="shared" si="5"/>
        <v>100</v>
      </c>
      <c r="F33" s="1">
        <f t="shared" si="5"/>
        <v>100</v>
      </c>
      <c r="G33" s="1">
        <f t="shared" si="6"/>
        <v>75</v>
      </c>
      <c r="H33" s="1">
        <f t="shared" si="7"/>
        <v>100</v>
      </c>
      <c r="I33" s="1">
        <f t="shared" si="8"/>
        <v>70</v>
      </c>
      <c r="J33" s="1">
        <f t="shared" si="8"/>
        <v>85</v>
      </c>
      <c r="K33" s="1">
        <f t="shared" si="8"/>
        <v>55</v>
      </c>
      <c r="L33" s="1">
        <f t="shared" si="9"/>
        <v>65</v>
      </c>
    </row>
    <row r="34" spans="1:12" x14ac:dyDescent="0.25">
      <c r="B34" s="1">
        <v>16.3</v>
      </c>
      <c r="C34" s="1">
        <v>20.5</v>
      </c>
      <c r="D34" s="1">
        <f t="shared" si="5"/>
        <v>100</v>
      </c>
      <c r="E34" s="1">
        <f t="shared" si="5"/>
        <v>100</v>
      </c>
      <c r="F34" s="1">
        <f t="shared" si="5"/>
        <v>100</v>
      </c>
      <c r="G34" s="1">
        <f t="shared" si="6"/>
        <v>75</v>
      </c>
      <c r="H34" s="1">
        <f t="shared" si="7"/>
        <v>100</v>
      </c>
      <c r="I34" s="1">
        <f t="shared" si="8"/>
        <v>70</v>
      </c>
      <c r="J34" s="1">
        <f t="shared" si="8"/>
        <v>85</v>
      </c>
      <c r="K34" s="1">
        <f t="shared" si="8"/>
        <v>50</v>
      </c>
      <c r="L34" s="1">
        <f t="shared" si="9"/>
        <v>65</v>
      </c>
    </row>
    <row r="35" spans="1:12" x14ac:dyDescent="0.25">
      <c r="B35" s="1">
        <v>10</v>
      </c>
      <c r="C35" s="1">
        <v>38</v>
      </c>
      <c r="D35" s="1">
        <f t="shared" si="5"/>
        <v>100</v>
      </c>
      <c r="E35" s="1">
        <f t="shared" si="5"/>
        <v>100</v>
      </c>
      <c r="F35" s="1">
        <f t="shared" si="5"/>
        <v>100</v>
      </c>
      <c r="G35" s="1">
        <f t="shared" si="6"/>
        <v>65</v>
      </c>
      <c r="H35" s="1">
        <f t="shared" si="7"/>
        <v>100</v>
      </c>
      <c r="I35" s="1">
        <f t="shared" si="8"/>
        <v>65</v>
      </c>
      <c r="J35" s="1">
        <f t="shared" si="8"/>
        <v>65</v>
      </c>
      <c r="K35" s="1">
        <f t="shared" si="8"/>
        <v>40</v>
      </c>
      <c r="L35" s="1">
        <f t="shared" si="9"/>
        <v>60</v>
      </c>
    </row>
    <row r="36" spans="1:12" x14ac:dyDescent="0.25">
      <c r="B36" s="1">
        <v>12</v>
      </c>
      <c r="C36" s="1">
        <v>40</v>
      </c>
      <c r="D36" s="1">
        <f t="shared" si="5"/>
        <v>100</v>
      </c>
      <c r="E36" s="1">
        <f t="shared" si="5"/>
        <v>100</v>
      </c>
      <c r="F36" s="1">
        <f t="shared" si="5"/>
        <v>100</v>
      </c>
      <c r="G36" s="1">
        <f t="shared" si="6"/>
        <v>60</v>
      </c>
      <c r="H36" s="1">
        <f t="shared" si="7"/>
        <v>100</v>
      </c>
      <c r="I36" s="1">
        <f t="shared" si="8"/>
        <v>60</v>
      </c>
      <c r="J36" s="1">
        <f t="shared" si="8"/>
        <v>60</v>
      </c>
      <c r="K36" s="1">
        <f t="shared" si="8"/>
        <v>40</v>
      </c>
      <c r="L36" s="1">
        <f t="shared" si="9"/>
        <v>55</v>
      </c>
    </row>
    <row r="37" spans="1:12" x14ac:dyDescent="0.25">
      <c r="B37" s="1">
        <v>14</v>
      </c>
      <c r="C37" s="1">
        <v>42</v>
      </c>
      <c r="D37" s="1">
        <f t="shared" si="5"/>
        <v>100</v>
      </c>
      <c r="E37" s="1">
        <f t="shared" si="5"/>
        <v>100</v>
      </c>
      <c r="F37" s="1">
        <f t="shared" si="5"/>
        <v>100</v>
      </c>
      <c r="G37" s="1">
        <f t="shared" si="6"/>
        <v>60</v>
      </c>
      <c r="H37" s="1">
        <f t="shared" si="7"/>
        <v>100</v>
      </c>
      <c r="I37" s="1">
        <f t="shared" si="8"/>
        <v>55</v>
      </c>
      <c r="J37" s="1">
        <f t="shared" si="8"/>
        <v>60</v>
      </c>
      <c r="K37" s="1">
        <f t="shared" si="8"/>
        <v>35</v>
      </c>
      <c r="L37" s="1">
        <f t="shared" si="9"/>
        <v>50</v>
      </c>
    </row>
    <row r="38" spans="1:12" x14ac:dyDescent="0.25">
      <c r="B38" s="1">
        <v>16</v>
      </c>
      <c r="C38" s="1">
        <v>44</v>
      </c>
      <c r="D38" s="1">
        <f t="shared" si="5"/>
        <v>100</v>
      </c>
      <c r="E38" s="1">
        <f t="shared" si="5"/>
        <v>100</v>
      </c>
      <c r="F38" s="1">
        <f t="shared" si="5"/>
        <v>100</v>
      </c>
      <c r="G38" s="1">
        <f t="shared" si="6"/>
        <v>60</v>
      </c>
      <c r="H38" s="1">
        <f t="shared" si="7"/>
        <v>100</v>
      </c>
      <c r="I38" s="1">
        <f t="shared" si="8"/>
        <v>55</v>
      </c>
      <c r="J38" s="1">
        <f t="shared" si="8"/>
        <v>60</v>
      </c>
      <c r="K38" s="1">
        <f t="shared" si="8"/>
        <v>35</v>
      </c>
      <c r="L38" s="1">
        <f t="shared" si="9"/>
        <v>50</v>
      </c>
    </row>
    <row r="39" spans="1:12" x14ac:dyDescent="0.25">
      <c r="B39" s="1">
        <v>20</v>
      </c>
      <c r="C39" s="1">
        <v>48</v>
      </c>
      <c r="D39" s="1">
        <f t="shared" si="5"/>
        <v>100</v>
      </c>
      <c r="E39" s="1">
        <f t="shared" si="5"/>
        <v>100</v>
      </c>
      <c r="F39" s="1">
        <f t="shared" si="5"/>
        <v>100</v>
      </c>
      <c r="G39" s="1">
        <f t="shared" si="6"/>
        <v>60</v>
      </c>
      <c r="H39" s="1">
        <f t="shared" si="7"/>
        <v>100</v>
      </c>
      <c r="I39" s="1">
        <f t="shared" si="8"/>
        <v>55</v>
      </c>
      <c r="J39" s="1">
        <f t="shared" si="8"/>
        <v>60</v>
      </c>
      <c r="K39" s="1">
        <f t="shared" si="8"/>
        <v>35</v>
      </c>
      <c r="L39" s="1">
        <f t="shared" si="9"/>
        <v>50</v>
      </c>
    </row>
    <row r="44" spans="1:12" x14ac:dyDescent="0.25">
      <c r="A44" t="s">
        <v>24</v>
      </c>
      <c r="B44" s="1" t="s">
        <v>25</v>
      </c>
      <c r="C44" s="1" t="s">
        <v>26</v>
      </c>
      <c r="D44" s="1" t="s">
        <v>31</v>
      </c>
      <c r="E44" s="1" t="s">
        <v>32</v>
      </c>
      <c r="F44" s="1" t="s">
        <v>33</v>
      </c>
      <c r="G44" s="1" t="s">
        <v>27</v>
      </c>
      <c r="H44" s="1" t="s">
        <v>28</v>
      </c>
      <c r="I44" s="1" t="s">
        <v>29</v>
      </c>
    </row>
    <row r="45" spans="1:12" x14ac:dyDescent="0.25">
      <c r="B45" s="1" t="s">
        <v>34</v>
      </c>
      <c r="C45" s="1">
        <v>1E-4</v>
      </c>
      <c r="D45" s="1">
        <v>792</v>
      </c>
      <c r="E45" s="1">
        <v>735</v>
      </c>
      <c r="F45" s="1">
        <v>531</v>
      </c>
      <c r="G45" s="2">
        <f>AVERAGE(D45:F45)</f>
        <v>686</v>
      </c>
      <c r="H45" s="2">
        <f t="shared" ref="H45:H50" si="10">(G45/(0.01*C45))</f>
        <v>685999999.99999988</v>
      </c>
      <c r="I45" s="2">
        <f>H45/100</f>
        <v>6859999.9999999991</v>
      </c>
    </row>
    <row r="46" spans="1:12" x14ac:dyDescent="0.25">
      <c r="B46" s="1" t="s">
        <v>3</v>
      </c>
      <c r="C46" s="1">
        <v>1E-3</v>
      </c>
      <c r="D46" s="1">
        <v>527</v>
      </c>
      <c r="E46" s="1">
        <v>525</v>
      </c>
      <c r="F46" s="1">
        <v>601</v>
      </c>
      <c r="G46" s="2">
        <f t="shared" ref="G46:G50" si="11">AVERAGE(D46:F46)</f>
        <v>551</v>
      </c>
      <c r="H46" s="2">
        <f t="shared" si="10"/>
        <v>55099999.999999993</v>
      </c>
      <c r="I46" s="2">
        <f>H46/100</f>
        <v>550999.99999999988</v>
      </c>
    </row>
    <row r="47" spans="1:12" x14ac:dyDescent="0.25">
      <c r="B47" s="1" t="s">
        <v>4</v>
      </c>
      <c r="C47" s="1">
        <v>1E-4</v>
      </c>
      <c r="D47" s="1"/>
      <c r="E47" s="1">
        <v>1038</v>
      </c>
      <c r="F47" s="1">
        <v>1203</v>
      </c>
      <c r="G47" s="2">
        <f t="shared" si="11"/>
        <v>1120.5</v>
      </c>
      <c r="H47" s="2">
        <f t="shared" si="10"/>
        <v>1120499999.9999998</v>
      </c>
      <c r="I47" s="2">
        <f t="shared" ref="I47:I50" si="12">H47/100</f>
        <v>11204999.999999998</v>
      </c>
    </row>
    <row r="48" spans="1:12" x14ac:dyDescent="0.25">
      <c r="B48" s="1" t="s">
        <v>5</v>
      </c>
      <c r="C48" s="1">
        <v>1E-4</v>
      </c>
      <c r="D48" s="1">
        <v>807</v>
      </c>
      <c r="E48" s="1">
        <v>795</v>
      </c>
      <c r="F48" s="1">
        <v>894</v>
      </c>
      <c r="G48" s="2">
        <f t="shared" si="11"/>
        <v>832</v>
      </c>
      <c r="H48" s="2">
        <f t="shared" si="10"/>
        <v>831999999.99999988</v>
      </c>
      <c r="I48" s="2">
        <f t="shared" si="12"/>
        <v>8319999.9999999991</v>
      </c>
    </row>
    <row r="49" spans="2:9" x14ac:dyDescent="0.25">
      <c r="B49" s="1" t="s">
        <v>6</v>
      </c>
      <c r="C49" s="1">
        <v>1.0000000000000001E-5</v>
      </c>
      <c r="D49" s="1">
        <v>850</v>
      </c>
      <c r="E49" s="1">
        <v>1051</v>
      </c>
      <c r="F49" s="1">
        <v>1043</v>
      </c>
      <c r="G49" s="2">
        <f t="shared" si="11"/>
        <v>981.33333333333337</v>
      </c>
      <c r="H49" s="2">
        <f t="shared" si="10"/>
        <v>9813333333.3333321</v>
      </c>
      <c r="I49" s="2">
        <f t="shared" si="12"/>
        <v>98133333.333333313</v>
      </c>
    </row>
    <row r="50" spans="2:9" x14ac:dyDescent="0.25">
      <c r="B50" s="1" t="s">
        <v>7</v>
      </c>
      <c r="C50" s="1">
        <v>9.9999999999999995E-7</v>
      </c>
      <c r="D50" s="1">
        <v>301</v>
      </c>
      <c r="E50" s="1">
        <v>265</v>
      </c>
      <c r="F50" s="1">
        <v>249</v>
      </c>
      <c r="G50" s="2">
        <f t="shared" si="11"/>
        <v>271.66666666666669</v>
      </c>
      <c r="H50" s="2">
        <f t="shared" si="10"/>
        <v>27166666666.666668</v>
      </c>
      <c r="I50" s="2">
        <f t="shared" si="12"/>
        <v>271666666.66666669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9"/>
  <sheetViews>
    <sheetView topLeftCell="I1" zoomScale="70" zoomScaleNormal="70" workbookViewId="0">
      <selection activeCell="D89" sqref="D89"/>
    </sheetView>
  </sheetViews>
  <sheetFormatPr defaultRowHeight="15" x14ac:dyDescent="0.25"/>
  <cols>
    <col min="1" max="1" width="11.5703125" bestFit="1" customWidth="1"/>
    <col min="2" max="2" width="12.5703125" bestFit="1" customWidth="1"/>
    <col min="3" max="3" width="24.85546875" bestFit="1" customWidth="1"/>
    <col min="4" max="4" width="11.140625" bestFit="1" customWidth="1"/>
    <col min="6" max="6" width="10.5703125" bestFit="1" customWidth="1"/>
    <col min="7" max="7" width="13" bestFit="1" customWidth="1"/>
  </cols>
  <sheetData>
    <row r="1" spans="1:55" x14ac:dyDescent="0.25">
      <c r="A1" t="s">
        <v>20</v>
      </c>
      <c r="B1" s="1"/>
      <c r="C1" s="1"/>
      <c r="D1" s="1" t="s">
        <v>19</v>
      </c>
      <c r="E1" s="1"/>
      <c r="F1" s="1"/>
      <c r="G1" s="1"/>
      <c r="H1" s="1" t="s">
        <v>37</v>
      </c>
      <c r="I1" s="1"/>
      <c r="J1" s="1"/>
      <c r="K1" s="1"/>
      <c r="L1" s="1"/>
      <c r="M1" s="1" t="s">
        <v>38</v>
      </c>
      <c r="N1" s="1"/>
      <c r="O1" s="1"/>
      <c r="P1" s="1"/>
      <c r="Q1" s="1"/>
      <c r="R1" s="1" t="s">
        <v>4</v>
      </c>
      <c r="S1" s="1"/>
      <c r="T1" s="1"/>
      <c r="U1" s="1"/>
      <c r="V1" s="1"/>
      <c r="W1" s="1"/>
      <c r="X1" s="1"/>
      <c r="Y1" s="1" t="s">
        <v>5</v>
      </c>
      <c r="Z1" s="1"/>
      <c r="AA1" s="1"/>
      <c r="AB1" s="1"/>
      <c r="AC1" s="1"/>
      <c r="AD1" s="1"/>
      <c r="AE1" s="1"/>
      <c r="AF1" s="1" t="s">
        <v>6</v>
      </c>
      <c r="AG1" s="1"/>
      <c r="AH1" s="1"/>
      <c r="AI1" s="1"/>
      <c r="AJ1" s="1"/>
      <c r="AK1" s="1"/>
      <c r="AL1" s="1" t="s">
        <v>7</v>
      </c>
      <c r="AM1" s="1"/>
      <c r="AN1" s="1"/>
      <c r="AO1" s="1"/>
      <c r="AP1" s="1"/>
      <c r="AQ1" s="1"/>
    </row>
    <row r="2" spans="1:55" x14ac:dyDescent="0.25">
      <c r="B2" s="2" t="s">
        <v>8</v>
      </c>
      <c r="C2" s="2" t="s">
        <v>9</v>
      </c>
      <c r="D2" s="1">
        <v>1</v>
      </c>
      <c r="E2" s="1">
        <v>2</v>
      </c>
      <c r="F2" s="1">
        <v>1</v>
      </c>
      <c r="G2" s="1">
        <v>2</v>
      </c>
      <c r="H2" s="1">
        <v>1</v>
      </c>
      <c r="I2" s="1">
        <v>2</v>
      </c>
      <c r="J2" s="1">
        <v>1</v>
      </c>
      <c r="K2" s="1">
        <v>2</v>
      </c>
      <c r="L2" s="1">
        <v>3</v>
      </c>
      <c r="M2" s="1">
        <v>1</v>
      </c>
      <c r="N2" s="1">
        <v>2</v>
      </c>
      <c r="O2" s="1">
        <v>1</v>
      </c>
      <c r="P2" s="1">
        <v>2</v>
      </c>
      <c r="Q2" s="1">
        <v>3</v>
      </c>
      <c r="R2" s="1">
        <v>1</v>
      </c>
      <c r="S2" s="1">
        <v>2</v>
      </c>
      <c r="T2" s="1">
        <v>3</v>
      </c>
      <c r="U2" s="1">
        <v>1</v>
      </c>
      <c r="V2" s="1">
        <v>2</v>
      </c>
      <c r="W2" s="1">
        <v>1</v>
      </c>
      <c r="X2" s="1">
        <v>2</v>
      </c>
      <c r="Y2" s="1">
        <v>1</v>
      </c>
      <c r="Z2" s="1">
        <v>2</v>
      </c>
      <c r="AA2" s="1">
        <v>3</v>
      </c>
      <c r="AB2" s="1">
        <v>1</v>
      </c>
      <c r="AC2" s="1">
        <v>2</v>
      </c>
      <c r="AD2" s="1">
        <v>1</v>
      </c>
      <c r="AE2" s="1">
        <v>2</v>
      </c>
      <c r="AF2" s="1">
        <v>1</v>
      </c>
      <c r="AG2" s="1">
        <v>2</v>
      </c>
      <c r="AH2" s="1">
        <v>1</v>
      </c>
      <c r="AI2" s="1">
        <v>2</v>
      </c>
      <c r="AJ2" s="1">
        <v>1</v>
      </c>
      <c r="AK2" s="1">
        <v>2</v>
      </c>
      <c r="AL2" s="1">
        <v>1</v>
      </c>
      <c r="AM2" s="1">
        <v>2</v>
      </c>
      <c r="AN2" s="1">
        <v>1</v>
      </c>
      <c r="AO2" s="1">
        <v>2</v>
      </c>
      <c r="AP2" s="1">
        <v>1</v>
      </c>
      <c r="AQ2" s="1">
        <v>2</v>
      </c>
    </row>
    <row r="3" spans="1:55" x14ac:dyDescent="0.25">
      <c r="B3" s="2" t="s">
        <v>10</v>
      </c>
      <c r="C3" s="2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f>+AC3</f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</row>
    <row r="4" spans="1:55" x14ac:dyDescent="0.25">
      <c r="B4" s="2" t="s">
        <v>11</v>
      </c>
      <c r="C4" s="2">
        <v>1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1</v>
      </c>
      <c r="N4" s="1">
        <v>1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3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2</v>
      </c>
      <c r="AC4" s="1">
        <v>1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1</v>
      </c>
      <c r="AK4" s="1">
        <v>1</v>
      </c>
      <c r="AL4" s="1">
        <v>1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</row>
    <row r="5" spans="1:55" x14ac:dyDescent="0.25">
      <c r="B5" s="2" t="s">
        <v>12</v>
      </c>
      <c r="C5" s="2">
        <v>16</v>
      </c>
      <c r="D5" s="1">
        <v>0</v>
      </c>
      <c r="E5" s="1">
        <v>1</v>
      </c>
      <c r="F5" s="1">
        <v>2</v>
      </c>
      <c r="G5" s="1">
        <v>0</v>
      </c>
      <c r="H5" s="1">
        <v>4</v>
      </c>
      <c r="I5" s="1">
        <v>4</v>
      </c>
      <c r="J5" s="1">
        <v>3</v>
      </c>
      <c r="K5" s="1">
        <v>4</v>
      </c>
      <c r="L5" s="1">
        <v>2</v>
      </c>
      <c r="M5" s="1">
        <v>3</v>
      </c>
      <c r="N5" s="1">
        <v>6</v>
      </c>
      <c r="O5" s="1">
        <v>5</v>
      </c>
      <c r="P5" s="1">
        <v>0</v>
      </c>
      <c r="Q5" s="1">
        <v>4</v>
      </c>
      <c r="R5" s="1">
        <v>5</v>
      </c>
      <c r="S5" s="1">
        <v>7</v>
      </c>
      <c r="T5" s="1">
        <v>7</v>
      </c>
      <c r="U5" s="1">
        <v>2</v>
      </c>
      <c r="V5" s="1">
        <v>3</v>
      </c>
      <c r="W5" s="1">
        <v>4</v>
      </c>
      <c r="X5" s="1">
        <v>2</v>
      </c>
      <c r="Y5" s="1">
        <v>6</v>
      </c>
      <c r="Z5" s="1">
        <v>8</v>
      </c>
      <c r="AA5" s="1">
        <v>7</v>
      </c>
      <c r="AB5" s="1">
        <v>6</v>
      </c>
      <c r="AC5" s="1">
        <v>6</v>
      </c>
      <c r="AD5" s="1">
        <v>5</v>
      </c>
      <c r="AE5" s="1">
        <v>5</v>
      </c>
      <c r="AF5" s="1">
        <v>6</v>
      </c>
      <c r="AG5" s="1">
        <v>7</v>
      </c>
      <c r="AH5" s="1">
        <v>7</v>
      </c>
      <c r="AI5" s="1">
        <v>10</v>
      </c>
      <c r="AJ5" s="1">
        <v>9</v>
      </c>
      <c r="AK5" s="1">
        <v>7</v>
      </c>
      <c r="AL5" s="1">
        <v>8</v>
      </c>
      <c r="AM5" s="1">
        <v>5</v>
      </c>
      <c r="AN5" s="1">
        <v>6</v>
      </c>
      <c r="AO5" s="1">
        <v>8</v>
      </c>
      <c r="AP5" s="1">
        <v>8</v>
      </c>
      <c r="AQ5" s="1">
        <v>7</v>
      </c>
    </row>
    <row r="6" spans="1:55" x14ac:dyDescent="0.25">
      <c r="B6" s="2" t="s">
        <v>13</v>
      </c>
      <c r="C6" s="2">
        <v>18</v>
      </c>
      <c r="D6" s="1">
        <v>1</v>
      </c>
      <c r="E6" s="1">
        <v>1</v>
      </c>
      <c r="F6" s="1">
        <v>2</v>
      </c>
      <c r="G6" s="1">
        <v>0</v>
      </c>
      <c r="H6" s="1">
        <v>4</v>
      </c>
      <c r="I6" s="1">
        <v>4</v>
      </c>
      <c r="J6" s="1">
        <v>4</v>
      </c>
      <c r="K6" s="1">
        <v>4</v>
      </c>
      <c r="L6" s="1">
        <v>3</v>
      </c>
      <c r="M6" s="1">
        <v>4</v>
      </c>
      <c r="N6" s="1">
        <v>8</v>
      </c>
      <c r="O6" s="1">
        <v>5</v>
      </c>
      <c r="P6" s="1">
        <v>1</v>
      </c>
      <c r="Q6" s="1">
        <v>4</v>
      </c>
      <c r="R6" s="1">
        <v>7</v>
      </c>
      <c r="S6" s="1">
        <v>7</v>
      </c>
      <c r="T6" s="1">
        <v>8</v>
      </c>
      <c r="U6" s="1">
        <v>2</v>
      </c>
      <c r="V6" s="1">
        <v>4</v>
      </c>
      <c r="W6" s="1">
        <v>4</v>
      </c>
      <c r="X6" s="1">
        <v>2</v>
      </c>
      <c r="Y6" s="1">
        <v>8</v>
      </c>
      <c r="Z6" s="1">
        <v>8</v>
      </c>
      <c r="AA6" s="1">
        <v>8</v>
      </c>
      <c r="AB6" s="1">
        <v>8</v>
      </c>
      <c r="AC6" s="1">
        <v>8</v>
      </c>
      <c r="AD6" s="1">
        <v>5</v>
      </c>
      <c r="AE6" s="1">
        <v>7</v>
      </c>
      <c r="AF6" s="1">
        <v>6</v>
      </c>
      <c r="AG6" s="1">
        <v>8</v>
      </c>
      <c r="AH6" s="1">
        <v>8</v>
      </c>
      <c r="AI6" s="1">
        <v>10</v>
      </c>
      <c r="AJ6" s="1">
        <v>10</v>
      </c>
      <c r="AK6" s="1">
        <v>7</v>
      </c>
      <c r="AL6" s="1">
        <v>9</v>
      </c>
      <c r="AM6" s="1">
        <v>5</v>
      </c>
      <c r="AN6" s="1">
        <v>7</v>
      </c>
      <c r="AO6" s="1">
        <v>9</v>
      </c>
      <c r="AP6" s="1">
        <v>9</v>
      </c>
      <c r="AQ6" s="1">
        <v>7</v>
      </c>
    </row>
    <row r="7" spans="1:55" x14ac:dyDescent="0.25">
      <c r="B7" s="2" t="s">
        <v>14</v>
      </c>
      <c r="C7" s="2">
        <v>20</v>
      </c>
      <c r="D7" s="1">
        <v>1</v>
      </c>
      <c r="E7" s="1">
        <v>1</v>
      </c>
      <c r="F7" s="1">
        <v>2</v>
      </c>
      <c r="G7" s="1">
        <v>0</v>
      </c>
      <c r="H7" s="1">
        <v>5</v>
      </c>
      <c r="I7" s="1">
        <v>5</v>
      </c>
      <c r="J7" s="1">
        <v>4</v>
      </c>
      <c r="K7" s="1">
        <v>4</v>
      </c>
      <c r="L7" s="1">
        <v>4</v>
      </c>
      <c r="M7" s="1">
        <v>6</v>
      </c>
      <c r="N7" s="1">
        <v>8</v>
      </c>
      <c r="O7" s="1">
        <v>5</v>
      </c>
      <c r="P7" s="1">
        <v>1</v>
      </c>
      <c r="Q7" s="1">
        <v>4</v>
      </c>
      <c r="R7" s="1">
        <v>7</v>
      </c>
      <c r="S7" s="1">
        <v>7</v>
      </c>
      <c r="T7" s="1">
        <v>8</v>
      </c>
      <c r="U7" s="1">
        <v>4</v>
      </c>
      <c r="V7" s="1">
        <v>4</v>
      </c>
      <c r="W7" s="1">
        <v>4</v>
      </c>
      <c r="X7" s="1">
        <v>2</v>
      </c>
      <c r="Y7" s="1">
        <v>8</v>
      </c>
      <c r="Z7" s="1">
        <v>8</v>
      </c>
      <c r="AA7" s="1">
        <v>9</v>
      </c>
      <c r="AB7" s="1">
        <v>8</v>
      </c>
      <c r="AC7" s="1">
        <v>8</v>
      </c>
      <c r="AD7" s="1">
        <v>5</v>
      </c>
      <c r="AE7" s="1">
        <v>7</v>
      </c>
      <c r="AF7" s="1">
        <v>7</v>
      </c>
      <c r="AG7" s="1">
        <v>8</v>
      </c>
      <c r="AH7" s="1">
        <v>8</v>
      </c>
      <c r="AI7" s="1">
        <v>10</v>
      </c>
      <c r="AJ7" s="1">
        <v>10</v>
      </c>
      <c r="AK7" s="1">
        <v>7</v>
      </c>
      <c r="AL7" s="1">
        <v>10</v>
      </c>
      <c r="AM7" s="1">
        <v>5</v>
      </c>
      <c r="AN7" s="1">
        <v>9</v>
      </c>
      <c r="AO7" s="1">
        <v>9</v>
      </c>
      <c r="AP7" s="1">
        <v>9</v>
      </c>
      <c r="AQ7" s="1">
        <v>8</v>
      </c>
    </row>
    <row r="8" spans="1:55" x14ac:dyDescent="0.25">
      <c r="B8" s="2" t="s">
        <v>15</v>
      </c>
      <c r="C8" s="2">
        <v>22</v>
      </c>
      <c r="D8" s="1">
        <v>1</v>
      </c>
      <c r="E8" s="1">
        <v>1</v>
      </c>
      <c r="F8" s="1">
        <v>2</v>
      </c>
      <c r="G8" s="1">
        <v>0</v>
      </c>
      <c r="H8" s="1">
        <v>5</v>
      </c>
      <c r="I8" s="1">
        <v>5</v>
      </c>
      <c r="J8" s="1">
        <v>4</v>
      </c>
      <c r="K8" s="1">
        <v>4</v>
      </c>
      <c r="L8" s="1">
        <v>4</v>
      </c>
      <c r="M8" s="1">
        <v>7</v>
      </c>
      <c r="N8" s="1">
        <v>8</v>
      </c>
      <c r="O8" s="1">
        <v>5</v>
      </c>
      <c r="P8" s="1">
        <v>1</v>
      </c>
      <c r="Q8" s="1">
        <v>4</v>
      </c>
      <c r="R8" s="1">
        <v>7</v>
      </c>
      <c r="S8" s="1">
        <v>8</v>
      </c>
      <c r="T8" s="1">
        <v>9</v>
      </c>
      <c r="U8" s="1">
        <v>4</v>
      </c>
      <c r="V8" s="1">
        <v>5</v>
      </c>
      <c r="W8" s="1">
        <v>4</v>
      </c>
      <c r="X8" s="1">
        <v>2</v>
      </c>
      <c r="Y8" s="1">
        <v>8</v>
      </c>
      <c r="Z8" s="1">
        <v>8</v>
      </c>
      <c r="AA8" s="1">
        <v>9</v>
      </c>
      <c r="AB8" s="1">
        <v>8</v>
      </c>
      <c r="AC8" s="1">
        <v>8</v>
      </c>
      <c r="AD8" s="1">
        <v>5</v>
      </c>
      <c r="AE8" s="1">
        <v>7</v>
      </c>
      <c r="AF8" s="1">
        <v>7</v>
      </c>
      <c r="AG8" s="1">
        <v>8</v>
      </c>
      <c r="AH8" s="1">
        <v>8</v>
      </c>
      <c r="AI8" s="1">
        <v>10</v>
      </c>
      <c r="AJ8" s="1">
        <v>10</v>
      </c>
      <c r="AK8" s="1">
        <v>7</v>
      </c>
      <c r="AL8" s="1">
        <v>10</v>
      </c>
      <c r="AM8" s="1">
        <v>6</v>
      </c>
      <c r="AN8" s="1">
        <v>9</v>
      </c>
      <c r="AO8" s="1">
        <v>9</v>
      </c>
      <c r="AP8" s="1">
        <v>9</v>
      </c>
      <c r="AQ8" s="1">
        <v>8</v>
      </c>
    </row>
    <row r="9" spans="1:55" x14ac:dyDescent="0.25">
      <c r="B9" s="2" t="s">
        <v>12</v>
      </c>
      <c r="C9" s="2">
        <v>40</v>
      </c>
      <c r="D9" s="1">
        <v>1</v>
      </c>
      <c r="E9" s="1">
        <v>1</v>
      </c>
      <c r="F9" s="1">
        <v>2</v>
      </c>
      <c r="G9" s="1">
        <v>0</v>
      </c>
      <c r="H9" s="1">
        <v>5</v>
      </c>
      <c r="I9" s="1">
        <v>5</v>
      </c>
      <c r="J9" s="1">
        <v>4</v>
      </c>
      <c r="K9" s="1">
        <v>4</v>
      </c>
      <c r="L9" s="1">
        <v>5</v>
      </c>
      <c r="M9" s="1">
        <v>8</v>
      </c>
      <c r="N9" s="1">
        <v>8</v>
      </c>
      <c r="O9" s="1">
        <v>6</v>
      </c>
      <c r="P9" s="1">
        <v>5</v>
      </c>
      <c r="Q9" s="1">
        <v>5</v>
      </c>
      <c r="R9" s="1">
        <v>8</v>
      </c>
      <c r="S9" s="1">
        <v>8</v>
      </c>
      <c r="T9" s="1">
        <v>9</v>
      </c>
      <c r="U9" s="1">
        <v>6</v>
      </c>
      <c r="V9" s="1">
        <v>5</v>
      </c>
      <c r="W9" s="1">
        <v>4</v>
      </c>
      <c r="X9" s="1">
        <v>3</v>
      </c>
      <c r="Y9" s="1">
        <v>8</v>
      </c>
      <c r="Z9" s="1">
        <v>8</v>
      </c>
      <c r="AA9" s="1">
        <v>9</v>
      </c>
      <c r="AB9" s="1">
        <v>8</v>
      </c>
      <c r="AC9" s="1">
        <v>9</v>
      </c>
      <c r="AD9" s="1">
        <v>5</v>
      </c>
      <c r="AE9" s="1">
        <v>9</v>
      </c>
      <c r="AF9" s="1">
        <v>8</v>
      </c>
      <c r="AG9" s="1">
        <v>8</v>
      </c>
      <c r="AH9" s="1">
        <v>8</v>
      </c>
      <c r="AI9" s="1">
        <v>10</v>
      </c>
      <c r="AJ9" s="1">
        <v>10</v>
      </c>
      <c r="AK9" s="1">
        <v>9</v>
      </c>
      <c r="AL9" s="1">
        <v>10</v>
      </c>
      <c r="AM9" s="1">
        <v>7</v>
      </c>
      <c r="AN9" s="1">
        <v>9</v>
      </c>
      <c r="AO9" s="1">
        <v>9</v>
      </c>
      <c r="AP9" s="1">
        <v>10</v>
      </c>
      <c r="AQ9" s="1">
        <v>9</v>
      </c>
    </row>
    <row r="10" spans="1:55" x14ac:dyDescent="0.25">
      <c r="B10" s="2" t="s">
        <v>13</v>
      </c>
      <c r="C10" s="2">
        <v>42</v>
      </c>
      <c r="D10" s="1">
        <v>1</v>
      </c>
      <c r="E10" s="1">
        <v>1</v>
      </c>
      <c r="F10" s="1">
        <v>2</v>
      </c>
      <c r="G10" s="1">
        <v>0</v>
      </c>
      <c r="H10" s="1">
        <v>5</v>
      </c>
      <c r="I10" s="1">
        <v>5</v>
      </c>
      <c r="J10" s="1">
        <v>4</v>
      </c>
      <c r="K10" s="1">
        <v>4</v>
      </c>
      <c r="L10" s="1">
        <v>5</v>
      </c>
      <c r="M10" s="1">
        <v>8</v>
      </c>
      <c r="N10" s="1">
        <v>8</v>
      </c>
      <c r="O10" s="1">
        <v>6</v>
      </c>
      <c r="P10" s="1">
        <v>5</v>
      </c>
      <c r="Q10" s="1">
        <v>6</v>
      </c>
      <c r="R10" s="1">
        <v>8</v>
      </c>
      <c r="S10" s="1">
        <v>8</v>
      </c>
      <c r="T10" s="1">
        <v>9</v>
      </c>
      <c r="U10" s="1">
        <v>6</v>
      </c>
      <c r="V10" s="1">
        <v>5</v>
      </c>
      <c r="W10" s="1">
        <v>4</v>
      </c>
      <c r="X10" s="1">
        <v>3</v>
      </c>
      <c r="Y10" s="1">
        <v>8</v>
      </c>
      <c r="Z10" s="1">
        <v>8</v>
      </c>
      <c r="AA10" s="1">
        <v>9</v>
      </c>
      <c r="AB10" s="1">
        <v>8</v>
      </c>
      <c r="AC10" s="1">
        <v>9</v>
      </c>
      <c r="AD10" s="1">
        <v>5</v>
      </c>
      <c r="AE10" s="1">
        <v>9</v>
      </c>
      <c r="AF10" s="1">
        <v>8</v>
      </c>
      <c r="AG10" s="1">
        <v>8</v>
      </c>
      <c r="AH10" s="1">
        <v>8</v>
      </c>
      <c r="AI10" s="1">
        <v>10</v>
      </c>
      <c r="AJ10" s="1">
        <v>10</v>
      </c>
      <c r="AK10" s="1">
        <v>10</v>
      </c>
      <c r="AL10" s="1">
        <v>10</v>
      </c>
      <c r="AM10" s="1">
        <v>7</v>
      </c>
      <c r="AN10" s="1">
        <v>9</v>
      </c>
      <c r="AO10" s="1">
        <v>9</v>
      </c>
      <c r="AP10" s="1">
        <v>10</v>
      </c>
      <c r="AQ10" s="1">
        <v>9</v>
      </c>
    </row>
    <row r="11" spans="1:55" x14ac:dyDescent="0.25">
      <c r="B11" s="2" t="s">
        <v>14</v>
      </c>
      <c r="C11" s="2">
        <v>44</v>
      </c>
      <c r="D11" s="1">
        <v>1</v>
      </c>
      <c r="E11" s="1">
        <v>1</v>
      </c>
      <c r="F11" s="1">
        <v>2</v>
      </c>
      <c r="G11" s="1">
        <v>0</v>
      </c>
      <c r="H11" s="1">
        <v>7</v>
      </c>
      <c r="I11" s="1">
        <v>5</v>
      </c>
      <c r="J11" s="1">
        <v>4</v>
      </c>
      <c r="K11" s="1">
        <v>4</v>
      </c>
      <c r="L11" s="1">
        <v>5</v>
      </c>
      <c r="M11" s="1">
        <v>8</v>
      </c>
      <c r="N11" s="1">
        <v>8</v>
      </c>
      <c r="O11" s="1">
        <v>7</v>
      </c>
      <c r="P11" s="1">
        <v>5</v>
      </c>
      <c r="Q11" s="1">
        <v>6</v>
      </c>
      <c r="R11" s="1">
        <v>8</v>
      </c>
      <c r="S11" s="1">
        <v>8</v>
      </c>
      <c r="T11" s="1">
        <v>9</v>
      </c>
      <c r="U11" s="1">
        <v>6</v>
      </c>
      <c r="V11" s="1">
        <v>5</v>
      </c>
      <c r="W11" s="1">
        <v>4</v>
      </c>
      <c r="X11" s="1">
        <v>3</v>
      </c>
      <c r="Y11" s="1">
        <v>8</v>
      </c>
      <c r="Z11" s="1">
        <v>8</v>
      </c>
      <c r="AA11" s="1">
        <v>9</v>
      </c>
      <c r="AB11" s="1">
        <v>8</v>
      </c>
      <c r="AC11" s="1">
        <v>9</v>
      </c>
      <c r="AD11" s="1">
        <v>6</v>
      </c>
      <c r="AE11" s="1">
        <v>10</v>
      </c>
      <c r="AF11" s="1">
        <v>8</v>
      </c>
      <c r="AG11" s="1">
        <v>8</v>
      </c>
      <c r="AH11" s="1">
        <v>8</v>
      </c>
      <c r="AI11" s="1">
        <v>10</v>
      </c>
      <c r="AJ11" s="1">
        <v>10</v>
      </c>
      <c r="AK11" s="1">
        <v>10</v>
      </c>
      <c r="AL11" s="1">
        <v>10</v>
      </c>
      <c r="AM11" s="1">
        <v>7</v>
      </c>
      <c r="AN11" s="1">
        <v>9</v>
      </c>
      <c r="AO11" s="1">
        <v>9</v>
      </c>
      <c r="AP11" s="1">
        <v>10</v>
      </c>
      <c r="AQ11" s="1">
        <v>9</v>
      </c>
    </row>
    <row r="12" spans="1:55" x14ac:dyDescent="0.25">
      <c r="B12" s="2" t="s">
        <v>15</v>
      </c>
      <c r="C12" s="2">
        <v>46</v>
      </c>
      <c r="D12" s="1">
        <v>1</v>
      </c>
      <c r="E12" s="1">
        <v>1</v>
      </c>
      <c r="F12" s="1">
        <v>2</v>
      </c>
      <c r="G12" s="1">
        <v>0</v>
      </c>
      <c r="H12" s="1">
        <v>7</v>
      </c>
      <c r="I12" s="1">
        <v>5</v>
      </c>
      <c r="J12" s="1">
        <v>4</v>
      </c>
      <c r="K12" s="1">
        <v>4</v>
      </c>
      <c r="L12" s="1">
        <v>5</v>
      </c>
      <c r="M12" s="1">
        <v>9</v>
      </c>
      <c r="N12" s="1">
        <v>8</v>
      </c>
      <c r="O12" s="1">
        <v>7</v>
      </c>
      <c r="P12" s="1">
        <v>5</v>
      </c>
      <c r="Q12" s="1">
        <v>6</v>
      </c>
      <c r="R12" s="1">
        <v>8</v>
      </c>
      <c r="S12" s="1">
        <v>8</v>
      </c>
      <c r="T12" s="1">
        <v>9</v>
      </c>
      <c r="U12" s="1">
        <v>6</v>
      </c>
      <c r="V12" s="1">
        <v>5</v>
      </c>
      <c r="W12" s="1">
        <v>4</v>
      </c>
      <c r="X12" s="1">
        <v>3</v>
      </c>
      <c r="Y12" s="1">
        <v>8</v>
      </c>
      <c r="Z12" s="1">
        <v>8</v>
      </c>
      <c r="AA12" s="1">
        <v>9</v>
      </c>
      <c r="AB12" s="1">
        <v>8</v>
      </c>
      <c r="AC12" s="1">
        <v>9</v>
      </c>
      <c r="AD12" s="1">
        <v>6</v>
      </c>
      <c r="AE12" s="1">
        <v>10</v>
      </c>
      <c r="AF12" s="1">
        <v>8</v>
      </c>
      <c r="AG12" s="1">
        <v>8</v>
      </c>
      <c r="AH12" s="1">
        <v>8</v>
      </c>
      <c r="AI12" s="1">
        <v>10</v>
      </c>
      <c r="AJ12" s="1">
        <v>10</v>
      </c>
      <c r="AK12" s="1">
        <v>10</v>
      </c>
      <c r="AL12" s="1">
        <v>10</v>
      </c>
      <c r="AM12" s="1">
        <v>7</v>
      </c>
      <c r="AN12" s="1">
        <v>9</v>
      </c>
      <c r="AO12" s="1">
        <v>9</v>
      </c>
      <c r="AP12" s="1">
        <v>10</v>
      </c>
      <c r="AQ12" s="1">
        <v>9</v>
      </c>
    </row>
    <row r="13" spans="1:55" x14ac:dyDescent="0.25">
      <c r="B13" s="2" t="s">
        <v>10</v>
      </c>
      <c r="C13" s="2">
        <v>48</v>
      </c>
      <c r="D13" s="1">
        <v>1</v>
      </c>
      <c r="E13" s="1">
        <v>1</v>
      </c>
      <c r="F13" s="1">
        <v>2</v>
      </c>
      <c r="G13" s="1">
        <v>0</v>
      </c>
      <c r="H13" s="1">
        <v>7</v>
      </c>
      <c r="I13" s="1">
        <v>5</v>
      </c>
      <c r="J13" s="1">
        <v>4</v>
      </c>
      <c r="K13" s="1">
        <v>4</v>
      </c>
      <c r="L13" s="1">
        <v>5</v>
      </c>
      <c r="M13" s="1">
        <v>9</v>
      </c>
      <c r="N13" s="1">
        <v>8</v>
      </c>
      <c r="O13" s="1">
        <v>7</v>
      </c>
      <c r="P13" s="1">
        <v>5</v>
      </c>
      <c r="Q13" s="1">
        <v>6</v>
      </c>
      <c r="R13" s="1">
        <v>8</v>
      </c>
      <c r="S13" s="1">
        <v>8</v>
      </c>
      <c r="T13" s="1">
        <v>9</v>
      </c>
      <c r="U13" s="1">
        <v>6</v>
      </c>
      <c r="V13" s="1">
        <v>5</v>
      </c>
      <c r="W13" s="1">
        <v>4</v>
      </c>
      <c r="X13" s="1">
        <v>3</v>
      </c>
      <c r="Y13" s="1">
        <v>8</v>
      </c>
      <c r="Z13" s="1">
        <v>8</v>
      </c>
      <c r="AA13" s="1">
        <v>9</v>
      </c>
      <c r="AB13" s="1">
        <v>8</v>
      </c>
      <c r="AC13" s="1">
        <v>9</v>
      </c>
      <c r="AD13" s="1">
        <v>6</v>
      </c>
      <c r="AE13" s="1">
        <v>10</v>
      </c>
      <c r="AF13" s="1">
        <v>8</v>
      </c>
      <c r="AG13" s="1">
        <v>8</v>
      </c>
      <c r="AH13" s="1">
        <v>8</v>
      </c>
      <c r="AI13" s="1">
        <v>10</v>
      </c>
      <c r="AJ13" s="1">
        <v>10</v>
      </c>
      <c r="AK13" s="1">
        <v>10</v>
      </c>
      <c r="AL13" s="1">
        <v>10</v>
      </c>
      <c r="AM13" s="1">
        <v>7</v>
      </c>
      <c r="AN13" s="1">
        <v>9</v>
      </c>
      <c r="AO13" s="1">
        <v>9</v>
      </c>
      <c r="AP13" s="1">
        <v>10</v>
      </c>
      <c r="AQ13" s="1">
        <v>9</v>
      </c>
    </row>
    <row r="16" spans="1:55" x14ac:dyDescent="0.25">
      <c r="C16" s="1"/>
      <c r="D16" s="1" t="s">
        <v>19</v>
      </c>
      <c r="E16" s="1"/>
      <c r="F16" s="1"/>
      <c r="G16" s="1"/>
      <c r="I16" s="1"/>
      <c r="J16" s="1" t="s">
        <v>37</v>
      </c>
      <c r="K16" s="1"/>
      <c r="L16" s="1"/>
      <c r="M16" s="1"/>
      <c r="N16" s="1"/>
      <c r="Q16" s="1" t="s">
        <v>38</v>
      </c>
      <c r="R16" s="1"/>
      <c r="S16" s="1"/>
      <c r="T16" s="1"/>
      <c r="U16" s="1"/>
      <c r="X16" s="1" t="s">
        <v>4</v>
      </c>
      <c r="Y16" s="1"/>
      <c r="Z16" s="1"/>
      <c r="AA16" s="1"/>
      <c r="AB16" s="1"/>
      <c r="AC16" s="1"/>
      <c r="AD16" s="1"/>
      <c r="AG16" s="1" t="s">
        <v>5</v>
      </c>
      <c r="AH16" s="1"/>
      <c r="AI16" s="1"/>
      <c r="AJ16" s="1"/>
      <c r="AK16" s="1"/>
      <c r="AL16" s="1"/>
      <c r="AM16" s="1"/>
      <c r="AP16" s="1" t="s">
        <v>6</v>
      </c>
      <c r="AQ16" s="1"/>
      <c r="AR16" s="1"/>
      <c r="AS16" s="1"/>
      <c r="AT16" s="1"/>
      <c r="AU16" s="1"/>
      <c r="AX16" s="1" t="s">
        <v>7</v>
      </c>
      <c r="AY16" s="1"/>
      <c r="AZ16" s="1"/>
      <c r="BA16" s="1"/>
      <c r="BB16" s="1"/>
      <c r="BC16" s="1"/>
    </row>
    <row r="17" spans="3:55" x14ac:dyDescent="0.25">
      <c r="C17" s="2" t="s">
        <v>9</v>
      </c>
      <c r="D17" s="1">
        <v>1</v>
      </c>
      <c r="E17" s="1">
        <v>2</v>
      </c>
      <c r="F17" s="1">
        <v>1</v>
      </c>
      <c r="G17" s="1">
        <v>2</v>
      </c>
      <c r="I17" s="2" t="s">
        <v>9</v>
      </c>
      <c r="J17" s="1">
        <v>1</v>
      </c>
      <c r="K17" s="1">
        <v>2</v>
      </c>
      <c r="L17" s="1">
        <v>1</v>
      </c>
      <c r="M17" s="1">
        <v>2</v>
      </c>
      <c r="N17" s="1">
        <v>3</v>
      </c>
      <c r="Q17" s="1">
        <v>1</v>
      </c>
      <c r="R17" s="1">
        <v>2</v>
      </c>
      <c r="S17" s="1">
        <v>1</v>
      </c>
      <c r="T17" s="1">
        <v>2</v>
      </c>
      <c r="U17" s="1">
        <v>3</v>
      </c>
      <c r="X17" s="1">
        <v>1</v>
      </c>
      <c r="Y17" s="1">
        <v>2</v>
      </c>
      <c r="Z17" s="1">
        <v>3</v>
      </c>
      <c r="AA17" s="1">
        <v>1</v>
      </c>
      <c r="AB17" s="1">
        <v>2</v>
      </c>
      <c r="AC17" s="1">
        <v>1</v>
      </c>
      <c r="AD17" s="1">
        <v>2</v>
      </c>
      <c r="AG17" s="1">
        <v>1</v>
      </c>
      <c r="AH17" s="1">
        <v>2</v>
      </c>
      <c r="AI17" s="1">
        <v>3</v>
      </c>
      <c r="AJ17" s="1">
        <v>1</v>
      </c>
      <c r="AK17" s="1">
        <v>2</v>
      </c>
      <c r="AL17" s="1">
        <v>1</v>
      </c>
      <c r="AM17" s="1">
        <v>2</v>
      </c>
      <c r="AP17" s="1">
        <v>1</v>
      </c>
      <c r="AQ17" s="1">
        <v>2</v>
      </c>
      <c r="AR17" s="1">
        <v>1</v>
      </c>
      <c r="AS17" s="1">
        <v>2</v>
      </c>
      <c r="AT17" s="1">
        <v>1</v>
      </c>
      <c r="AU17" s="1">
        <v>2</v>
      </c>
      <c r="AX17" s="1">
        <v>1</v>
      </c>
      <c r="AY17" s="1">
        <v>2</v>
      </c>
      <c r="AZ17" s="1">
        <v>1</v>
      </c>
      <c r="BA17" s="1">
        <v>2</v>
      </c>
      <c r="BB17" s="1">
        <v>1</v>
      </c>
      <c r="BC17" s="1">
        <v>2</v>
      </c>
    </row>
    <row r="18" spans="3:55" x14ac:dyDescent="0.25">
      <c r="C18" s="2">
        <v>0</v>
      </c>
      <c r="D18" s="1">
        <v>0</v>
      </c>
      <c r="E18" s="1">
        <v>0</v>
      </c>
      <c r="F18" s="1">
        <v>0</v>
      </c>
      <c r="G18" s="1">
        <v>0</v>
      </c>
      <c r="I18" s="2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G18" s="1">
        <v>0</v>
      </c>
      <c r="AH18" s="1">
        <v>0</v>
      </c>
      <c r="AI18" s="1">
        <v>0</v>
      </c>
      <c r="AJ18" s="1">
        <f>+AK18</f>
        <v>0</v>
      </c>
      <c r="AK18" s="1">
        <v>0</v>
      </c>
      <c r="AL18" s="1">
        <v>0</v>
      </c>
      <c r="AM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</row>
    <row r="19" spans="3:55" x14ac:dyDescent="0.25">
      <c r="C19" s="2">
        <v>1</v>
      </c>
      <c r="D19" s="1">
        <v>0</v>
      </c>
      <c r="E19" s="1">
        <v>0</v>
      </c>
      <c r="F19" s="1">
        <v>0</v>
      </c>
      <c r="G19" s="1">
        <v>0</v>
      </c>
      <c r="I19" s="2">
        <v>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Q19" s="1">
        <v>1</v>
      </c>
      <c r="R19" s="1">
        <v>1</v>
      </c>
      <c r="S19" s="1">
        <v>0</v>
      </c>
      <c r="T19" s="1">
        <v>0</v>
      </c>
      <c r="U19" s="1">
        <v>0</v>
      </c>
      <c r="X19" s="1">
        <v>0</v>
      </c>
      <c r="Y19" s="1">
        <v>0</v>
      </c>
      <c r="Z19" s="1">
        <v>3</v>
      </c>
      <c r="AA19" s="1">
        <v>0</v>
      </c>
      <c r="AB19" s="1">
        <v>0</v>
      </c>
      <c r="AC19" s="1">
        <v>0</v>
      </c>
      <c r="AD19" s="1">
        <v>0</v>
      </c>
      <c r="AG19" s="1">
        <v>0</v>
      </c>
      <c r="AH19" s="1">
        <v>0</v>
      </c>
      <c r="AI19" s="1">
        <v>0</v>
      </c>
      <c r="AJ19" s="1">
        <v>2</v>
      </c>
      <c r="AK19" s="1">
        <v>1</v>
      </c>
      <c r="AL19" s="1">
        <v>0</v>
      </c>
      <c r="AM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1</v>
      </c>
      <c r="AU19" s="1">
        <v>1</v>
      </c>
      <c r="AX19" s="1">
        <v>1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</row>
    <row r="20" spans="3:55" x14ac:dyDescent="0.25">
      <c r="C20" s="2">
        <v>16</v>
      </c>
      <c r="D20" s="1">
        <v>0</v>
      </c>
      <c r="E20" s="1">
        <v>1</v>
      </c>
      <c r="F20" s="1">
        <v>2</v>
      </c>
      <c r="G20" s="1">
        <v>0</v>
      </c>
      <c r="I20" s="2">
        <v>16</v>
      </c>
      <c r="J20" s="1">
        <v>4</v>
      </c>
      <c r="K20" s="1">
        <v>4</v>
      </c>
      <c r="L20" s="1">
        <v>3</v>
      </c>
      <c r="M20" s="1">
        <v>4</v>
      </c>
      <c r="N20" s="1">
        <v>2</v>
      </c>
      <c r="Q20" s="1">
        <v>3</v>
      </c>
      <c r="R20" s="1">
        <v>6</v>
      </c>
      <c r="S20" s="1">
        <v>5</v>
      </c>
      <c r="T20" s="1">
        <v>0</v>
      </c>
      <c r="U20" s="1">
        <v>4</v>
      </c>
      <c r="X20" s="1">
        <v>5</v>
      </c>
      <c r="Y20" s="1">
        <v>7</v>
      </c>
      <c r="Z20" s="1">
        <v>7</v>
      </c>
      <c r="AA20" s="1">
        <v>2</v>
      </c>
      <c r="AB20" s="1">
        <v>3</v>
      </c>
      <c r="AC20" s="1">
        <v>4</v>
      </c>
      <c r="AD20" s="1">
        <v>2</v>
      </c>
      <c r="AG20" s="1">
        <v>6</v>
      </c>
      <c r="AH20" s="1">
        <v>8</v>
      </c>
      <c r="AI20" s="1">
        <v>7</v>
      </c>
      <c r="AJ20" s="1">
        <v>6</v>
      </c>
      <c r="AK20" s="1">
        <v>6</v>
      </c>
      <c r="AL20" s="1">
        <v>5</v>
      </c>
      <c r="AM20" s="1">
        <v>5</v>
      </c>
      <c r="AP20" s="1">
        <v>6</v>
      </c>
      <c r="AQ20" s="1">
        <v>7</v>
      </c>
      <c r="AR20" s="1">
        <v>7</v>
      </c>
      <c r="AS20" s="1">
        <v>10</v>
      </c>
      <c r="AT20" s="1">
        <v>9</v>
      </c>
      <c r="AU20" s="1">
        <v>7</v>
      </c>
      <c r="AX20" s="1">
        <v>8</v>
      </c>
      <c r="AY20" s="1">
        <v>5</v>
      </c>
      <c r="AZ20" s="1">
        <v>6</v>
      </c>
      <c r="BA20" s="1">
        <v>8</v>
      </c>
      <c r="BB20" s="1">
        <v>8</v>
      </c>
      <c r="BC20" s="1">
        <v>7</v>
      </c>
    </row>
    <row r="21" spans="3:55" x14ac:dyDescent="0.25">
      <c r="C21" s="2">
        <v>18</v>
      </c>
      <c r="D21" s="1">
        <v>1</v>
      </c>
      <c r="E21" s="1">
        <v>1</v>
      </c>
      <c r="F21" s="1">
        <v>2</v>
      </c>
      <c r="G21" s="1">
        <v>0</v>
      </c>
      <c r="I21" s="2">
        <v>18</v>
      </c>
      <c r="J21" s="1">
        <v>4</v>
      </c>
      <c r="K21" s="1">
        <v>4</v>
      </c>
      <c r="L21" s="1">
        <v>4</v>
      </c>
      <c r="M21" s="1">
        <v>4</v>
      </c>
      <c r="N21" s="1">
        <v>3</v>
      </c>
      <c r="Q21" s="1">
        <v>4</v>
      </c>
      <c r="R21" s="1">
        <v>8</v>
      </c>
      <c r="S21" s="1">
        <v>5</v>
      </c>
      <c r="T21" s="1">
        <v>1</v>
      </c>
      <c r="U21" s="1">
        <v>4</v>
      </c>
      <c r="X21" s="1">
        <v>7</v>
      </c>
      <c r="Y21" s="1">
        <v>7</v>
      </c>
      <c r="Z21" s="1">
        <v>8</v>
      </c>
      <c r="AA21" s="1">
        <v>2</v>
      </c>
      <c r="AB21" s="1">
        <v>4</v>
      </c>
      <c r="AC21" s="1">
        <v>4</v>
      </c>
      <c r="AD21" s="1">
        <v>2</v>
      </c>
      <c r="AG21" s="1">
        <v>8</v>
      </c>
      <c r="AH21" s="1">
        <v>8</v>
      </c>
      <c r="AI21" s="1">
        <v>8</v>
      </c>
      <c r="AJ21" s="1">
        <v>8</v>
      </c>
      <c r="AK21" s="1">
        <v>8</v>
      </c>
      <c r="AL21" s="1">
        <v>5</v>
      </c>
      <c r="AM21" s="1">
        <v>7</v>
      </c>
      <c r="AP21" s="1">
        <v>6</v>
      </c>
      <c r="AQ21" s="1">
        <v>8</v>
      </c>
      <c r="AR21" s="1">
        <v>8</v>
      </c>
      <c r="AS21" s="1">
        <v>10</v>
      </c>
      <c r="AT21" s="1">
        <v>10</v>
      </c>
      <c r="AU21" s="1">
        <v>7</v>
      </c>
      <c r="AX21" s="1">
        <v>9</v>
      </c>
      <c r="AY21" s="1">
        <v>5</v>
      </c>
      <c r="AZ21" s="1">
        <v>7</v>
      </c>
      <c r="BA21" s="1">
        <v>9</v>
      </c>
      <c r="BB21" s="1">
        <v>9</v>
      </c>
      <c r="BC21" s="1">
        <v>7</v>
      </c>
    </row>
    <row r="22" spans="3:55" x14ac:dyDescent="0.25">
      <c r="C22" s="2">
        <v>20</v>
      </c>
      <c r="D22" s="1">
        <v>1</v>
      </c>
      <c r="E22" s="1">
        <v>1</v>
      </c>
      <c r="F22" s="1">
        <v>2</v>
      </c>
      <c r="G22" s="1">
        <v>0</v>
      </c>
      <c r="I22" s="2">
        <v>20</v>
      </c>
      <c r="J22" s="1">
        <v>5</v>
      </c>
      <c r="K22" s="1">
        <v>5</v>
      </c>
      <c r="L22" s="1">
        <v>4</v>
      </c>
      <c r="M22" s="1">
        <v>4</v>
      </c>
      <c r="N22" s="1">
        <v>4</v>
      </c>
      <c r="Q22" s="1">
        <v>6</v>
      </c>
      <c r="R22" s="1">
        <v>8</v>
      </c>
      <c r="S22" s="1">
        <v>5</v>
      </c>
      <c r="T22" s="1">
        <v>1</v>
      </c>
      <c r="U22" s="1">
        <v>4</v>
      </c>
      <c r="X22" s="1">
        <v>7</v>
      </c>
      <c r="Y22" s="1">
        <v>7</v>
      </c>
      <c r="Z22" s="1">
        <v>8</v>
      </c>
      <c r="AA22" s="1">
        <v>4</v>
      </c>
      <c r="AB22" s="1">
        <v>4</v>
      </c>
      <c r="AC22" s="1">
        <v>4</v>
      </c>
      <c r="AD22" s="1">
        <v>2</v>
      </c>
      <c r="AG22" s="1">
        <v>8</v>
      </c>
      <c r="AH22" s="1">
        <v>8</v>
      </c>
      <c r="AI22" s="1">
        <v>9</v>
      </c>
      <c r="AJ22" s="1">
        <v>8</v>
      </c>
      <c r="AK22" s="1">
        <v>8</v>
      </c>
      <c r="AL22" s="1">
        <v>5</v>
      </c>
      <c r="AM22" s="1">
        <v>7</v>
      </c>
      <c r="AP22" s="1">
        <v>7</v>
      </c>
      <c r="AQ22" s="1">
        <v>8</v>
      </c>
      <c r="AR22" s="1">
        <v>8</v>
      </c>
      <c r="AS22" s="1">
        <v>10</v>
      </c>
      <c r="AT22" s="1">
        <v>10</v>
      </c>
      <c r="AU22" s="1">
        <v>7</v>
      </c>
      <c r="AX22" s="1">
        <v>10</v>
      </c>
      <c r="AY22" s="1">
        <v>5</v>
      </c>
      <c r="AZ22" s="1">
        <v>9</v>
      </c>
      <c r="BA22" s="1">
        <v>9</v>
      </c>
      <c r="BB22" s="1">
        <v>9</v>
      </c>
      <c r="BC22" s="1">
        <v>8</v>
      </c>
    </row>
    <row r="23" spans="3:55" x14ac:dyDescent="0.25">
      <c r="C23" s="2">
        <v>22</v>
      </c>
      <c r="D23" s="1">
        <v>1</v>
      </c>
      <c r="E23" s="1">
        <v>1</v>
      </c>
      <c r="F23" s="1">
        <v>2</v>
      </c>
      <c r="G23" s="1">
        <v>0</v>
      </c>
      <c r="I23" s="2">
        <v>22</v>
      </c>
      <c r="J23" s="1">
        <v>5</v>
      </c>
      <c r="K23" s="1">
        <v>5</v>
      </c>
      <c r="L23" s="1">
        <v>4</v>
      </c>
      <c r="M23" s="1">
        <v>4</v>
      </c>
      <c r="N23" s="1">
        <v>4</v>
      </c>
      <c r="Q23" s="1">
        <v>7</v>
      </c>
      <c r="R23" s="1">
        <v>8</v>
      </c>
      <c r="S23" s="1">
        <v>5</v>
      </c>
      <c r="T23" s="1">
        <v>1</v>
      </c>
      <c r="U23" s="1">
        <v>4</v>
      </c>
      <c r="X23" s="1">
        <v>7</v>
      </c>
      <c r="Y23" s="1">
        <v>8</v>
      </c>
      <c r="Z23" s="1">
        <v>9</v>
      </c>
      <c r="AA23" s="1">
        <v>4</v>
      </c>
      <c r="AB23" s="1">
        <v>5</v>
      </c>
      <c r="AC23" s="1">
        <v>4</v>
      </c>
      <c r="AD23" s="1">
        <v>2</v>
      </c>
      <c r="AG23" s="1">
        <v>8</v>
      </c>
      <c r="AH23" s="1">
        <v>8</v>
      </c>
      <c r="AI23" s="1">
        <v>9</v>
      </c>
      <c r="AJ23" s="1">
        <v>8</v>
      </c>
      <c r="AK23" s="1">
        <v>8</v>
      </c>
      <c r="AL23" s="1">
        <v>5</v>
      </c>
      <c r="AM23" s="1">
        <v>7</v>
      </c>
      <c r="AP23" s="1">
        <v>7</v>
      </c>
      <c r="AQ23" s="1">
        <v>8</v>
      </c>
      <c r="AR23" s="1">
        <v>8</v>
      </c>
      <c r="AS23" s="1">
        <v>10</v>
      </c>
      <c r="AT23" s="1">
        <v>10</v>
      </c>
      <c r="AU23" s="1">
        <v>7</v>
      </c>
      <c r="AX23" s="1">
        <v>10</v>
      </c>
      <c r="AY23" s="1">
        <v>6</v>
      </c>
      <c r="AZ23" s="1">
        <v>9</v>
      </c>
      <c r="BA23" s="1">
        <v>9</v>
      </c>
      <c r="BB23" s="1">
        <v>9</v>
      </c>
      <c r="BC23" s="1">
        <v>8</v>
      </c>
    </row>
    <row r="24" spans="3:55" x14ac:dyDescent="0.25">
      <c r="C24" s="2">
        <v>40</v>
      </c>
      <c r="D24" s="1">
        <v>1</v>
      </c>
      <c r="E24" s="1">
        <v>1</v>
      </c>
      <c r="F24" s="1">
        <v>2</v>
      </c>
      <c r="G24" s="1">
        <v>0</v>
      </c>
      <c r="I24" s="2">
        <v>40</v>
      </c>
      <c r="J24" s="1">
        <v>5</v>
      </c>
      <c r="K24" s="1">
        <v>5</v>
      </c>
      <c r="L24" s="1">
        <v>4</v>
      </c>
      <c r="M24" s="1">
        <v>4</v>
      </c>
      <c r="N24" s="1">
        <v>5</v>
      </c>
      <c r="Q24" s="1">
        <v>8</v>
      </c>
      <c r="R24" s="1">
        <v>8</v>
      </c>
      <c r="S24" s="1">
        <v>6</v>
      </c>
      <c r="T24" s="1">
        <v>5</v>
      </c>
      <c r="U24" s="1">
        <v>5</v>
      </c>
      <c r="X24" s="1">
        <v>8</v>
      </c>
      <c r="Y24" s="1">
        <v>8</v>
      </c>
      <c r="Z24" s="1">
        <v>9</v>
      </c>
      <c r="AA24" s="1">
        <v>6</v>
      </c>
      <c r="AB24" s="1">
        <v>5</v>
      </c>
      <c r="AC24" s="1">
        <v>4</v>
      </c>
      <c r="AD24" s="1">
        <v>3</v>
      </c>
      <c r="AG24" s="1">
        <v>8</v>
      </c>
      <c r="AH24" s="1">
        <v>8</v>
      </c>
      <c r="AI24" s="1">
        <v>9</v>
      </c>
      <c r="AJ24" s="1">
        <v>8</v>
      </c>
      <c r="AK24" s="1">
        <v>9</v>
      </c>
      <c r="AL24" s="1">
        <v>5</v>
      </c>
      <c r="AM24" s="1">
        <v>9</v>
      </c>
      <c r="AP24" s="1">
        <v>8</v>
      </c>
      <c r="AQ24" s="1">
        <v>8</v>
      </c>
      <c r="AR24" s="1">
        <v>8</v>
      </c>
      <c r="AS24" s="1">
        <v>10</v>
      </c>
      <c r="AT24" s="1">
        <v>10</v>
      </c>
      <c r="AU24" s="1">
        <v>9</v>
      </c>
      <c r="AX24" s="1">
        <v>10</v>
      </c>
      <c r="AY24" s="1">
        <v>7</v>
      </c>
      <c r="AZ24" s="1">
        <v>9</v>
      </c>
      <c r="BA24" s="1">
        <v>9</v>
      </c>
      <c r="BB24" s="1">
        <v>10</v>
      </c>
      <c r="BC24" s="1">
        <v>9</v>
      </c>
    </row>
    <row r="25" spans="3:55" x14ac:dyDescent="0.25">
      <c r="C25" s="2">
        <v>42</v>
      </c>
      <c r="D25" s="1">
        <v>1</v>
      </c>
      <c r="E25" s="1">
        <v>1</v>
      </c>
      <c r="F25" s="1">
        <v>2</v>
      </c>
      <c r="G25" s="1">
        <v>0</v>
      </c>
      <c r="I25" s="2">
        <v>42</v>
      </c>
      <c r="J25" s="1">
        <v>5</v>
      </c>
      <c r="K25" s="1">
        <v>5</v>
      </c>
      <c r="L25" s="1">
        <v>4</v>
      </c>
      <c r="M25" s="1">
        <v>4</v>
      </c>
      <c r="N25" s="1">
        <v>5</v>
      </c>
      <c r="Q25" s="1">
        <v>8</v>
      </c>
      <c r="R25" s="1">
        <v>8</v>
      </c>
      <c r="S25" s="1">
        <v>6</v>
      </c>
      <c r="T25" s="1">
        <v>5</v>
      </c>
      <c r="U25" s="1">
        <v>6</v>
      </c>
      <c r="X25" s="1">
        <v>8</v>
      </c>
      <c r="Y25" s="1">
        <v>8</v>
      </c>
      <c r="Z25" s="1">
        <v>9</v>
      </c>
      <c r="AA25" s="1">
        <v>6</v>
      </c>
      <c r="AB25" s="1">
        <v>5</v>
      </c>
      <c r="AC25" s="1">
        <v>4</v>
      </c>
      <c r="AD25" s="1">
        <v>3</v>
      </c>
      <c r="AG25" s="1">
        <v>8</v>
      </c>
      <c r="AH25" s="1">
        <v>8</v>
      </c>
      <c r="AI25" s="1">
        <v>9</v>
      </c>
      <c r="AJ25" s="1">
        <v>8</v>
      </c>
      <c r="AK25" s="1">
        <v>9</v>
      </c>
      <c r="AL25" s="1">
        <v>5</v>
      </c>
      <c r="AM25" s="1">
        <v>9</v>
      </c>
      <c r="AP25" s="1">
        <v>8</v>
      </c>
      <c r="AQ25" s="1">
        <v>8</v>
      </c>
      <c r="AR25" s="1">
        <v>8</v>
      </c>
      <c r="AS25" s="1">
        <v>10</v>
      </c>
      <c r="AT25" s="1">
        <v>10</v>
      </c>
      <c r="AU25" s="1">
        <v>10</v>
      </c>
      <c r="AX25" s="1">
        <v>10</v>
      </c>
      <c r="AY25" s="1">
        <v>7</v>
      </c>
      <c r="AZ25" s="1">
        <v>9</v>
      </c>
      <c r="BA25" s="1">
        <v>9</v>
      </c>
      <c r="BB25" s="1">
        <v>10</v>
      </c>
      <c r="BC25" s="1">
        <v>9</v>
      </c>
    </row>
    <row r="26" spans="3:55" x14ac:dyDescent="0.25">
      <c r="C26" s="2">
        <v>44</v>
      </c>
      <c r="D26" s="1">
        <v>1</v>
      </c>
      <c r="E26" s="1">
        <v>1</v>
      </c>
      <c r="F26" s="1">
        <v>2</v>
      </c>
      <c r="G26" s="1">
        <v>0</v>
      </c>
      <c r="I26" s="2">
        <v>44</v>
      </c>
      <c r="J26" s="1">
        <v>7</v>
      </c>
      <c r="K26" s="1">
        <v>5</v>
      </c>
      <c r="L26" s="1">
        <v>4</v>
      </c>
      <c r="M26" s="1">
        <v>4</v>
      </c>
      <c r="N26" s="1">
        <v>5</v>
      </c>
      <c r="Q26" s="1">
        <v>8</v>
      </c>
      <c r="R26" s="1">
        <v>8</v>
      </c>
      <c r="S26" s="1">
        <v>7</v>
      </c>
      <c r="T26" s="1">
        <v>5</v>
      </c>
      <c r="U26" s="1">
        <v>6</v>
      </c>
      <c r="X26" s="1">
        <v>8</v>
      </c>
      <c r="Y26" s="1">
        <v>8</v>
      </c>
      <c r="Z26" s="1">
        <v>9</v>
      </c>
      <c r="AA26" s="1">
        <v>6</v>
      </c>
      <c r="AB26" s="1">
        <v>5</v>
      </c>
      <c r="AC26" s="1">
        <v>4</v>
      </c>
      <c r="AD26" s="1">
        <v>3</v>
      </c>
      <c r="AG26" s="1">
        <v>8</v>
      </c>
      <c r="AH26" s="1">
        <v>8</v>
      </c>
      <c r="AI26" s="1">
        <v>9</v>
      </c>
      <c r="AJ26" s="1">
        <v>8</v>
      </c>
      <c r="AK26" s="1">
        <v>9</v>
      </c>
      <c r="AL26" s="1">
        <v>6</v>
      </c>
      <c r="AM26" s="1">
        <v>10</v>
      </c>
      <c r="AP26" s="1">
        <v>8</v>
      </c>
      <c r="AQ26" s="1">
        <v>8</v>
      </c>
      <c r="AR26" s="1">
        <v>8</v>
      </c>
      <c r="AS26" s="1">
        <v>10</v>
      </c>
      <c r="AT26" s="1">
        <v>10</v>
      </c>
      <c r="AU26" s="1">
        <v>10</v>
      </c>
      <c r="AX26" s="1">
        <v>10</v>
      </c>
      <c r="AY26" s="1">
        <v>7</v>
      </c>
      <c r="AZ26" s="1">
        <v>9</v>
      </c>
      <c r="BA26" s="1">
        <v>9</v>
      </c>
      <c r="BB26" s="1">
        <v>10</v>
      </c>
      <c r="BC26" s="1">
        <v>9</v>
      </c>
    </row>
    <row r="27" spans="3:55" x14ac:dyDescent="0.25">
      <c r="C27" s="2">
        <v>46</v>
      </c>
      <c r="D27" s="1">
        <v>1</v>
      </c>
      <c r="E27" s="1">
        <v>1</v>
      </c>
      <c r="F27" s="1">
        <v>2</v>
      </c>
      <c r="G27" s="1">
        <v>0</v>
      </c>
      <c r="I27" s="2">
        <v>46</v>
      </c>
      <c r="J27" s="1">
        <v>7</v>
      </c>
      <c r="K27" s="1">
        <v>5</v>
      </c>
      <c r="L27" s="1">
        <v>4</v>
      </c>
      <c r="M27" s="1">
        <v>4</v>
      </c>
      <c r="N27" s="1">
        <v>5</v>
      </c>
      <c r="Q27" s="1">
        <v>9</v>
      </c>
      <c r="R27" s="1">
        <v>8</v>
      </c>
      <c r="S27" s="1">
        <v>7</v>
      </c>
      <c r="T27" s="1">
        <v>5</v>
      </c>
      <c r="U27" s="1">
        <v>6</v>
      </c>
      <c r="X27" s="1">
        <v>8</v>
      </c>
      <c r="Y27" s="1">
        <v>8</v>
      </c>
      <c r="Z27" s="1">
        <v>9</v>
      </c>
      <c r="AA27" s="1">
        <v>6</v>
      </c>
      <c r="AB27" s="1">
        <v>5</v>
      </c>
      <c r="AC27" s="1">
        <v>4</v>
      </c>
      <c r="AD27" s="1">
        <v>3</v>
      </c>
      <c r="AG27" s="1">
        <v>8</v>
      </c>
      <c r="AH27" s="1">
        <v>8</v>
      </c>
      <c r="AI27" s="1">
        <v>9</v>
      </c>
      <c r="AJ27" s="1">
        <v>8</v>
      </c>
      <c r="AK27" s="1">
        <v>9</v>
      </c>
      <c r="AL27" s="1">
        <v>6</v>
      </c>
      <c r="AM27" s="1">
        <v>10</v>
      </c>
      <c r="AP27" s="1">
        <v>8</v>
      </c>
      <c r="AQ27" s="1">
        <v>8</v>
      </c>
      <c r="AR27" s="1">
        <v>8</v>
      </c>
      <c r="AS27" s="1">
        <v>10</v>
      </c>
      <c r="AT27" s="1">
        <v>10</v>
      </c>
      <c r="AU27" s="1">
        <v>10</v>
      </c>
      <c r="AX27" s="1">
        <v>10</v>
      </c>
      <c r="AY27" s="1">
        <v>7</v>
      </c>
      <c r="AZ27" s="1">
        <v>9</v>
      </c>
      <c r="BA27" s="1">
        <v>9</v>
      </c>
      <c r="BB27" s="1">
        <v>10</v>
      </c>
      <c r="BC27" s="1">
        <v>9</v>
      </c>
    </row>
    <row r="28" spans="3:55" x14ac:dyDescent="0.25">
      <c r="C28" s="2">
        <v>48</v>
      </c>
      <c r="D28" s="1">
        <v>1</v>
      </c>
      <c r="E28" s="1">
        <v>1</v>
      </c>
      <c r="F28" s="1">
        <v>2</v>
      </c>
      <c r="G28" s="1">
        <v>0</v>
      </c>
      <c r="I28" s="2">
        <v>48</v>
      </c>
      <c r="J28" s="1">
        <v>7</v>
      </c>
      <c r="K28" s="1">
        <v>5</v>
      </c>
      <c r="L28" s="1">
        <v>4</v>
      </c>
      <c r="M28" s="1">
        <v>4</v>
      </c>
      <c r="N28" s="1">
        <v>5</v>
      </c>
      <c r="Q28" s="1">
        <v>9</v>
      </c>
      <c r="R28" s="1">
        <v>8</v>
      </c>
      <c r="S28" s="1">
        <v>7</v>
      </c>
      <c r="T28" s="1">
        <v>5</v>
      </c>
      <c r="U28" s="1">
        <v>6</v>
      </c>
      <c r="X28" s="1">
        <v>8</v>
      </c>
      <c r="Y28" s="1">
        <v>8</v>
      </c>
      <c r="Z28" s="1">
        <v>9</v>
      </c>
      <c r="AA28" s="1">
        <v>6</v>
      </c>
      <c r="AB28" s="1">
        <v>5</v>
      </c>
      <c r="AC28" s="1">
        <v>4</v>
      </c>
      <c r="AD28" s="1">
        <v>3</v>
      </c>
      <c r="AG28" s="1">
        <v>8</v>
      </c>
      <c r="AH28" s="1">
        <v>8</v>
      </c>
      <c r="AI28" s="1">
        <v>9</v>
      </c>
      <c r="AJ28" s="1">
        <v>8</v>
      </c>
      <c r="AK28" s="1">
        <v>9</v>
      </c>
      <c r="AL28" s="1">
        <v>6</v>
      </c>
      <c r="AM28" s="1">
        <v>10</v>
      </c>
      <c r="AP28" s="1">
        <v>8</v>
      </c>
      <c r="AQ28" s="1">
        <v>8</v>
      </c>
      <c r="AR28" s="1">
        <v>8</v>
      </c>
      <c r="AS28" s="1">
        <v>10</v>
      </c>
      <c r="AT28" s="1">
        <v>10</v>
      </c>
      <c r="AU28" s="1">
        <v>10</v>
      </c>
      <c r="AX28" s="1">
        <v>10</v>
      </c>
      <c r="AY28" s="1">
        <v>7</v>
      </c>
      <c r="AZ28" s="1">
        <v>9</v>
      </c>
      <c r="BA28" s="1">
        <v>9</v>
      </c>
      <c r="BB28" s="1">
        <v>10</v>
      </c>
      <c r="BC28" s="1">
        <v>9</v>
      </c>
    </row>
    <row r="29" spans="3:55" x14ac:dyDescent="0.25">
      <c r="AG29" s="7"/>
      <c r="AH29" s="7"/>
      <c r="AI29" s="7"/>
    </row>
    <row r="30" spans="3:55" x14ac:dyDescent="0.25">
      <c r="C30" s="1"/>
      <c r="D30" s="1"/>
      <c r="E30" s="1"/>
      <c r="F30" s="1"/>
      <c r="G30" s="1"/>
      <c r="H30" s="1"/>
      <c r="I30" s="1"/>
      <c r="J30" s="1"/>
      <c r="AG30" s="7"/>
      <c r="AH30" s="7"/>
      <c r="AI30" s="7"/>
    </row>
    <row r="31" spans="3:55" x14ac:dyDescent="0.25">
      <c r="C31" s="2" t="s">
        <v>9</v>
      </c>
      <c r="D31" s="1" t="s">
        <v>19</v>
      </c>
      <c r="E31" s="1" t="s">
        <v>37</v>
      </c>
      <c r="F31" s="1" t="s">
        <v>38</v>
      </c>
      <c r="G31" s="1" t="s">
        <v>4</v>
      </c>
      <c r="H31" s="1" t="s">
        <v>5</v>
      </c>
      <c r="I31" s="1" t="s">
        <v>6</v>
      </c>
      <c r="J31" s="1" t="s">
        <v>7</v>
      </c>
      <c r="AG31" s="7"/>
      <c r="AH31" s="7"/>
      <c r="AI31" s="7"/>
    </row>
    <row r="32" spans="3:55" x14ac:dyDescent="0.25">
      <c r="C32" s="2">
        <v>0</v>
      </c>
      <c r="D32" s="1">
        <f>((40-(D18+E18+F18+G18))*100)/40</f>
        <v>100</v>
      </c>
      <c r="E32" s="1">
        <f>((50-(J18+K18+L18+M18+N18))*100)/50</f>
        <v>100</v>
      </c>
      <c r="F32" s="1">
        <f>((50-(Q18+R18+S18+T18+U18))*100)/50</f>
        <v>100</v>
      </c>
      <c r="G32" s="1">
        <f>((60-(X18+Y18+Z18+AA18+AB18+AC18))*100)/60</f>
        <v>100</v>
      </c>
      <c r="H32" s="1">
        <f>((70-(AG18+AH18+AI18+AJ18+AK18+AL18+AM18))*100)/70</f>
        <v>100</v>
      </c>
      <c r="I32" s="1">
        <f>((60-(AP18+AQ18+AR18+AS18+AT18+AU18))*100)/60</f>
        <v>100</v>
      </c>
      <c r="J32" s="1">
        <f>((60-(AX18+AY18+AZ18+BA18+BB18+BC18))*100)/60</f>
        <v>100</v>
      </c>
      <c r="AG32" s="7"/>
      <c r="AH32" s="7"/>
      <c r="AI32" s="7"/>
    </row>
    <row r="33" spans="3:35" x14ac:dyDescent="0.25">
      <c r="C33" s="2">
        <v>1</v>
      </c>
      <c r="D33" s="1">
        <f t="shared" ref="D33:D42" si="0">((40-(D19+E19+F19+G19))*100)/40</f>
        <v>100</v>
      </c>
      <c r="E33" s="1">
        <f t="shared" ref="E33:E42" si="1">((50-(J19+K19+L19+M19+N19))*100)/50</f>
        <v>100</v>
      </c>
      <c r="F33" s="1">
        <f t="shared" ref="F33:F42" si="2">((50-(Q19+R19+S19+T19+U19))*100)/50</f>
        <v>96</v>
      </c>
      <c r="G33" s="1">
        <f t="shared" ref="G33:G42" si="3">((60-(X19+Y19+Z19+AA19+AB19+AC19))*100)/60</f>
        <v>95</v>
      </c>
      <c r="H33" s="1">
        <f t="shared" ref="H33:H42" si="4">((70-(AG19+AH19+AI19+AJ19+AK19+AL19+AM19))*100)/70</f>
        <v>95.714285714285708</v>
      </c>
      <c r="I33" s="1">
        <f t="shared" ref="I33:I42" si="5">((60-(AP19+AQ19+AR19+AS19+AT19+AU19))*100)/60</f>
        <v>96.666666666666671</v>
      </c>
      <c r="J33" s="1">
        <f t="shared" ref="J33:J42" si="6">((60-(AX19+AY19+AZ19+BA19+BB19+BC19))*100)/60</f>
        <v>98.333333333333329</v>
      </c>
      <c r="AG33" s="7"/>
      <c r="AH33" s="7"/>
      <c r="AI33" s="7"/>
    </row>
    <row r="34" spans="3:35" x14ac:dyDescent="0.25">
      <c r="C34" s="2">
        <v>16</v>
      </c>
      <c r="D34" s="1">
        <f t="shared" si="0"/>
        <v>92.5</v>
      </c>
      <c r="E34" s="1">
        <f t="shared" si="1"/>
        <v>66</v>
      </c>
      <c r="F34" s="1">
        <f t="shared" si="2"/>
        <v>64</v>
      </c>
      <c r="G34" s="1">
        <f t="shared" si="3"/>
        <v>53.333333333333336</v>
      </c>
      <c r="H34" s="1">
        <f t="shared" si="4"/>
        <v>38.571428571428569</v>
      </c>
      <c r="I34" s="1">
        <f t="shared" si="5"/>
        <v>23.333333333333332</v>
      </c>
      <c r="J34" s="1">
        <f t="shared" si="6"/>
        <v>30</v>
      </c>
      <c r="AG34" s="7"/>
      <c r="AH34" s="7"/>
      <c r="AI34" s="7"/>
    </row>
    <row r="35" spans="3:35" x14ac:dyDescent="0.25">
      <c r="C35" s="2">
        <v>18</v>
      </c>
      <c r="D35" s="1">
        <f t="shared" si="0"/>
        <v>90</v>
      </c>
      <c r="E35" s="1">
        <f t="shared" si="1"/>
        <v>62</v>
      </c>
      <c r="F35" s="1">
        <f t="shared" si="2"/>
        <v>56</v>
      </c>
      <c r="G35" s="1">
        <f t="shared" si="3"/>
        <v>46.666666666666664</v>
      </c>
      <c r="H35" s="1">
        <f t="shared" si="4"/>
        <v>25.714285714285715</v>
      </c>
      <c r="I35" s="1">
        <f t="shared" si="5"/>
        <v>18.333333333333332</v>
      </c>
      <c r="J35" s="1">
        <f t="shared" si="6"/>
        <v>23.333333333333332</v>
      </c>
      <c r="AG35" s="7"/>
      <c r="AH35" s="7"/>
      <c r="AI35" s="7"/>
    </row>
    <row r="36" spans="3:35" x14ac:dyDescent="0.25">
      <c r="C36" s="2">
        <v>20</v>
      </c>
      <c r="D36" s="1">
        <f t="shared" si="0"/>
        <v>90</v>
      </c>
      <c r="E36" s="1">
        <f t="shared" si="1"/>
        <v>56</v>
      </c>
      <c r="F36" s="1">
        <f t="shared" si="2"/>
        <v>52</v>
      </c>
      <c r="G36" s="1">
        <f t="shared" si="3"/>
        <v>43.333333333333336</v>
      </c>
      <c r="H36" s="1">
        <f t="shared" si="4"/>
        <v>24.285714285714285</v>
      </c>
      <c r="I36" s="1">
        <f t="shared" si="5"/>
        <v>16.666666666666668</v>
      </c>
      <c r="J36" s="1">
        <f t="shared" si="6"/>
        <v>16.666666666666668</v>
      </c>
      <c r="AG36" s="7"/>
      <c r="AH36" s="7"/>
      <c r="AI36" s="7"/>
    </row>
    <row r="37" spans="3:35" x14ac:dyDescent="0.25">
      <c r="C37" s="2">
        <v>22</v>
      </c>
      <c r="D37" s="1">
        <f t="shared" si="0"/>
        <v>90</v>
      </c>
      <c r="E37" s="1">
        <f t="shared" si="1"/>
        <v>56</v>
      </c>
      <c r="F37" s="1">
        <f t="shared" si="2"/>
        <v>50</v>
      </c>
      <c r="G37" s="1">
        <f t="shared" si="3"/>
        <v>38.333333333333336</v>
      </c>
      <c r="H37" s="1">
        <f t="shared" si="4"/>
        <v>24.285714285714285</v>
      </c>
      <c r="I37" s="1">
        <f t="shared" si="5"/>
        <v>16.666666666666668</v>
      </c>
      <c r="J37" s="1">
        <f t="shared" si="6"/>
        <v>15</v>
      </c>
      <c r="AG37" s="7"/>
      <c r="AH37" s="7"/>
      <c r="AI37" s="7"/>
    </row>
    <row r="38" spans="3:35" x14ac:dyDescent="0.25">
      <c r="C38" s="2">
        <v>40</v>
      </c>
      <c r="D38" s="1">
        <f t="shared" si="0"/>
        <v>90</v>
      </c>
      <c r="E38" s="1">
        <f t="shared" si="1"/>
        <v>54</v>
      </c>
      <c r="F38" s="1">
        <f t="shared" si="2"/>
        <v>36</v>
      </c>
      <c r="G38" s="1">
        <f t="shared" si="3"/>
        <v>33.333333333333336</v>
      </c>
      <c r="H38" s="1">
        <f t="shared" si="4"/>
        <v>20</v>
      </c>
      <c r="I38" s="1">
        <f t="shared" si="5"/>
        <v>11.666666666666666</v>
      </c>
      <c r="J38" s="1">
        <f t="shared" si="6"/>
        <v>10</v>
      </c>
    </row>
    <row r="39" spans="3:35" x14ac:dyDescent="0.25">
      <c r="C39" s="2">
        <v>42</v>
      </c>
      <c r="D39" s="1">
        <f t="shared" si="0"/>
        <v>90</v>
      </c>
      <c r="E39" s="1">
        <f t="shared" si="1"/>
        <v>54</v>
      </c>
      <c r="F39" s="1">
        <f t="shared" si="2"/>
        <v>34</v>
      </c>
      <c r="G39" s="1">
        <f t="shared" si="3"/>
        <v>33.333333333333336</v>
      </c>
      <c r="H39" s="1">
        <f t="shared" si="4"/>
        <v>20</v>
      </c>
      <c r="I39" s="1">
        <f t="shared" si="5"/>
        <v>10</v>
      </c>
      <c r="J39" s="1">
        <f t="shared" si="6"/>
        <v>10</v>
      </c>
    </row>
    <row r="40" spans="3:35" x14ac:dyDescent="0.25">
      <c r="C40" s="2">
        <v>44</v>
      </c>
      <c r="D40" s="1">
        <f t="shared" si="0"/>
        <v>90</v>
      </c>
      <c r="E40" s="1">
        <f t="shared" si="1"/>
        <v>50</v>
      </c>
      <c r="F40" s="1">
        <f t="shared" si="2"/>
        <v>32</v>
      </c>
      <c r="G40" s="1">
        <f t="shared" si="3"/>
        <v>33.333333333333336</v>
      </c>
      <c r="H40" s="1">
        <f t="shared" si="4"/>
        <v>17.142857142857142</v>
      </c>
      <c r="I40" s="1">
        <f t="shared" si="5"/>
        <v>10</v>
      </c>
      <c r="J40" s="1">
        <f t="shared" si="6"/>
        <v>10</v>
      </c>
    </row>
    <row r="41" spans="3:35" x14ac:dyDescent="0.25">
      <c r="C41" s="2">
        <v>46</v>
      </c>
      <c r="D41" s="1">
        <f t="shared" si="0"/>
        <v>90</v>
      </c>
      <c r="E41" s="1">
        <f t="shared" si="1"/>
        <v>50</v>
      </c>
      <c r="F41" s="1">
        <f t="shared" si="2"/>
        <v>30</v>
      </c>
      <c r="G41" s="1">
        <f t="shared" si="3"/>
        <v>33.333333333333336</v>
      </c>
      <c r="H41" s="1">
        <f>((70-(AG27+AH27+AI27+AJ27+AK27+AL27+AM27))*100)/70</f>
        <v>17.142857142857142</v>
      </c>
      <c r="I41" s="1">
        <f t="shared" si="5"/>
        <v>10</v>
      </c>
      <c r="J41" s="1">
        <f t="shared" si="6"/>
        <v>10</v>
      </c>
    </row>
    <row r="42" spans="3:35" x14ac:dyDescent="0.25">
      <c r="C42" s="2">
        <v>48</v>
      </c>
      <c r="D42" s="1">
        <f t="shared" si="0"/>
        <v>90</v>
      </c>
      <c r="E42" s="1">
        <f t="shared" si="1"/>
        <v>50</v>
      </c>
      <c r="F42" s="1">
        <f t="shared" si="2"/>
        <v>30</v>
      </c>
      <c r="G42" s="1">
        <f t="shared" si="3"/>
        <v>33.333333333333336</v>
      </c>
      <c r="H42" s="1">
        <f t="shared" si="4"/>
        <v>17.142857142857142</v>
      </c>
      <c r="I42" s="1">
        <f t="shared" si="5"/>
        <v>10</v>
      </c>
      <c r="J42" s="1">
        <f t="shared" si="6"/>
        <v>10</v>
      </c>
    </row>
    <row r="74" spans="3:40" x14ac:dyDescent="0.25">
      <c r="C74" s="1"/>
      <c r="D74" s="1" t="s">
        <v>19</v>
      </c>
      <c r="E74" s="1"/>
      <c r="F74" s="1"/>
      <c r="G74" s="1"/>
      <c r="I74" s="1" t="s">
        <v>4</v>
      </c>
      <c r="J74" s="1"/>
      <c r="K74" s="1"/>
      <c r="L74" s="1"/>
      <c r="M74" s="1"/>
      <c r="N74" s="1"/>
      <c r="O74" s="1"/>
      <c r="R74" s="1" t="s">
        <v>5</v>
      </c>
      <c r="S74" s="1"/>
      <c r="T74" s="1"/>
      <c r="U74" s="1"/>
      <c r="V74" s="1"/>
      <c r="W74" s="1"/>
      <c r="X74" s="1"/>
      <c r="AA74" s="1" t="s">
        <v>6</v>
      </c>
      <c r="AB74" s="1"/>
      <c r="AC74" s="1"/>
      <c r="AD74" s="1"/>
      <c r="AE74" s="1"/>
      <c r="AF74" s="1"/>
      <c r="AI74" s="1" t="s">
        <v>7</v>
      </c>
      <c r="AJ74" s="1"/>
      <c r="AK74" s="1"/>
      <c r="AL74" s="1"/>
      <c r="AM74" s="1"/>
      <c r="AN74" s="1"/>
    </row>
    <row r="75" spans="3:40" x14ac:dyDescent="0.25">
      <c r="C75" s="2" t="s">
        <v>9</v>
      </c>
      <c r="D75" s="1">
        <v>1</v>
      </c>
      <c r="E75" s="1">
        <v>2</v>
      </c>
      <c r="F75" s="1">
        <v>1</v>
      </c>
      <c r="G75" s="1">
        <v>2</v>
      </c>
      <c r="I75" s="1">
        <v>1</v>
      </c>
      <c r="J75" s="1">
        <v>2</v>
      </c>
      <c r="K75" s="1">
        <v>3</v>
      </c>
      <c r="L75" s="1">
        <v>1</v>
      </c>
      <c r="M75" s="1">
        <v>2</v>
      </c>
      <c r="N75" s="1">
        <v>1</v>
      </c>
      <c r="O75" s="1">
        <v>2</v>
      </c>
      <c r="R75" s="1">
        <v>1</v>
      </c>
      <c r="S75" s="1">
        <v>2</v>
      </c>
      <c r="T75" s="1">
        <v>3</v>
      </c>
      <c r="U75" s="1">
        <v>1</v>
      </c>
      <c r="V75" s="1">
        <v>2</v>
      </c>
      <c r="W75" s="1">
        <v>1</v>
      </c>
      <c r="X75" s="1">
        <v>2</v>
      </c>
      <c r="AA75" s="1">
        <v>1</v>
      </c>
      <c r="AB75" s="1">
        <v>2</v>
      </c>
      <c r="AC75" s="1">
        <v>1</v>
      </c>
      <c r="AD75" s="1">
        <v>2</v>
      </c>
      <c r="AE75" s="1">
        <v>1</v>
      </c>
      <c r="AF75" s="1">
        <v>2</v>
      </c>
      <c r="AI75" s="1">
        <v>1</v>
      </c>
      <c r="AJ75" s="1">
        <v>2</v>
      </c>
      <c r="AK75" s="1">
        <v>1</v>
      </c>
      <c r="AL75" s="1">
        <v>2</v>
      </c>
      <c r="AM75" s="1">
        <v>1</v>
      </c>
      <c r="AN75" s="1">
        <v>2</v>
      </c>
    </row>
    <row r="76" spans="3:40" x14ac:dyDescent="0.25">
      <c r="C76" s="2">
        <v>0</v>
      </c>
      <c r="D76" s="1">
        <v>0</v>
      </c>
      <c r="E76" s="1">
        <v>0</v>
      </c>
      <c r="F76" s="1">
        <v>0</v>
      </c>
      <c r="G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R76" s="1">
        <v>0</v>
      </c>
      <c r="S76" s="1">
        <v>0</v>
      </c>
      <c r="T76" s="1">
        <v>0</v>
      </c>
      <c r="U76" s="1">
        <f>+V76</f>
        <v>0</v>
      </c>
      <c r="V76" s="1">
        <v>0</v>
      </c>
      <c r="W76" s="1">
        <v>0</v>
      </c>
      <c r="X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</row>
    <row r="77" spans="3:40" x14ac:dyDescent="0.25">
      <c r="C77" s="2">
        <v>1</v>
      </c>
      <c r="D77" s="1">
        <v>0</v>
      </c>
      <c r="E77" s="1">
        <v>0</v>
      </c>
      <c r="F77" s="1">
        <v>0</v>
      </c>
      <c r="G77" s="1">
        <v>0</v>
      </c>
      <c r="I77" s="1">
        <v>0</v>
      </c>
      <c r="J77" s="1">
        <v>0</v>
      </c>
      <c r="K77" s="1">
        <v>3</v>
      </c>
      <c r="L77" s="1">
        <v>0</v>
      </c>
      <c r="M77" s="1">
        <v>0</v>
      </c>
      <c r="N77" s="1">
        <v>0</v>
      </c>
      <c r="O77" s="1">
        <v>0</v>
      </c>
      <c r="R77" s="1">
        <v>0</v>
      </c>
      <c r="S77" s="1">
        <v>0</v>
      </c>
      <c r="T77" s="1">
        <v>0</v>
      </c>
      <c r="U77" s="1">
        <v>2</v>
      </c>
      <c r="V77" s="1">
        <v>1</v>
      </c>
      <c r="W77" s="1">
        <v>0</v>
      </c>
      <c r="X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1</v>
      </c>
      <c r="AF77" s="1">
        <v>1</v>
      </c>
      <c r="AI77" s="1">
        <v>1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</row>
    <row r="78" spans="3:40" x14ac:dyDescent="0.25">
      <c r="C78" s="2">
        <v>16</v>
      </c>
      <c r="D78" s="1">
        <v>0</v>
      </c>
      <c r="E78" s="1">
        <v>1</v>
      </c>
      <c r="F78" s="1">
        <v>2</v>
      </c>
      <c r="G78" s="1">
        <v>0</v>
      </c>
      <c r="I78" s="1">
        <v>5</v>
      </c>
      <c r="J78" s="1">
        <v>7</v>
      </c>
      <c r="K78" s="1">
        <v>7</v>
      </c>
      <c r="L78" s="1">
        <v>2</v>
      </c>
      <c r="M78" s="1">
        <v>3</v>
      </c>
      <c r="N78" s="1">
        <v>4</v>
      </c>
      <c r="O78" s="1">
        <v>2</v>
      </c>
      <c r="R78" s="1">
        <v>6</v>
      </c>
      <c r="S78" s="1">
        <v>8</v>
      </c>
      <c r="T78" s="1">
        <v>7</v>
      </c>
      <c r="U78" s="1">
        <v>6</v>
      </c>
      <c r="V78" s="1">
        <v>6</v>
      </c>
      <c r="W78" s="1">
        <v>5</v>
      </c>
      <c r="X78" s="1">
        <v>5</v>
      </c>
      <c r="AA78" s="1">
        <v>6</v>
      </c>
      <c r="AB78" s="1">
        <v>7</v>
      </c>
      <c r="AC78" s="1">
        <v>7</v>
      </c>
      <c r="AD78" s="1">
        <v>10</v>
      </c>
      <c r="AE78" s="1">
        <v>9</v>
      </c>
      <c r="AF78" s="1">
        <v>7</v>
      </c>
      <c r="AI78" s="1">
        <v>8</v>
      </c>
      <c r="AJ78" s="1">
        <v>5</v>
      </c>
      <c r="AK78" s="1">
        <v>6</v>
      </c>
      <c r="AL78" s="1">
        <v>8</v>
      </c>
      <c r="AM78" s="1">
        <v>8</v>
      </c>
      <c r="AN78" s="1">
        <v>7</v>
      </c>
    </row>
    <row r="79" spans="3:40" x14ac:dyDescent="0.25">
      <c r="C79" s="2">
        <v>18</v>
      </c>
      <c r="D79" s="1">
        <v>1</v>
      </c>
      <c r="E79" s="1">
        <v>1</v>
      </c>
      <c r="F79" s="1">
        <v>2</v>
      </c>
      <c r="G79" s="1">
        <v>0</v>
      </c>
      <c r="I79" s="1">
        <v>7</v>
      </c>
      <c r="J79" s="1">
        <v>7</v>
      </c>
      <c r="K79" s="1">
        <v>8</v>
      </c>
      <c r="L79" s="1">
        <v>2</v>
      </c>
      <c r="M79" s="1">
        <v>4</v>
      </c>
      <c r="N79" s="1">
        <v>4</v>
      </c>
      <c r="O79" s="1">
        <v>2</v>
      </c>
      <c r="R79" s="1">
        <v>8</v>
      </c>
      <c r="S79" s="1">
        <v>8</v>
      </c>
      <c r="T79" s="1">
        <v>8</v>
      </c>
      <c r="U79" s="1">
        <v>8</v>
      </c>
      <c r="V79" s="1">
        <v>8</v>
      </c>
      <c r="W79" s="1">
        <v>5</v>
      </c>
      <c r="X79" s="1">
        <v>7</v>
      </c>
      <c r="AA79" s="1">
        <v>6</v>
      </c>
      <c r="AB79" s="1">
        <v>8</v>
      </c>
      <c r="AC79" s="1">
        <v>8</v>
      </c>
      <c r="AD79" s="1">
        <v>10</v>
      </c>
      <c r="AE79" s="1">
        <v>10</v>
      </c>
      <c r="AF79" s="1">
        <v>7</v>
      </c>
      <c r="AI79" s="1">
        <v>9</v>
      </c>
      <c r="AJ79" s="1">
        <v>5</v>
      </c>
      <c r="AK79" s="1">
        <v>7</v>
      </c>
      <c r="AL79" s="1">
        <v>9</v>
      </c>
      <c r="AM79" s="1">
        <v>9</v>
      </c>
      <c r="AN79" s="1">
        <v>7</v>
      </c>
    </row>
    <row r="80" spans="3:40" x14ac:dyDescent="0.25">
      <c r="C80" s="2">
        <v>20</v>
      </c>
      <c r="D80" s="1">
        <v>1</v>
      </c>
      <c r="E80" s="1">
        <v>1</v>
      </c>
      <c r="F80" s="1">
        <v>2</v>
      </c>
      <c r="G80" s="1">
        <v>0</v>
      </c>
      <c r="I80" s="1">
        <v>7</v>
      </c>
      <c r="J80" s="1">
        <v>7</v>
      </c>
      <c r="K80" s="1">
        <v>8</v>
      </c>
      <c r="L80" s="1">
        <v>4</v>
      </c>
      <c r="M80" s="1">
        <v>4</v>
      </c>
      <c r="N80" s="1">
        <v>4</v>
      </c>
      <c r="O80" s="1">
        <v>2</v>
      </c>
      <c r="R80" s="1">
        <v>8</v>
      </c>
      <c r="S80" s="1">
        <v>8</v>
      </c>
      <c r="T80" s="1">
        <v>9</v>
      </c>
      <c r="U80" s="1">
        <v>8</v>
      </c>
      <c r="V80" s="1">
        <v>8</v>
      </c>
      <c r="W80" s="1">
        <v>5</v>
      </c>
      <c r="X80" s="1">
        <v>7</v>
      </c>
      <c r="AA80" s="1">
        <v>7</v>
      </c>
      <c r="AB80" s="1">
        <v>8</v>
      </c>
      <c r="AC80" s="1">
        <v>8</v>
      </c>
      <c r="AD80" s="1">
        <v>10</v>
      </c>
      <c r="AE80" s="1">
        <v>10</v>
      </c>
      <c r="AF80" s="1">
        <v>7</v>
      </c>
      <c r="AI80" s="1">
        <v>10</v>
      </c>
      <c r="AJ80" s="1">
        <v>5</v>
      </c>
      <c r="AK80" s="1">
        <v>9</v>
      </c>
      <c r="AL80" s="1">
        <v>9</v>
      </c>
      <c r="AM80" s="1">
        <v>9</v>
      </c>
      <c r="AN80" s="1">
        <v>8</v>
      </c>
    </row>
    <row r="81" spans="3:40" x14ac:dyDescent="0.25">
      <c r="C81" s="2">
        <v>22</v>
      </c>
      <c r="D81" s="1">
        <v>1</v>
      </c>
      <c r="E81" s="1">
        <v>1</v>
      </c>
      <c r="F81" s="1">
        <v>2</v>
      </c>
      <c r="G81" s="1">
        <v>0</v>
      </c>
      <c r="I81" s="1">
        <v>7</v>
      </c>
      <c r="J81" s="1">
        <v>8</v>
      </c>
      <c r="K81" s="1">
        <v>9</v>
      </c>
      <c r="L81" s="1">
        <v>4</v>
      </c>
      <c r="M81" s="1">
        <v>5</v>
      </c>
      <c r="N81" s="1">
        <v>4</v>
      </c>
      <c r="O81" s="1">
        <v>2</v>
      </c>
      <c r="R81" s="1">
        <v>8</v>
      </c>
      <c r="S81" s="1">
        <v>8</v>
      </c>
      <c r="T81" s="1">
        <v>9</v>
      </c>
      <c r="U81" s="1">
        <v>8</v>
      </c>
      <c r="V81" s="1">
        <v>8</v>
      </c>
      <c r="W81" s="1">
        <v>5</v>
      </c>
      <c r="X81" s="1">
        <v>7</v>
      </c>
      <c r="AA81" s="1">
        <v>7</v>
      </c>
      <c r="AB81" s="1">
        <v>8</v>
      </c>
      <c r="AC81" s="1">
        <v>8</v>
      </c>
      <c r="AD81" s="1">
        <v>10</v>
      </c>
      <c r="AE81" s="1">
        <v>10</v>
      </c>
      <c r="AF81" s="1">
        <v>7</v>
      </c>
      <c r="AI81" s="1">
        <v>10</v>
      </c>
      <c r="AJ81" s="1">
        <v>6</v>
      </c>
      <c r="AK81" s="1">
        <v>9</v>
      </c>
      <c r="AL81" s="1">
        <v>9</v>
      </c>
      <c r="AM81" s="1">
        <v>9</v>
      </c>
      <c r="AN81" s="1">
        <v>8</v>
      </c>
    </row>
    <row r="82" spans="3:40" x14ac:dyDescent="0.25">
      <c r="C82" s="2">
        <v>40</v>
      </c>
      <c r="D82" s="1">
        <v>1</v>
      </c>
      <c r="E82" s="1">
        <v>1</v>
      </c>
      <c r="F82" s="1">
        <v>2</v>
      </c>
      <c r="G82" s="1">
        <v>0</v>
      </c>
      <c r="I82" s="1">
        <v>8</v>
      </c>
      <c r="J82" s="1">
        <v>8</v>
      </c>
      <c r="K82" s="1">
        <v>9</v>
      </c>
      <c r="L82" s="1">
        <v>6</v>
      </c>
      <c r="M82" s="1">
        <v>5</v>
      </c>
      <c r="N82" s="1">
        <v>4</v>
      </c>
      <c r="O82" s="1">
        <v>3</v>
      </c>
      <c r="R82" s="1">
        <v>8</v>
      </c>
      <c r="S82" s="1">
        <v>8</v>
      </c>
      <c r="T82" s="1">
        <v>9</v>
      </c>
      <c r="U82" s="1">
        <v>8</v>
      </c>
      <c r="V82" s="1">
        <v>9</v>
      </c>
      <c r="W82" s="1">
        <v>5</v>
      </c>
      <c r="X82" s="1">
        <v>9</v>
      </c>
      <c r="AA82" s="1">
        <v>8</v>
      </c>
      <c r="AB82" s="1">
        <v>8</v>
      </c>
      <c r="AC82" s="1">
        <v>8</v>
      </c>
      <c r="AD82" s="1">
        <v>10</v>
      </c>
      <c r="AE82" s="1">
        <v>10</v>
      </c>
      <c r="AF82" s="1">
        <v>9</v>
      </c>
      <c r="AI82" s="1">
        <v>10</v>
      </c>
      <c r="AJ82" s="1">
        <v>7</v>
      </c>
      <c r="AK82" s="1">
        <v>9</v>
      </c>
      <c r="AL82" s="1">
        <v>9</v>
      </c>
      <c r="AM82" s="1">
        <v>10</v>
      </c>
      <c r="AN82" s="1">
        <v>9</v>
      </c>
    </row>
    <row r="83" spans="3:40" x14ac:dyDescent="0.25">
      <c r="C83" s="2">
        <v>42</v>
      </c>
      <c r="D83" s="1">
        <v>1</v>
      </c>
      <c r="E83" s="1">
        <v>1</v>
      </c>
      <c r="F83" s="1">
        <v>2</v>
      </c>
      <c r="G83" s="1">
        <v>0</v>
      </c>
      <c r="I83" s="1">
        <v>8</v>
      </c>
      <c r="J83" s="1">
        <v>8</v>
      </c>
      <c r="K83" s="1">
        <v>9</v>
      </c>
      <c r="L83" s="1">
        <v>6</v>
      </c>
      <c r="M83" s="1">
        <v>5</v>
      </c>
      <c r="N83" s="1">
        <v>4</v>
      </c>
      <c r="O83" s="1">
        <v>3</v>
      </c>
      <c r="R83" s="1">
        <v>8</v>
      </c>
      <c r="S83" s="1">
        <v>8</v>
      </c>
      <c r="T83" s="1">
        <v>9</v>
      </c>
      <c r="U83" s="1">
        <v>8</v>
      </c>
      <c r="V83" s="1">
        <v>9</v>
      </c>
      <c r="W83" s="1">
        <v>5</v>
      </c>
      <c r="X83" s="1">
        <v>9</v>
      </c>
      <c r="AA83" s="1">
        <v>8</v>
      </c>
      <c r="AB83" s="1">
        <v>8</v>
      </c>
      <c r="AC83" s="1">
        <v>8</v>
      </c>
      <c r="AD83" s="1">
        <v>10</v>
      </c>
      <c r="AE83" s="1">
        <v>10</v>
      </c>
      <c r="AF83" s="1">
        <v>10</v>
      </c>
      <c r="AI83" s="1">
        <v>10</v>
      </c>
      <c r="AJ83" s="1">
        <v>7</v>
      </c>
      <c r="AK83" s="1">
        <v>9</v>
      </c>
      <c r="AL83" s="1">
        <v>9</v>
      </c>
      <c r="AM83" s="1">
        <v>10</v>
      </c>
      <c r="AN83" s="1">
        <v>9</v>
      </c>
    </row>
    <row r="84" spans="3:40" x14ac:dyDescent="0.25">
      <c r="C84" s="2">
        <v>44</v>
      </c>
      <c r="D84" s="1">
        <v>1</v>
      </c>
      <c r="E84" s="1">
        <v>1</v>
      </c>
      <c r="F84" s="1">
        <v>2</v>
      </c>
      <c r="G84" s="1">
        <v>0</v>
      </c>
      <c r="I84" s="1">
        <v>8</v>
      </c>
      <c r="J84" s="1">
        <v>8</v>
      </c>
      <c r="K84" s="1">
        <v>9</v>
      </c>
      <c r="L84" s="1">
        <v>6</v>
      </c>
      <c r="M84" s="1">
        <v>5</v>
      </c>
      <c r="N84" s="1">
        <v>4</v>
      </c>
      <c r="O84" s="1">
        <v>3</v>
      </c>
      <c r="R84" s="1">
        <v>8</v>
      </c>
      <c r="S84" s="1">
        <v>8</v>
      </c>
      <c r="T84" s="1">
        <v>9</v>
      </c>
      <c r="U84" s="1">
        <v>8</v>
      </c>
      <c r="V84" s="1">
        <v>9</v>
      </c>
      <c r="W84" s="1">
        <v>6</v>
      </c>
      <c r="X84" s="1">
        <v>10</v>
      </c>
      <c r="AA84" s="1">
        <v>8</v>
      </c>
      <c r="AB84" s="1">
        <v>8</v>
      </c>
      <c r="AC84" s="1">
        <v>8</v>
      </c>
      <c r="AD84" s="1">
        <v>10</v>
      </c>
      <c r="AE84" s="1">
        <v>10</v>
      </c>
      <c r="AF84" s="1">
        <v>10</v>
      </c>
      <c r="AI84" s="1">
        <v>10</v>
      </c>
      <c r="AJ84" s="1">
        <v>7</v>
      </c>
      <c r="AK84" s="1">
        <v>9</v>
      </c>
      <c r="AL84" s="1">
        <v>9</v>
      </c>
      <c r="AM84" s="1">
        <v>10</v>
      </c>
      <c r="AN84" s="1">
        <v>9</v>
      </c>
    </row>
    <row r="85" spans="3:40" x14ac:dyDescent="0.25">
      <c r="C85" s="2">
        <v>46</v>
      </c>
      <c r="D85" s="1">
        <v>1</v>
      </c>
      <c r="E85" s="1">
        <v>1</v>
      </c>
      <c r="F85" s="1">
        <v>2</v>
      </c>
      <c r="G85" s="1">
        <v>0</v>
      </c>
      <c r="I85" s="1">
        <v>8</v>
      </c>
      <c r="J85" s="1">
        <v>8</v>
      </c>
      <c r="K85" s="1">
        <v>9</v>
      </c>
      <c r="L85" s="1">
        <v>6</v>
      </c>
      <c r="M85" s="1">
        <v>5</v>
      </c>
      <c r="N85" s="1">
        <v>4</v>
      </c>
      <c r="O85" s="1">
        <v>3</v>
      </c>
      <c r="R85" s="1">
        <v>8</v>
      </c>
      <c r="S85" s="1">
        <v>8</v>
      </c>
      <c r="T85" s="1">
        <v>9</v>
      </c>
      <c r="U85" s="1">
        <v>8</v>
      </c>
      <c r="V85" s="1">
        <v>9</v>
      </c>
      <c r="W85" s="1">
        <v>6</v>
      </c>
      <c r="X85" s="1">
        <v>10</v>
      </c>
      <c r="AA85" s="1">
        <v>8</v>
      </c>
      <c r="AB85" s="1">
        <v>8</v>
      </c>
      <c r="AC85" s="1">
        <v>8</v>
      </c>
      <c r="AD85" s="1">
        <v>10</v>
      </c>
      <c r="AE85" s="1">
        <v>10</v>
      </c>
      <c r="AF85" s="1">
        <v>10</v>
      </c>
      <c r="AI85" s="1">
        <v>10</v>
      </c>
      <c r="AJ85" s="1">
        <v>7</v>
      </c>
      <c r="AK85" s="1">
        <v>9</v>
      </c>
      <c r="AL85" s="1">
        <v>9</v>
      </c>
      <c r="AM85" s="1">
        <v>10</v>
      </c>
      <c r="AN85" s="1">
        <v>9</v>
      </c>
    </row>
    <row r="86" spans="3:40" x14ac:dyDescent="0.25">
      <c r="C86" s="2">
        <v>48</v>
      </c>
      <c r="D86" s="1">
        <v>1</v>
      </c>
      <c r="E86" s="1">
        <v>1</v>
      </c>
      <c r="F86" s="1">
        <v>2</v>
      </c>
      <c r="G86" s="1">
        <v>0</v>
      </c>
      <c r="I86" s="1">
        <v>8</v>
      </c>
      <c r="J86" s="1">
        <v>8</v>
      </c>
      <c r="K86" s="1">
        <v>9</v>
      </c>
      <c r="L86" s="1">
        <v>6</v>
      </c>
      <c r="M86" s="1">
        <v>5</v>
      </c>
      <c r="N86" s="1">
        <v>4</v>
      </c>
      <c r="O86" s="1">
        <v>3</v>
      </c>
      <c r="R86" s="1">
        <v>8</v>
      </c>
      <c r="S86" s="1">
        <v>8</v>
      </c>
      <c r="T86" s="1">
        <v>9</v>
      </c>
      <c r="U86" s="1">
        <v>8</v>
      </c>
      <c r="V86" s="1">
        <v>9</v>
      </c>
      <c r="W86" s="1">
        <v>6</v>
      </c>
      <c r="X86" s="1">
        <v>10</v>
      </c>
      <c r="AA86" s="1">
        <v>8</v>
      </c>
      <c r="AB86" s="1">
        <v>8</v>
      </c>
      <c r="AC86" s="1">
        <v>8</v>
      </c>
      <c r="AD86" s="1">
        <v>10</v>
      </c>
      <c r="AE86" s="1">
        <v>10</v>
      </c>
      <c r="AF86" s="1">
        <v>10</v>
      </c>
      <c r="AI86" s="1">
        <v>10</v>
      </c>
      <c r="AJ86" s="1">
        <v>7</v>
      </c>
      <c r="AK86" s="1">
        <v>9</v>
      </c>
      <c r="AL86" s="1">
        <v>9</v>
      </c>
      <c r="AM86" s="1">
        <v>10</v>
      </c>
      <c r="AN86" s="1">
        <v>9</v>
      </c>
    </row>
    <row r="88" spans="3:40" x14ac:dyDescent="0.25">
      <c r="C88" s="2" t="s">
        <v>9</v>
      </c>
      <c r="D88" s="1" t="s">
        <v>19</v>
      </c>
      <c r="E88" s="1"/>
      <c r="F88" s="1"/>
      <c r="G88" s="1"/>
      <c r="I88" s="1" t="s">
        <v>4</v>
      </c>
      <c r="J88" s="1"/>
      <c r="K88" s="1"/>
      <c r="L88" s="1"/>
      <c r="M88" s="1"/>
      <c r="N88" s="1"/>
      <c r="O88" s="1"/>
      <c r="R88" s="1" t="s">
        <v>5</v>
      </c>
      <c r="S88" s="1"/>
      <c r="T88" s="1"/>
      <c r="U88" s="1"/>
      <c r="V88" s="1"/>
      <c r="W88" s="1"/>
      <c r="X88" s="1"/>
      <c r="AA88" s="1" t="s">
        <v>6</v>
      </c>
      <c r="AB88" s="1"/>
      <c r="AC88" s="1"/>
      <c r="AD88" s="1"/>
      <c r="AE88" s="1"/>
      <c r="AF88" s="1"/>
      <c r="AI88" s="1" t="s">
        <v>7</v>
      </c>
      <c r="AJ88" s="1"/>
      <c r="AK88" s="1"/>
      <c r="AL88" s="1"/>
      <c r="AM88" s="1"/>
      <c r="AN88" s="1"/>
    </row>
    <row r="89" spans="3:40" x14ac:dyDescent="0.25">
      <c r="C89" s="2">
        <v>0</v>
      </c>
      <c r="D89">
        <f>100-(D76*100/10)</f>
        <v>100</v>
      </c>
      <c r="E89">
        <f t="shared" ref="E89:G89" si="7">100-(E76*100/10)</f>
        <v>100</v>
      </c>
      <c r="F89">
        <f t="shared" si="7"/>
        <v>100</v>
      </c>
      <c r="G89">
        <f t="shared" si="7"/>
        <v>100</v>
      </c>
      <c r="I89">
        <f t="shared" ref="I89:O99" si="8">100-(I76*100/10)</f>
        <v>100</v>
      </c>
      <c r="J89">
        <f t="shared" si="8"/>
        <v>100</v>
      </c>
      <c r="K89">
        <f t="shared" si="8"/>
        <v>100</v>
      </c>
      <c r="L89">
        <f t="shared" si="8"/>
        <v>100</v>
      </c>
      <c r="M89">
        <f t="shared" si="8"/>
        <v>100</v>
      </c>
      <c r="N89">
        <f t="shared" si="8"/>
        <v>100</v>
      </c>
      <c r="O89">
        <f t="shared" si="8"/>
        <v>100</v>
      </c>
      <c r="R89">
        <f t="shared" ref="R89:X99" si="9">100-(R76*100/10)</f>
        <v>100</v>
      </c>
      <c r="S89">
        <f t="shared" si="9"/>
        <v>100</v>
      </c>
      <c r="T89">
        <f t="shared" si="9"/>
        <v>100</v>
      </c>
      <c r="U89">
        <f t="shared" si="9"/>
        <v>100</v>
      </c>
      <c r="V89">
        <f t="shared" si="9"/>
        <v>100</v>
      </c>
      <c r="W89">
        <f t="shared" si="9"/>
        <v>100</v>
      </c>
      <c r="X89">
        <f t="shared" si="9"/>
        <v>100</v>
      </c>
      <c r="AA89">
        <f t="shared" ref="AA89:AF99" si="10">100-(AA76*100/10)</f>
        <v>100</v>
      </c>
      <c r="AB89">
        <f t="shared" si="10"/>
        <v>100</v>
      </c>
      <c r="AC89">
        <f t="shared" si="10"/>
        <v>100</v>
      </c>
      <c r="AD89">
        <f t="shared" si="10"/>
        <v>100</v>
      </c>
      <c r="AE89">
        <f t="shared" si="10"/>
        <v>100</v>
      </c>
      <c r="AF89">
        <f t="shared" si="10"/>
        <v>100</v>
      </c>
      <c r="AI89">
        <f t="shared" ref="AI89:AN99" si="11">100-(AI76*100/10)</f>
        <v>100</v>
      </c>
      <c r="AJ89">
        <f t="shared" si="11"/>
        <v>100</v>
      </c>
      <c r="AK89">
        <f t="shared" si="11"/>
        <v>100</v>
      </c>
      <c r="AL89">
        <f t="shared" si="11"/>
        <v>100</v>
      </c>
      <c r="AM89">
        <f t="shared" si="11"/>
        <v>100</v>
      </c>
      <c r="AN89">
        <f t="shared" si="11"/>
        <v>100</v>
      </c>
    </row>
    <row r="90" spans="3:40" x14ac:dyDescent="0.25">
      <c r="C90" s="2">
        <v>1</v>
      </c>
      <c r="D90">
        <f t="shared" ref="D90:G90" si="12">100-(D77*100/10)</f>
        <v>100</v>
      </c>
      <c r="E90">
        <f t="shared" si="12"/>
        <v>100</v>
      </c>
      <c r="F90">
        <f t="shared" si="12"/>
        <v>100</v>
      </c>
      <c r="G90">
        <f t="shared" si="12"/>
        <v>100</v>
      </c>
      <c r="I90">
        <f t="shared" si="8"/>
        <v>100</v>
      </c>
      <c r="J90">
        <f t="shared" si="8"/>
        <v>100</v>
      </c>
      <c r="K90">
        <f t="shared" si="8"/>
        <v>70</v>
      </c>
      <c r="L90">
        <f t="shared" si="8"/>
        <v>100</v>
      </c>
      <c r="M90">
        <f t="shared" si="8"/>
        <v>100</v>
      </c>
      <c r="N90">
        <f t="shared" si="8"/>
        <v>100</v>
      </c>
      <c r="O90">
        <f t="shared" si="8"/>
        <v>100</v>
      </c>
      <c r="R90">
        <f t="shared" si="9"/>
        <v>100</v>
      </c>
      <c r="S90">
        <f t="shared" si="9"/>
        <v>100</v>
      </c>
      <c r="T90">
        <f t="shared" si="9"/>
        <v>100</v>
      </c>
      <c r="U90">
        <f t="shared" si="9"/>
        <v>80</v>
      </c>
      <c r="V90">
        <f t="shared" si="9"/>
        <v>90</v>
      </c>
      <c r="W90">
        <f t="shared" si="9"/>
        <v>100</v>
      </c>
      <c r="X90">
        <f t="shared" si="9"/>
        <v>100</v>
      </c>
      <c r="AA90">
        <f t="shared" si="10"/>
        <v>100</v>
      </c>
      <c r="AB90">
        <f t="shared" si="10"/>
        <v>100</v>
      </c>
      <c r="AC90">
        <f t="shared" si="10"/>
        <v>100</v>
      </c>
      <c r="AD90">
        <f t="shared" si="10"/>
        <v>100</v>
      </c>
      <c r="AE90">
        <f t="shared" si="10"/>
        <v>90</v>
      </c>
      <c r="AF90">
        <f t="shared" si="10"/>
        <v>90</v>
      </c>
      <c r="AI90">
        <f t="shared" si="11"/>
        <v>90</v>
      </c>
      <c r="AJ90">
        <f t="shared" si="11"/>
        <v>100</v>
      </c>
      <c r="AK90">
        <f t="shared" si="11"/>
        <v>100</v>
      </c>
      <c r="AL90">
        <f t="shared" si="11"/>
        <v>100</v>
      </c>
      <c r="AM90">
        <f t="shared" si="11"/>
        <v>100</v>
      </c>
      <c r="AN90">
        <f t="shared" si="11"/>
        <v>100</v>
      </c>
    </row>
    <row r="91" spans="3:40" x14ac:dyDescent="0.25">
      <c r="C91" s="2">
        <v>16</v>
      </c>
      <c r="D91">
        <f t="shared" ref="D91:G91" si="13">100-(D78*100/10)</f>
        <v>100</v>
      </c>
      <c r="E91">
        <f t="shared" si="13"/>
        <v>90</v>
      </c>
      <c r="F91">
        <f t="shared" si="13"/>
        <v>80</v>
      </c>
      <c r="G91">
        <f t="shared" si="13"/>
        <v>100</v>
      </c>
      <c r="I91">
        <f t="shared" si="8"/>
        <v>50</v>
      </c>
      <c r="J91">
        <f t="shared" si="8"/>
        <v>30</v>
      </c>
      <c r="K91">
        <f t="shared" si="8"/>
        <v>30</v>
      </c>
      <c r="L91">
        <f t="shared" si="8"/>
        <v>80</v>
      </c>
      <c r="M91">
        <f t="shared" si="8"/>
        <v>70</v>
      </c>
      <c r="N91">
        <f t="shared" si="8"/>
        <v>60</v>
      </c>
      <c r="O91">
        <f t="shared" si="8"/>
        <v>80</v>
      </c>
      <c r="R91">
        <f t="shared" si="9"/>
        <v>40</v>
      </c>
      <c r="S91">
        <f t="shared" si="9"/>
        <v>20</v>
      </c>
      <c r="T91">
        <f t="shared" si="9"/>
        <v>30</v>
      </c>
      <c r="U91">
        <f t="shared" si="9"/>
        <v>40</v>
      </c>
      <c r="V91">
        <f t="shared" si="9"/>
        <v>40</v>
      </c>
      <c r="W91">
        <f t="shared" si="9"/>
        <v>50</v>
      </c>
      <c r="X91">
        <f t="shared" si="9"/>
        <v>50</v>
      </c>
      <c r="AA91">
        <f t="shared" si="10"/>
        <v>40</v>
      </c>
      <c r="AB91">
        <f t="shared" si="10"/>
        <v>30</v>
      </c>
      <c r="AC91">
        <f t="shared" si="10"/>
        <v>30</v>
      </c>
      <c r="AD91">
        <f t="shared" si="10"/>
        <v>0</v>
      </c>
      <c r="AE91">
        <f t="shared" si="10"/>
        <v>10</v>
      </c>
      <c r="AF91">
        <f t="shared" si="10"/>
        <v>30</v>
      </c>
      <c r="AI91">
        <f t="shared" si="11"/>
        <v>20</v>
      </c>
      <c r="AJ91">
        <f t="shared" si="11"/>
        <v>50</v>
      </c>
      <c r="AK91">
        <f t="shared" si="11"/>
        <v>40</v>
      </c>
      <c r="AL91">
        <f t="shared" si="11"/>
        <v>20</v>
      </c>
      <c r="AM91">
        <f t="shared" si="11"/>
        <v>20</v>
      </c>
      <c r="AN91">
        <f t="shared" si="11"/>
        <v>30</v>
      </c>
    </row>
    <row r="92" spans="3:40" x14ac:dyDescent="0.25">
      <c r="C92" s="2">
        <v>18</v>
      </c>
      <c r="D92">
        <f t="shared" ref="D92:G92" si="14">100-(D79*100/10)</f>
        <v>90</v>
      </c>
      <c r="E92">
        <f t="shared" si="14"/>
        <v>90</v>
      </c>
      <c r="F92">
        <f t="shared" si="14"/>
        <v>80</v>
      </c>
      <c r="G92">
        <f t="shared" si="14"/>
        <v>100</v>
      </c>
      <c r="I92">
        <f t="shared" si="8"/>
        <v>30</v>
      </c>
      <c r="J92">
        <f t="shared" si="8"/>
        <v>30</v>
      </c>
      <c r="K92">
        <f t="shared" si="8"/>
        <v>20</v>
      </c>
      <c r="L92">
        <f t="shared" si="8"/>
        <v>80</v>
      </c>
      <c r="M92">
        <f t="shared" si="8"/>
        <v>60</v>
      </c>
      <c r="N92">
        <f t="shared" si="8"/>
        <v>60</v>
      </c>
      <c r="O92">
        <f t="shared" si="8"/>
        <v>80</v>
      </c>
      <c r="R92">
        <f t="shared" si="9"/>
        <v>20</v>
      </c>
      <c r="S92">
        <f t="shared" si="9"/>
        <v>20</v>
      </c>
      <c r="T92">
        <f t="shared" si="9"/>
        <v>20</v>
      </c>
      <c r="U92">
        <f t="shared" si="9"/>
        <v>20</v>
      </c>
      <c r="V92">
        <f t="shared" si="9"/>
        <v>20</v>
      </c>
      <c r="W92">
        <f t="shared" si="9"/>
        <v>50</v>
      </c>
      <c r="X92">
        <f t="shared" si="9"/>
        <v>30</v>
      </c>
      <c r="AA92">
        <f t="shared" si="10"/>
        <v>40</v>
      </c>
      <c r="AB92">
        <f t="shared" si="10"/>
        <v>20</v>
      </c>
      <c r="AC92">
        <f t="shared" si="10"/>
        <v>20</v>
      </c>
      <c r="AD92">
        <f t="shared" si="10"/>
        <v>0</v>
      </c>
      <c r="AE92">
        <f t="shared" si="10"/>
        <v>0</v>
      </c>
      <c r="AF92">
        <f t="shared" si="10"/>
        <v>30</v>
      </c>
      <c r="AI92">
        <f t="shared" si="11"/>
        <v>10</v>
      </c>
      <c r="AJ92">
        <f t="shared" si="11"/>
        <v>50</v>
      </c>
      <c r="AK92">
        <f t="shared" si="11"/>
        <v>30</v>
      </c>
      <c r="AL92">
        <f t="shared" si="11"/>
        <v>10</v>
      </c>
      <c r="AM92">
        <f t="shared" si="11"/>
        <v>10</v>
      </c>
      <c r="AN92">
        <f t="shared" si="11"/>
        <v>30</v>
      </c>
    </row>
    <row r="93" spans="3:40" x14ac:dyDescent="0.25">
      <c r="C93" s="2">
        <v>20</v>
      </c>
      <c r="D93">
        <f t="shared" ref="D93:G93" si="15">100-(D80*100/10)</f>
        <v>90</v>
      </c>
      <c r="E93">
        <f t="shared" si="15"/>
        <v>90</v>
      </c>
      <c r="F93">
        <f t="shared" si="15"/>
        <v>80</v>
      </c>
      <c r="G93">
        <f t="shared" si="15"/>
        <v>100</v>
      </c>
      <c r="I93">
        <f t="shared" si="8"/>
        <v>30</v>
      </c>
      <c r="J93">
        <f t="shared" si="8"/>
        <v>30</v>
      </c>
      <c r="K93">
        <f t="shared" si="8"/>
        <v>20</v>
      </c>
      <c r="L93">
        <f t="shared" si="8"/>
        <v>60</v>
      </c>
      <c r="M93">
        <f t="shared" si="8"/>
        <v>60</v>
      </c>
      <c r="N93">
        <f t="shared" si="8"/>
        <v>60</v>
      </c>
      <c r="O93">
        <f t="shared" si="8"/>
        <v>80</v>
      </c>
      <c r="R93">
        <f t="shared" si="9"/>
        <v>20</v>
      </c>
      <c r="S93">
        <f t="shared" si="9"/>
        <v>20</v>
      </c>
      <c r="T93">
        <f t="shared" si="9"/>
        <v>10</v>
      </c>
      <c r="U93">
        <f t="shared" si="9"/>
        <v>20</v>
      </c>
      <c r="V93">
        <f t="shared" si="9"/>
        <v>20</v>
      </c>
      <c r="W93">
        <f t="shared" si="9"/>
        <v>50</v>
      </c>
      <c r="X93">
        <f t="shared" si="9"/>
        <v>30</v>
      </c>
      <c r="AA93">
        <f t="shared" si="10"/>
        <v>30</v>
      </c>
      <c r="AB93">
        <f t="shared" si="10"/>
        <v>20</v>
      </c>
      <c r="AC93">
        <f t="shared" si="10"/>
        <v>20</v>
      </c>
      <c r="AD93">
        <f t="shared" si="10"/>
        <v>0</v>
      </c>
      <c r="AE93">
        <f t="shared" si="10"/>
        <v>0</v>
      </c>
      <c r="AF93">
        <f t="shared" si="10"/>
        <v>30</v>
      </c>
      <c r="AI93">
        <f t="shared" si="11"/>
        <v>0</v>
      </c>
      <c r="AJ93">
        <f t="shared" si="11"/>
        <v>50</v>
      </c>
      <c r="AK93">
        <f t="shared" si="11"/>
        <v>10</v>
      </c>
      <c r="AL93">
        <f t="shared" si="11"/>
        <v>10</v>
      </c>
      <c r="AM93">
        <f t="shared" si="11"/>
        <v>10</v>
      </c>
      <c r="AN93">
        <f t="shared" si="11"/>
        <v>20</v>
      </c>
    </row>
    <row r="94" spans="3:40" x14ac:dyDescent="0.25">
      <c r="C94" s="2">
        <v>22</v>
      </c>
      <c r="D94">
        <f t="shared" ref="D94:G94" si="16">100-(D81*100/10)</f>
        <v>90</v>
      </c>
      <c r="E94">
        <f t="shared" si="16"/>
        <v>90</v>
      </c>
      <c r="F94">
        <f t="shared" si="16"/>
        <v>80</v>
      </c>
      <c r="G94">
        <f t="shared" si="16"/>
        <v>100</v>
      </c>
      <c r="I94">
        <f t="shared" si="8"/>
        <v>30</v>
      </c>
      <c r="J94">
        <f t="shared" si="8"/>
        <v>20</v>
      </c>
      <c r="K94">
        <f t="shared" si="8"/>
        <v>10</v>
      </c>
      <c r="L94">
        <f t="shared" si="8"/>
        <v>60</v>
      </c>
      <c r="M94">
        <f t="shared" si="8"/>
        <v>50</v>
      </c>
      <c r="N94">
        <f t="shared" si="8"/>
        <v>60</v>
      </c>
      <c r="O94">
        <f t="shared" si="8"/>
        <v>80</v>
      </c>
      <c r="R94">
        <f t="shared" si="9"/>
        <v>20</v>
      </c>
      <c r="S94">
        <f t="shared" si="9"/>
        <v>20</v>
      </c>
      <c r="T94">
        <f t="shared" si="9"/>
        <v>10</v>
      </c>
      <c r="U94">
        <f t="shared" si="9"/>
        <v>20</v>
      </c>
      <c r="V94">
        <f t="shared" si="9"/>
        <v>20</v>
      </c>
      <c r="W94">
        <f t="shared" si="9"/>
        <v>50</v>
      </c>
      <c r="X94">
        <f t="shared" si="9"/>
        <v>30</v>
      </c>
      <c r="AA94">
        <f t="shared" si="10"/>
        <v>30</v>
      </c>
      <c r="AB94">
        <f t="shared" si="10"/>
        <v>20</v>
      </c>
      <c r="AC94">
        <f t="shared" si="10"/>
        <v>20</v>
      </c>
      <c r="AD94">
        <f t="shared" si="10"/>
        <v>0</v>
      </c>
      <c r="AE94">
        <f t="shared" si="10"/>
        <v>0</v>
      </c>
      <c r="AF94">
        <f t="shared" si="10"/>
        <v>30</v>
      </c>
      <c r="AI94">
        <f t="shared" si="11"/>
        <v>0</v>
      </c>
      <c r="AJ94">
        <f t="shared" si="11"/>
        <v>40</v>
      </c>
      <c r="AK94">
        <f t="shared" si="11"/>
        <v>10</v>
      </c>
      <c r="AL94">
        <f t="shared" si="11"/>
        <v>10</v>
      </c>
      <c r="AM94">
        <f t="shared" si="11"/>
        <v>10</v>
      </c>
      <c r="AN94">
        <f t="shared" si="11"/>
        <v>20</v>
      </c>
    </row>
    <row r="95" spans="3:40" x14ac:dyDescent="0.25">
      <c r="C95" s="2">
        <v>40</v>
      </c>
      <c r="D95">
        <f t="shared" ref="D95:G95" si="17">100-(D82*100/10)</f>
        <v>90</v>
      </c>
      <c r="E95">
        <f t="shared" si="17"/>
        <v>90</v>
      </c>
      <c r="F95">
        <f t="shared" si="17"/>
        <v>80</v>
      </c>
      <c r="G95">
        <f t="shared" si="17"/>
        <v>100</v>
      </c>
      <c r="I95">
        <f t="shared" si="8"/>
        <v>20</v>
      </c>
      <c r="J95">
        <f t="shared" si="8"/>
        <v>20</v>
      </c>
      <c r="K95">
        <f t="shared" si="8"/>
        <v>10</v>
      </c>
      <c r="L95">
        <f t="shared" si="8"/>
        <v>40</v>
      </c>
      <c r="M95">
        <f t="shared" si="8"/>
        <v>50</v>
      </c>
      <c r="N95">
        <f t="shared" si="8"/>
        <v>60</v>
      </c>
      <c r="O95">
        <f t="shared" si="8"/>
        <v>70</v>
      </c>
      <c r="R95">
        <f t="shared" si="9"/>
        <v>20</v>
      </c>
      <c r="S95">
        <f t="shared" si="9"/>
        <v>20</v>
      </c>
      <c r="T95">
        <f t="shared" si="9"/>
        <v>10</v>
      </c>
      <c r="U95">
        <f t="shared" si="9"/>
        <v>20</v>
      </c>
      <c r="V95">
        <f t="shared" si="9"/>
        <v>10</v>
      </c>
      <c r="W95">
        <f t="shared" si="9"/>
        <v>50</v>
      </c>
      <c r="X95">
        <f t="shared" si="9"/>
        <v>10</v>
      </c>
      <c r="AA95">
        <f t="shared" si="10"/>
        <v>20</v>
      </c>
      <c r="AB95">
        <f t="shared" si="10"/>
        <v>20</v>
      </c>
      <c r="AC95">
        <f t="shared" si="10"/>
        <v>20</v>
      </c>
      <c r="AD95">
        <f t="shared" si="10"/>
        <v>0</v>
      </c>
      <c r="AE95">
        <f t="shared" si="10"/>
        <v>0</v>
      </c>
      <c r="AF95">
        <f t="shared" si="10"/>
        <v>10</v>
      </c>
      <c r="AI95">
        <f t="shared" si="11"/>
        <v>0</v>
      </c>
      <c r="AJ95">
        <f t="shared" si="11"/>
        <v>30</v>
      </c>
      <c r="AK95">
        <f t="shared" si="11"/>
        <v>10</v>
      </c>
      <c r="AL95">
        <f t="shared" si="11"/>
        <v>10</v>
      </c>
      <c r="AM95">
        <f t="shared" si="11"/>
        <v>0</v>
      </c>
      <c r="AN95">
        <f t="shared" si="11"/>
        <v>10</v>
      </c>
    </row>
    <row r="96" spans="3:40" x14ac:dyDescent="0.25">
      <c r="C96" s="2">
        <v>42</v>
      </c>
      <c r="D96">
        <f t="shared" ref="D96:G96" si="18">100-(D83*100/10)</f>
        <v>90</v>
      </c>
      <c r="E96">
        <f t="shared" si="18"/>
        <v>90</v>
      </c>
      <c r="F96">
        <f t="shared" si="18"/>
        <v>80</v>
      </c>
      <c r="G96">
        <f t="shared" si="18"/>
        <v>100</v>
      </c>
      <c r="I96">
        <f t="shared" si="8"/>
        <v>20</v>
      </c>
      <c r="J96">
        <f t="shared" si="8"/>
        <v>20</v>
      </c>
      <c r="K96">
        <f t="shared" si="8"/>
        <v>10</v>
      </c>
      <c r="L96">
        <f t="shared" si="8"/>
        <v>40</v>
      </c>
      <c r="M96">
        <f t="shared" si="8"/>
        <v>50</v>
      </c>
      <c r="N96">
        <f t="shared" si="8"/>
        <v>60</v>
      </c>
      <c r="O96">
        <f t="shared" si="8"/>
        <v>70</v>
      </c>
      <c r="R96">
        <f t="shared" si="9"/>
        <v>20</v>
      </c>
      <c r="S96">
        <f t="shared" si="9"/>
        <v>20</v>
      </c>
      <c r="T96">
        <f t="shared" si="9"/>
        <v>10</v>
      </c>
      <c r="U96">
        <f t="shared" si="9"/>
        <v>20</v>
      </c>
      <c r="V96">
        <f t="shared" si="9"/>
        <v>10</v>
      </c>
      <c r="W96">
        <f t="shared" si="9"/>
        <v>50</v>
      </c>
      <c r="X96">
        <f t="shared" si="9"/>
        <v>10</v>
      </c>
      <c r="AA96">
        <f t="shared" si="10"/>
        <v>20</v>
      </c>
      <c r="AB96">
        <f t="shared" si="10"/>
        <v>20</v>
      </c>
      <c r="AC96">
        <f t="shared" si="10"/>
        <v>20</v>
      </c>
      <c r="AD96">
        <f t="shared" si="10"/>
        <v>0</v>
      </c>
      <c r="AE96">
        <f t="shared" si="10"/>
        <v>0</v>
      </c>
      <c r="AF96">
        <f t="shared" si="10"/>
        <v>0</v>
      </c>
      <c r="AI96">
        <f t="shared" si="11"/>
        <v>0</v>
      </c>
      <c r="AJ96">
        <f t="shared" si="11"/>
        <v>30</v>
      </c>
      <c r="AK96">
        <f t="shared" si="11"/>
        <v>10</v>
      </c>
      <c r="AL96">
        <f t="shared" si="11"/>
        <v>10</v>
      </c>
      <c r="AM96">
        <f t="shared" si="11"/>
        <v>0</v>
      </c>
      <c r="AN96">
        <f t="shared" si="11"/>
        <v>10</v>
      </c>
    </row>
    <row r="97" spans="3:40" x14ac:dyDescent="0.25">
      <c r="C97" s="2">
        <v>44</v>
      </c>
      <c r="D97">
        <f t="shared" ref="D97:G97" si="19">100-(D84*100/10)</f>
        <v>90</v>
      </c>
      <c r="E97">
        <f t="shared" si="19"/>
        <v>90</v>
      </c>
      <c r="F97">
        <f t="shared" si="19"/>
        <v>80</v>
      </c>
      <c r="G97">
        <f t="shared" si="19"/>
        <v>100</v>
      </c>
      <c r="I97">
        <f t="shared" si="8"/>
        <v>20</v>
      </c>
      <c r="J97">
        <f t="shared" si="8"/>
        <v>20</v>
      </c>
      <c r="K97">
        <f t="shared" si="8"/>
        <v>10</v>
      </c>
      <c r="L97">
        <f t="shared" si="8"/>
        <v>40</v>
      </c>
      <c r="M97">
        <f t="shared" si="8"/>
        <v>50</v>
      </c>
      <c r="N97">
        <f t="shared" si="8"/>
        <v>60</v>
      </c>
      <c r="O97">
        <f t="shared" si="8"/>
        <v>70</v>
      </c>
      <c r="R97">
        <f t="shared" si="9"/>
        <v>20</v>
      </c>
      <c r="S97">
        <f t="shared" si="9"/>
        <v>20</v>
      </c>
      <c r="T97">
        <f t="shared" si="9"/>
        <v>10</v>
      </c>
      <c r="U97">
        <f t="shared" si="9"/>
        <v>20</v>
      </c>
      <c r="V97">
        <f t="shared" si="9"/>
        <v>10</v>
      </c>
      <c r="W97">
        <f t="shared" si="9"/>
        <v>40</v>
      </c>
      <c r="X97">
        <f t="shared" si="9"/>
        <v>0</v>
      </c>
      <c r="AA97">
        <f t="shared" si="10"/>
        <v>20</v>
      </c>
      <c r="AB97">
        <f t="shared" si="10"/>
        <v>20</v>
      </c>
      <c r="AC97">
        <f t="shared" si="10"/>
        <v>20</v>
      </c>
      <c r="AD97">
        <f t="shared" si="10"/>
        <v>0</v>
      </c>
      <c r="AE97">
        <f t="shared" si="10"/>
        <v>0</v>
      </c>
      <c r="AF97">
        <f t="shared" si="10"/>
        <v>0</v>
      </c>
      <c r="AI97">
        <f t="shared" si="11"/>
        <v>0</v>
      </c>
      <c r="AJ97">
        <f t="shared" si="11"/>
        <v>30</v>
      </c>
      <c r="AK97">
        <f t="shared" si="11"/>
        <v>10</v>
      </c>
      <c r="AL97">
        <f t="shared" si="11"/>
        <v>10</v>
      </c>
      <c r="AM97">
        <f t="shared" si="11"/>
        <v>0</v>
      </c>
      <c r="AN97">
        <f t="shared" si="11"/>
        <v>10</v>
      </c>
    </row>
    <row r="98" spans="3:40" x14ac:dyDescent="0.25">
      <c r="C98" s="2">
        <v>46</v>
      </c>
      <c r="D98">
        <f t="shared" ref="D98:G98" si="20">100-(D85*100/10)</f>
        <v>90</v>
      </c>
      <c r="E98">
        <f t="shared" si="20"/>
        <v>90</v>
      </c>
      <c r="F98">
        <f t="shared" si="20"/>
        <v>80</v>
      </c>
      <c r="G98">
        <f t="shared" si="20"/>
        <v>100</v>
      </c>
      <c r="I98">
        <f t="shared" si="8"/>
        <v>20</v>
      </c>
      <c r="J98">
        <f t="shared" si="8"/>
        <v>20</v>
      </c>
      <c r="K98">
        <f t="shared" si="8"/>
        <v>10</v>
      </c>
      <c r="L98">
        <f t="shared" si="8"/>
        <v>40</v>
      </c>
      <c r="M98">
        <f t="shared" si="8"/>
        <v>50</v>
      </c>
      <c r="N98">
        <f t="shared" si="8"/>
        <v>60</v>
      </c>
      <c r="O98">
        <f t="shared" si="8"/>
        <v>70</v>
      </c>
      <c r="R98">
        <f t="shared" si="9"/>
        <v>20</v>
      </c>
      <c r="S98">
        <f t="shared" si="9"/>
        <v>20</v>
      </c>
      <c r="T98">
        <f t="shared" si="9"/>
        <v>10</v>
      </c>
      <c r="U98">
        <f t="shared" si="9"/>
        <v>20</v>
      </c>
      <c r="V98">
        <f t="shared" si="9"/>
        <v>10</v>
      </c>
      <c r="W98">
        <f t="shared" si="9"/>
        <v>40</v>
      </c>
      <c r="X98">
        <f t="shared" si="9"/>
        <v>0</v>
      </c>
      <c r="AA98">
        <f t="shared" si="10"/>
        <v>20</v>
      </c>
      <c r="AB98">
        <f t="shared" si="10"/>
        <v>20</v>
      </c>
      <c r="AC98">
        <f t="shared" si="10"/>
        <v>20</v>
      </c>
      <c r="AD98">
        <f t="shared" si="10"/>
        <v>0</v>
      </c>
      <c r="AE98">
        <f t="shared" si="10"/>
        <v>0</v>
      </c>
      <c r="AF98">
        <f t="shared" si="10"/>
        <v>0</v>
      </c>
      <c r="AI98">
        <f t="shared" si="11"/>
        <v>0</v>
      </c>
      <c r="AJ98">
        <f t="shared" si="11"/>
        <v>30</v>
      </c>
      <c r="AK98">
        <f t="shared" si="11"/>
        <v>10</v>
      </c>
      <c r="AL98">
        <f t="shared" si="11"/>
        <v>10</v>
      </c>
      <c r="AM98">
        <f t="shared" si="11"/>
        <v>0</v>
      </c>
      <c r="AN98">
        <f t="shared" si="11"/>
        <v>10</v>
      </c>
    </row>
    <row r="99" spans="3:40" x14ac:dyDescent="0.25">
      <c r="C99" s="2">
        <v>48</v>
      </c>
      <c r="D99">
        <f t="shared" ref="D99:G99" si="21">100-(D86*100/10)</f>
        <v>90</v>
      </c>
      <c r="E99">
        <f t="shared" si="21"/>
        <v>90</v>
      </c>
      <c r="F99">
        <f t="shared" si="21"/>
        <v>80</v>
      </c>
      <c r="G99">
        <f t="shared" si="21"/>
        <v>100</v>
      </c>
      <c r="I99">
        <f t="shared" si="8"/>
        <v>20</v>
      </c>
      <c r="J99">
        <f t="shared" si="8"/>
        <v>20</v>
      </c>
      <c r="K99">
        <f t="shared" si="8"/>
        <v>10</v>
      </c>
      <c r="L99">
        <f t="shared" si="8"/>
        <v>40</v>
      </c>
      <c r="M99">
        <f t="shared" si="8"/>
        <v>50</v>
      </c>
      <c r="N99">
        <f t="shared" si="8"/>
        <v>60</v>
      </c>
      <c r="O99">
        <f t="shared" si="8"/>
        <v>70</v>
      </c>
      <c r="R99">
        <f t="shared" si="9"/>
        <v>20</v>
      </c>
      <c r="S99">
        <f t="shared" si="9"/>
        <v>20</v>
      </c>
      <c r="T99">
        <f t="shared" si="9"/>
        <v>10</v>
      </c>
      <c r="U99">
        <f t="shared" si="9"/>
        <v>20</v>
      </c>
      <c r="V99">
        <f t="shared" si="9"/>
        <v>10</v>
      </c>
      <c r="W99">
        <f t="shared" si="9"/>
        <v>40</v>
      </c>
      <c r="X99">
        <f t="shared" si="9"/>
        <v>0</v>
      </c>
      <c r="AA99">
        <f t="shared" si="10"/>
        <v>20</v>
      </c>
      <c r="AB99">
        <f t="shared" si="10"/>
        <v>20</v>
      </c>
      <c r="AC99">
        <f t="shared" si="10"/>
        <v>20</v>
      </c>
      <c r="AD99">
        <f t="shared" si="10"/>
        <v>0</v>
      </c>
      <c r="AE99">
        <f t="shared" si="10"/>
        <v>0</v>
      </c>
      <c r="AF99">
        <f t="shared" si="10"/>
        <v>0</v>
      </c>
      <c r="AI99">
        <f t="shared" si="11"/>
        <v>0</v>
      </c>
      <c r="AJ99">
        <f t="shared" si="11"/>
        <v>30</v>
      </c>
      <c r="AK99">
        <f t="shared" si="11"/>
        <v>10</v>
      </c>
      <c r="AL99">
        <f t="shared" si="11"/>
        <v>10</v>
      </c>
      <c r="AM99">
        <f t="shared" si="11"/>
        <v>0</v>
      </c>
      <c r="AN99">
        <f t="shared" si="11"/>
        <v>10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80"/>
  <sheetViews>
    <sheetView topLeftCell="A17" zoomScale="40" zoomScaleNormal="40" workbookViewId="0">
      <selection activeCell="C93" sqref="C93"/>
    </sheetView>
  </sheetViews>
  <sheetFormatPr defaultRowHeight="15" x14ac:dyDescent="0.25"/>
  <cols>
    <col min="1" max="1" width="11.5703125" bestFit="1" customWidth="1"/>
    <col min="2" max="2" width="12.5703125" bestFit="1" customWidth="1"/>
    <col min="3" max="3" width="25" bestFit="1" customWidth="1"/>
    <col min="11" max="11" width="25" bestFit="1" customWidth="1"/>
    <col min="20" max="20" width="24.140625" bestFit="1" customWidth="1"/>
    <col min="29" max="29" width="24.140625" bestFit="1" customWidth="1"/>
    <col min="38" max="38" width="24.140625" bestFit="1" customWidth="1"/>
  </cols>
  <sheetData>
    <row r="2" spans="1:45" x14ac:dyDescent="0.25">
      <c r="A2" t="s">
        <v>20</v>
      </c>
      <c r="D2" t="s">
        <v>3</v>
      </c>
      <c r="G2" t="s">
        <v>4</v>
      </c>
      <c r="J2" t="s">
        <v>5</v>
      </c>
      <c r="M2" t="s">
        <v>6</v>
      </c>
      <c r="P2" t="s">
        <v>7</v>
      </c>
      <c r="T2" s="1" t="s">
        <v>3</v>
      </c>
      <c r="U2" s="1"/>
      <c r="V2" s="1" t="s">
        <v>4</v>
      </c>
      <c r="W2" s="1"/>
      <c r="X2" s="1" t="s">
        <v>5</v>
      </c>
      <c r="Y2" s="1"/>
      <c r="Z2" s="1" t="s">
        <v>6</v>
      </c>
      <c r="AA2" s="1"/>
      <c r="AB2" s="1" t="s">
        <v>7</v>
      </c>
      <c r="AC2" s="1"/>
      <c r="AE2" t="s">
        <v>3</v>
      </c>
      <c r="AF2" t="s">
        <v>4</v>
      </c>
      <c r="AH2" t="s">
        <v>5</v>
      </c>
      <c r="AJ2" t="s">
        <v>6</v>
      </c>
      <c r="AL2" t="s">
        <v>7</v>
      </c>
    </row>
    <row r="3" spans="1:45" x14ac:dyDescent="0.25">
      <c r="B3" t="s">
        <v>8</v>
      </c>
      <c r="C3" t="s">
        <v>9</v>
      </c>
      <c r="D3">
        <v>1</v>
      </c>
      <c r="E3">
        <v>2</v>
      </c>
      <c r="F3">
        <v>3</v>
      </c>
      <c r="G3">
        <v>1</v>
      </c>
      <c r="H3">
        <v>2</v>
      </c>
      <c r="I3">
        <v>3</v>
      </c>
      <c r="J3">
        <v>1</v>
      </c>
      <c r="K3">
        <v>2</v>
      </c>
      <c r="L3">
        <v>3</v>
      </c>
      <c r="M3">
        <v>1</v>
      </c>
      <c r="N3">
        <v>2</v>
      </c>
      <c r="O3">
        <v>3</v>
      </c>
      <c r="P3">
        <v>1</v>
      </c>
      <c r="Q3">
        <v>2</v>
      </c>
      <c r="R3">
        <v>3</v>
      </c>
      <c r="T3" s="1">
        <v>1</v>
      </c>
      <c r="U3" s="1">
        <v>2</v>
      </c>
      <c r="V3" s="1">
        <v>1</v>
      </c>
      <c r="W3" s="1">
        <v>2</v>
      </c>
      <c r="X3" s="1">
        <v>1</v>
      </c>
      <c r="Y3" s="1">
        <v>2</v>
      </c>
      <c r="Z3" s="1">
        <v>1</v>
      </c>
      <c r="AA3" s="1">
        <v>2</v>
      </c>
      <c r="AB3" s="1">
        <v>1</v>
      </c>
      <c r="AC3" s="1">
        <v>2</v>
      </c>
      <c r="AE3">
        <v>1</v>
      </c>
      <c r="AF3">
        <v>1</v>
      </c>
      <c r="AG3">
        <v>2</v>
      </c>
      <c r="AH3">
        <v>1</v>
      </c>
      <c r="AI3">
        <v>2</v>
      </c>
      <c r="AJ3">
        <v>1</v>
      </c>
      <c r="AK3">
        <v>2</v>
      </c>
      <c r="AL3">
        <v>1</v>
      </c>
      <c r="AM3">
        <v>2</v>
      </c>
    </row>
    <row r="4" spans="1:45" x14ac:dyDescent="0.25">
      <c r="B4" t="s">
        <v>11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</row>
    <row r="5" spans="1:45" x14ac:dyDescent="0.25">
      <c r="B5">
        <v>8.3000000000000007</v>
      </c>
      <c r="C5">
        <v>14.5</v>
      </c>
      <c r="D5">
        <v>0</v>
      </c>
      <c r="E5">
        <v>0</v>
      </c>
      <c r="F5">
        <v>0</v>
      </c>
      <c r="G5">
        <v>1</v>
      </c>
      <c r="H5">
        <v>0</v>
      </c>
      <c r="I5">
        <v>3</v>
      </c>
      <c r="J5">
        <v>4</v>
      </c>
      <c r="K5">
        <v>6</v>
      </c>
      <c r="L5">
        <v>3</v>
      </c>
      <c r="M5">
        <v>5</v>
      </c>
      <c r="N5">
        <v>8</v>
      </c>
      <c r="O5">
        <v>9</v>
      </c>
      <c r="P5">
        <v>5</v>
      </c>
      <c r="Q5">
        <v>6</v>
      </c>
      <c r="R5">
        <v>5</v>
      </c>
      <c r="T5" s="1">
        <v>0</v>
      </c>
      <c r="U5" s="1">
        <v>3</v>
      </c>
      <c r="V5" s="1">
        <v>0</v>
      </c>
      <c r="W5" s="1">
        <v>1</v>
      </c>
      <c r="X5" s="1">
        <v>2</v>
      </c>
      <c r="Y5" s="1">
        <v>3</v>
      </c>
      <c r="Z5" s="1">
        <v>1</v>
      </c>
      <c r="AA5" s="1">
        <v>0</v>
      </c>
      <c r="AB5" s="1">
        <v>1</v>
      </c>
      <c r="AC5" s="1">
        <v>4</v>
      </c>
      <c r="AE5">
        <v>0</v>
      </c>
      <c r="AF5">
        <v>0</v>
      </c>
      <c r="AG5">
        <v>4</v>
      </c>
      <c r="AH5">
        <v>1</v>
      </c>
      <c r="AI5">
        <v>2</v>
      </c>
      <c r="AJ5">
        <v>4</v>
      </c>
      <c r="AK5">
        <v>4</v>
      </c>
      <c r="AL5">
        <v>5</v>
      </c>
      <c r="AM5">
        <v>0</v>
      </c>
    </row>
    <row r="6" spans="1:45" x14ac:dyDescent="0.25">
      <c r="B6">
        <v>12.3</v>
      </c>
      <c r="C6">
        <v>18.5</v>
      </c>
      <c r="D6">
        <v>0</v>
      </c>
      <c r="E6">
        <v>0</v>
      </c>
      <c r="F6">
        <v>1</v>
      </c>
      <c r="G6">
        <v>1</v>
      </c>
      <c r="H6">
        <v>3</v>
      </c>
      <c r="I6">
        <v>3</v>
      </c>
      <c r="J6">
        <v>6</v>
      </c>
      <c r="K6">
        <v>7</v>
      </c>
      <c r="L6">
        <v>5</v>
      </c>
      <c r="M6">
        <v>8</v>
      </c>
      <c r="N6">
        <v>9</v>
      </c>
      <c r="O6">
        <v>10</v>
      </c>
      <c r="P6">
        <v>7</v>
      </c>
      <c r="Q6">
        <v>7</v>
      </c>
      <c r="R6">
        <v>6</v>
      </c>
      <c r="T6" s="1">
        <v>0</v>
      </c>
      <c r="U6" s="1">
        <v>4</v>
      </c>
      <c r="V6" s="1">
        <v>0</v>
      </c>
      <c r="W6" s="1">
        <v>1</v>
      </c>
      <c r="X6" s="1">
        <v>2</v>
      </c>
      <c r="Y6" s="1">
        <v>3</v>
      </c>
      <c r="Z6" s="1">
        <v>2</v>
      </c>
      <c r="AA6" s="1">
        <v>0</v>
      </c>
      <c r="AB6" s="1">
        <v>2</v>
      </c>
      <c r="AC6" s="1">
        <v>7</v>
      </c>
      <c r="AE6">
        <v>0</v>
      </c>
      <c r="AF6">
        <v>1</v>
      </c>
      <c r="AG6">
        <v>5</v>
      </c>
      <c r="AH6">
        <v>1</v>
      </c>
      <c r="AI6">
        <v>2</v>
      </c>
      <c r="AJ6">
        <v>5</v>
      </c>
      <c r="AK6">
        <v>4</v>
      </c>
      <c r="AL6">
        <v>5</v>
      </c>
      <c r="AM6">
        <v>2</v>
      </c>
    </row>
    <row r="7" spans="1:45" x14ac:dyDescent="0.25">
      <c r="B7">
        <v>14.3</v>
      </c>
      <c r="C7">
        <v>20.5</v>
      </c>
      <c r="D7">
        <v>0</v>
      </c>
      <c r="E7">
        <v>0</v>
      </c>
      <c r="F7">
        <v>2</v>
      </c>
      <c r="G7">
        <v>1</v>
      </c>
      <c r="H7">
        <v>3</v>
      </c>
      <c r="I7">
        <v>3</v>
      </c>
      <c r="J7">
        <v>7</v>
      </c>
      <c r="K7">
        <v>9</v>
      </c>
      <c r="L7">
        <v>6</v>
      </c>
      <c r="M7">
        <v>9</v>
      </c>
      <c r="N7">
        <v>9</v>
      </c>
      <c r="O7">
        <v>10</v>
      </c>
      <c r="P7">
        <v>7</v>
      </c>
      <c r="Q7">
        <v>8</v>
      </c>
      <c r="R7">
        <v>8</v>
      </c>
      <c r="T7" s="1">
        <v>0</v>
      </c>
      <c r="U7" s="1">
        <v>4</v>
      </c>
      <c r="V7" s="1">
        <v>0</v>
      </c>
      <c r="W7" s="1">
        <v>2</v>
      </c>
      <c r="X7" s="1">
        <v>2</v>
      </c>
      <c r="Y7" s="1">
        <v>3</v>
      </c>
      <c r="Z7" s="1">
        <v>2</v>
      </c>
      <c r="AA7" s="1">
        <v>0</v>
      </c>
      <c r="AB7" s="1">
        <v>2</v>
      </c>
      <c r="AC7" s="1">
        <v>7</v>
      </c>
      <c r="AE7">
        <v>0</v>
      </c>
      <c r="AF7">
        <v>1</v>
      </c>
      <c r="AG7">
        <v>5</v>
      </c>
      <c r="AH7">
        <v>1</v>
      </c>
      <c r="AI7">
        <v>2</v>
      </c>
      <c r="AJ7">
        <v>6</v>
      </c>
      <c r="AK7">
        <v>4</v>
      </c>
      <c r="AL7">
        <v>5</v>
      </c>
      <c r="AM7">
        <v>2</v>
      </c>
    </row>
    <row r="8" spans="1:45" x14ac:dyDescent="0.25">
      <c r="B8">
        <v>18</v>
      </c>
      <c r="C8">
        <v>48</v>
      </c>
      <c r="D8">
        <v>1</v>
      </c>
      <c r="E8">
        <v>2</v>
      </c>
      <c r="F8">
        <v>2</v>
      </c>
      <c r="G8">
        <v>4</v>
      </c>
      <c r="H8">
        <v>6</v>
      </c>
      <c r="I8">
        <v>6</v>
      </c>
      <c r="J8">
        <v>9</v>
      </c>
      <c r="K8">
        <v>9</v>
      </c>
      <c r="L8">
        <v>9</v>
      </c>
      <c r="M8">
        <v>9</v>
      </c>
      <c r="N8">
        <v>10</v>
      </c>
      <c r="O8">
        <v>10</v>
      </c>
      <c r="P8">
        <v>9</v>
      </c>
      <c r="Q8">
        <v>8</v>
      </c>
      <c r="R8">
        <v>9</v>
      </c>
      <c r="T8" s="1">
        <v>0</v>
      </c>
      <c r="U8" s="1">
        <v>5</v>
      </c>
      <c r="V8" s="1">
        <v>0</v>
      </c>
      <c r="W8" s="1">
        <v>2</v>
      </c>
      <c r="X8" s="1">
        <v>4</v>
      </c>
      <c r="Y8" s="1">
        <v>3</v>
      </c>
      <c r="Z8" s="1">
        <v>2</v>
      </c>
      <c r="AA8" s="1">
        <v>0</v>
      </c>
      <c r="AB8" s="1">
        <v>3</v>
      </c>
      <c r="AC8" s="1">
        <v>7</v>
      </c>
      <c r="AE8">
        <v>0</v>
      </c>
      <c r="AF8">
        <v>2</v>
      </c>
      <c r="AG8">
        <v>7</v>
      </c>
      <c r="AH8">
        <v>4</v>
      </c>
      <c r="AI8">
        <v>4</v>
      </c>
      <c r="AJ8">
        <v>7</v>
      </c>
      <c r="AK8">
        <v>6</v>
      </c>
      <c r="AL8">
        <v>5</v>
      </c>
      <c r="AM8">
        <v>5</v>
      </c>
    </row>
    <row r="10" spans="1:45" x14ac:dyDescent="0.25">
      <c r="C10" s="1"/>
      <c r="D10" s="1" t="s">
        <v>3</v>
      </c>
      <c r="E10" s="1"/>
      <c r="F10" s="1"/>
      <c r="G10" s="1"/>
      <c r="H10" s="1"/>
      <c r="I10" s="1"/>
      <c r="K10" s="1"/>
      <c r="L10" s="1" t="s">
        <v>4</v>
      </c>
      <c r="M10" s="1"/>
      <c r="N10" s="1"/>
      <c r="O10" s="1" t="s">
        <v>4</v>
      </c>
      <c r="P10" s="1"/>
      <c r="Q10" s="1" t="s">
        <v>4</v>
      </c>
      <c r="R10" s="1"/>
      <c r="T10" s="1"/>
      <c r="U10" s="1" t="s">
        <v>5</v>
      </c>
      <c r="V10" s="1"/>
      <c r="W10" s="1"/>
      <c r="X10" s="1" t="s">
        <v>5</v>
      </c>
      <c r="Y10" s="1"/>
      <c r="Z10" s="1" t="s">
        <v>5</v>
      </c>
      <c r="AA10" s="1"/>
      <c r="AC10" s="1"/>
      <c r="AD10" s="1" t="s">
        <v>6</v>
      </c>
      <c r="AE10" s="1"/>
      <c r="AF10" s="1"/>
      <c r="AG10" s="1" t="s">
        <v>6</v>
      </c>
      <c r="AH10" s="1"/>
      <c r="AI10" s="1" t="s">
        <v>6</v>
      </c>
      <c r="AJ10" s="1"/>
      <c r="AL10" s="1"/>
      <c r="AM10" s="1" t="s">
        <v>7</v>
      </c>
      <c r="AN10" s="1"/>
      <c r="AO10" s="1"/>
      <c r="AP10" s="1" t="s">
        <v>7</v>
      </c>
      <c r="AQ10" s="1"/>
      <c r="AR10" s="1" t="s">
        <v>7</v>
      </c>
      <c r="AS10" s="1"/>
    </row>
    <row r="11" spans="1:45" x14ac:dyDescent="0.25">
      <c r="A11" s="7"/>
      <c r="B11" s="7"/>
      <c r="C11" s="1" t="s">
        <v>9</v>
      </c>
      <c r="D11" s="1">
        <v>1</v>
      </c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7"/>
      <c r="K11" s="1" t="s">
        <v>9</v>
      </c>
      <c r="L11" s="1">
        <v>1</v>
      </c>
      <c r="M11" s="1">
        <v>2</v>
      </c>
      <c r="N11" s="1">
        <v>3</v>
      </c>
      <c r="O11" s="1">
        <v>1</v>
      </c>
      <c r="P11" s="1">
        <v>2</v>
      </c>
      <c r="Q11" s="1">
        <v>1</v>
      </c>
      <c r="R11" s="1">
        <v>2</v>
      </c>
      <c r="T11" s="1" t="s">
        <v>9</v>
      </c>
      <c r="U11" s="1">
        <v>1</v>
      </c>
      <c r="V11" s="1">
        <v>2</v>
      </c>
      <c r="W11" s="1">
        <v>3</v>
      </c>
      <c r="X11" s="1">
        <v>1</v>
      </c>
      <c r="Y11" s="1">
        <v>2</v>
      </c>
      <c r="Z11" s="1">
        <v>1</v>
      </c>
      <c r="AA11" s="1">
        <v>2</v>
      </c>
      <c r="AC11" s="1" t="s">
        <v>9</v>
      </c>
      <c r="AD11" s="1">
        <v>1</v>
      </c>
      <c r="AE11" s="1">
        <v>2</v>
      </c>
      <c r="AF11" s="1">
        <v>3</v>
      </c>
      <c r="AG11" s="1">
        <v>1</v>
      </c>
      <c r="AH11" s="1">
        <v>2</v>
      </c>
      <c r="AI11" s="1">
        <v>1</v>
      </c>
      <c r="AJ11" s="1">
        <v>2</v>
      </c>
      <c r="AL11" s="1" t="s">
        <v>9</v>
      </c>
      <c r="AM11" s="1">
        <v>1</v>
      </c>
      <c r="AN11" s="1">
        <v>2</v>
      </c>
      <c r="AO11" s="1">
        <v>3</v>
      </c>
      <c r="AP11" s="1">
        <v>1</v>
      </c>
      <c r="AQ11" s="1">
        <v>2</v>
      </c>
      <c r="AR11" s="1">
        <v>1</v>
      </c>
      <c r="AS11" s="1">
        <v>2</v>
      </c>
    </row>
    <row r="12" spans="1:45" x14ac:dyDescent="0.25">
      <c r="A12" s="7"/>
      <c r="B12" s="7"/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7"/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</row>
    <row r="13" spans="1:45" x14ac:dyDescent="0.25">
      <c r="A13" s="7"/>
      <c r="B13" s="8"/>
      <c r="C13" s="1">
        <v>14.5</v>
      </c>
      <c r="D13" s="1">
        <v>0</v>
      </c>
      <c r="E13" s="1">
        <v>0</v>
      </c>
      <c r="F13" s="1">
        <v>0</v>
      </c>
      <c r="G13" s="1">
        <v>0</v>
      </c>
      <c r="H13" s="1">
        <v>3</v>
      </c>
      <c r="I13" s="1">
        <v>0</v>
      </c>
      <c r="J13" s="7"/>
      <c r="K13" s="1">
        <v>14.5</v>
      </c>
      <c r="L13" s="1">
        <v>1</v>
      </c>
      <c r="M13" s="1">
        <v>0</v>
      </c>
      <c r="N13" s="1">
        <v>3</v>
      </c>
      <c r="O13" s="1">
        <v>0</v>
      </c>
      <c r="P13" s="1">
        <v>1</v>
      </c>
      <c r="Q13" s="1">
        <v>0</v>
      </c>
      <c r="R13" s="1">
        <v>4</v>
      </c>
      <c r="T13" s="1">
        <v>14.5</v>
      </c>
      <c r="U13" s="1">
        <v>4</v>
      </c>
      <c r="V13" s="1">
        <v>6</v>
      </c>
      <c r="W13" s="1">
        <v>3</v>
      </c>
      <c r="X13" s="1">
        <v>2</v>
      </c>
      <c r="Y13" s="1">
        <v>3</v>
      </c>
      <c r="Z13" s="1">
        <v>1</v>
      </c>
      <c r="AA13" s="1">
        <v>2</v>
      </c>
      <c r="AC13" s="1">
        <v>14.5</v>
      </c>
      <c r="AD13" s="1">
        <v>5</v>
      </c>
      <c r="AE13" s="1">
        <v>8</v>
      </c>
      <c r="AF13" s="1">
        <v>9</v>
      </c>
      <c r="AG13" s="1">
        <v>1</v>
      </c>
      <c r="AH13" s="1">
        <v>0</v>
      </c>
      <c r="AI13" s="1">
        <v>4</v>
      </c>
      <c r="AJ13" s="1">
        <v>4</v>
      </c>
      <c r="AL13" s="1">
        <v>14.5</v>
      </c>
      <c r="AM13" s="1">
        <v>5</v>
      </c>
      <c r="AN13" s="1">
        <v>6</v>
      </c>
      <c r="AO13" s="1">
        <v>5</v>
      </c>
      <c r="AP13" s="1">
        <v>1</v>
      </c>
      <c r="AQ13" s="1">
        <v>4</v>
      </c>
      <c r="AR13" s="1">
        <v>5</v>
      </c>
      <c r="AS13" s="1">
        <v>0</v>
      </c>
    </row>
    <row r="14" spans="1:45" x14ac:dyDescent="0.25">
      <c r="A14" s="7"/>
      <c r="B14" s="8"/>
      <c r="C14" s="1">
        <v>18.5</v>
      </c>
      <c r="D14" s="1">
        <v>0</v>
      </c>
      <c r="E14" s="1">
        <v>0</v>
      </c>
      <c r="F14" s="1">
        <v>1</v>
      </c>
      <c r="G14" s="1">
        <v>0</v>
      </c>
      <c r="H14" s="1">
        <v>4</v>
      </c>
      <c r="I14" s="1">
        <v>0</v>
      </c>
      <c r="J14" s="7"/>
      <c r="K14" s="1">
        <v>18.5</v>
      </c>
      <c r="L14" s="1">
        <v>1</v>
      </c>
      <c r="M14" s="1">
        <v>3</v>
      </c>
      <c r="N14" s="1">
        <v>3</v>
      </c>
      <c r="O14" s="1">
        <v>0</v>
      </c>
      <c r="P14" s="1">
        <v>1</v>
      </c>
      <c r="Q14" s="1">
        <v>1</v>
      </c>
      <c r="R14" s="1">
        <v>5</v>
      </c>
      <c r="T14" s="1">
        <v>18.5</v>
      </c>
      <c r="U14" s="1">
        <v>6</v>
      </c>
      <c r="V14" s="1">
        <v>7</v>
      </c>
      <c r="W14" s="1">
        <v>5</v>
      </c>
      <c r="X14" s="1">
        <v>2</v>
      </c>
      <c r="Y14" s="1">
        <v>3</v>
      </c>
      <c r="Z14" s="1">
        <v>1</v>
      </c>
      <c r="AA14" s="1">
        <v>2</v>
      </c>
      <c r="AC14" s="1">
        <v>18.5</v>
      </c>
      <c r="AD14" s="1">
        <v>8</v>
      </c>
      <c r="AE14" s="1">
        <v>9</v>
      </c>
      <c r="AF14" s="1">
        <v>10</v>
      </c>
      <c r="AG14" s="1">
        <v>2</v>
      </c>
      <c r="AH14" s="1">
        <v>0</v>
      </c>
      <c r="AI14" s="1">
        <v>5</v>
      </c>
      <c r="AJ14" s="1">
        <v>4</v>
      </c>
      <c r="AL14" s="1">
        <v>18.5</v>
      </c>
      <c r="AM14" s="1">
        <v>7</v>
      </c>
      <c r="AN14" s="1">
        <v>7</v>
      </c>
      <c r="AO14" s="1">
        <v>6</v>
      </c>
      <c r="AP14" s="1">
        <v>2</v>
      </c>
      <c r="AQ14" s="1">
        <v>7</v>
      </c>
      <c r="AR14" s="1">
        <v>5</v>
      </c>
      <c r="AS14" s="1">
        <v>2</v>
      </c>
    </row>
    <row r="15" spans="1:45" x14ac:dyDescent="0.25">
      <c r="A15" s="7"/>
      <c r="B15" s="8"/>
      <c r="C15" s="1">
        <v>20.5</v>
      </c>
      <c r="D15" s="1">
        <v>0</v>
      </c>
      <c r="E15" s="1">
        <v>0</v>
      </c>
      <c r="F15" s="1">
        <v>2</v>
      </c>
      <c r="G15" s="1">
        <v>0</v>
      </c>
      <c r="H15" s="1">
        <v>4</v>
      </c>
      <c r="I15" s="1">
        <v>0</v>
      </c>
      <c r="J15" s="7"/>
      <c r="K15" s="1">
        <v>20.5</v>
      </c>
      <c r="L15" s="1">
        <v>1</v>
      </c>
      <c r="M15" s="1">
        <v>3</v>
      </c>
      <c r="N15" s="1">
        <v>3</v>
      </c>
      <c r="O15" s="1">
        <v>0</v>
      </c>
      <c r="P15" s="1">
        <v>2</v>
      </c>
      <c r="Q15" s="1">
        <v>1</v>
      </c>
      <c r="R15" s="1">
        <v>5</v>
      </c>
      <c r="T15" s="1">
        <v>20.5</v>
      </c>
      <c r="U15" s="1">
        <v>7</v>
      </c>
      <c r="V15" s="1">
        <v>9</v>
      </c>
      <c r="W15" s="1">
        <v>6</v>
      </c>
      <c r="X15" s="1">
        <v>2</v>
      </c>
      <c r="Y15" s="1">
        <v>3</v>
      </c>
      <c r="Z15" s="1">
        <v>1</v>
      </c>
      <c r="AA15" s="1">
        <v>2</v>
      </c>
      <c r="AC15" s="1">
        <v>20.5</v>
      </c>
      <c r="AD15" s="1">
        <v>9</v>
      </c>
      <c r="AE15" s="1">
        <v>9</v>
      </c>
      <c r="AF15" s="1">
        <v>10</v>
      </c>
      <c r="AG15" s="1">
        <v>2</v>
      </c>
      <c r="AH15" s="1">
        <v>0</v>
      </c>
      <c r="AI15" s="1">
        <v>6</v>
      </c>
      <c r="AJ15" s="1">
        <v>4</v>
      </c>
      <c r="AL15" s="1">
        <v>20.5</v>
      </c>
      <c r="AM15" s="1">
        <v>7</v>
      </c>
      <c r="AN15" s="1">
        <v>8</v>
      </c>
      <c r="AO15" s="1">
        <v>8</v>
      </c>
      <c r="AP15" s="1">
        <v>2</v>
      </c>
      <c r="AQ15" s="1">
        <v>7</v>
      </c>
      <c r="AR15" s="1">
        <v>5</v>
      </c>
      <c r="AS15" s="1">
        <v>2</v>
      </c>
    </row>
    <row r="16" spans="1:45" x14ac:dyDescent="0.25">
      <c r="A16" s="7"/>
      <c r="B16" s="8"/>
      <c r="C16" s="1">
        <v>48</v>
      </c>
      <c r="D16" s="1">
        <v>1</v>
      </c>
      <c r="E16" s="1">
        <v>2</v>
      </c>
      <c r="F16" s="1">
        <v>2</v>
      </c>
      <c r="G16" s="1">
        <v>0</v>
      </c>
      <c r="H16" s="1">
        <v>5</v>
      </c>
      <c r="I16" s="1">
        <v>0</v>
      </c>
      <c r="J16" s="7"/>
      <c r="K16" s="1">
        <v>48</v>
      </c>
      <c r="L16" s="1">
        <v>4</v>
      </c>
      <c r="M16" s="1">
        <v>6</v>
      </c>
      <c r="N16" s="1">
        <v>6</v>
      </c>
      <c r="O16" s="1">
        <v>0</v>
      </c>
      <c r="P16" s="1">
        <v>2</v>
      </c>
      <c r="Q16" s="1">
        <v>2</v>
      </c>
      <c r="R16" s="1">
        <v>7</v>
      </c>
      <c r="T16" s="1">
        <v>48</v>
      </c>
      <c r="U16" s="1">
        <v>9</v>
      </c>
      <c r="V16" s="1">
        <v>9</v>
      </c>
      <c r="W16" s="1">
        <v>9</v>
      </c>
      <c r="X16" s="1">
        <v>4</v>
      </c>
      <c r="Y16" s="1">
        <v>3</v>
      </c>
      <c r="Z16" s="1">
        <v>4</v>
      </c>
      <c r="AA16" s="1">
        <v>4</v>
      </c>
      <c r="AC16" s="1">
        <v>48</v>
      </c>
      <c r="AD16" s="1">
        <v>9</v>
      </c>
      <c r="AE16" s="1">
        <v>10</v>
      </c>
      <c r="AF16" s="1">
        <v>10</v>
      </c>
      <c r="AG16" s="1">
        <v>2</v>
      </c>
      <c r="AH16" s="1">
        <v>0</v>
      </c>
      <c r="AI16" s="1">
        <v>7</v>
      </c>
      <c r="AJ16" s="1">
        <v>6</v>
      </c>
      <c r="AL16" s="1">
        <v>48</v>
      </c>
      <c r="AM16" s="1">
        <v>9</v>
      </c>
      <c r="AN16" s="1">
        <v>8</v>
      </c>
      <c r="AO16" s="1">
        <v>9</v>
      </c>
      <c r="AP16" s="1">
        <v>3</v>
      </c>
      <c r="AQ16" s="1">
        <v>7</v>
      </c>
      <c r="AR16" s="1">
        <v>5</v>
      </c>
      <c r="AS16" s="1">
        <v>5</v>
      </c>
    </row>
    <row r="17" spans="1:10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x14ac:dyDescent="0.25">
      <c r="C20" s="1" t="s">
        <v>9</v>
      </c>
      <c r="D20" s="1" t="s">
        <v>19</v>
      </c>
      <c r="E20" s="1" t="s">
        <v>4</v>
      </c>
      <c r="F20" s="1" t="s">
        <v>5</v>
      </c>
      <c r="G20" s="1" t="s">
        <v>6</v>
      </c>
      <c r="H20" s="1" t="s">
        <v>7</v>
      </c>
    </row>
    <row r="21" spans="1:10" x14ac:dyDescent="0.25">
      <c r="C21" s="1">
        <v>0</v>
      </c>
      <c r="D21" s="2">
        <f>((60-(D12+E12+F12+G12+H12+I12))*100)/60</f>
        <v>100</v>
      </c>
      <c r="E21" s="2">
        <f>((70-(L12+M12+N12+O12+P12+Q12+R12))*100)/70</f>
        <v>100</v>
      </c>
      <c r="F21" s="2">
        <f>((70-(U12+V12+W12+X12+Y12+Z12+AA12))*100)/70</f>
        <v>100</v>
      </c>
      <c r="G21" s="2">
        <f>((70-(AD12+AE12+AF12+AG12+AH12+AI12+AJ12))*100)/70</f>
        <v>100</v>
      </c>
      <c r="H21" s="2">
        <f>((70-(AM12+AN12+AO12+AP12+AQ12+AR12+AS12))*100)/70</f>
        <v>100</v>
      </c>
    </row>
    <row r="22" spans="1:10" x14ac:dyDescent="0.25">
      <c r="C22" s="1">
        <v>14.5</v>
      </c>
      <c r="D22" s="2">
        <f t="shared" ref="D22:D25" si="0">((60-(D13+E13+F13+G13+H13+I13))*100)/60</f>
        <v>95</v>
      </c>
      <c r="E22" s="2">
        <f t="shared" ref="E22:E25" si="1">((70-(L13+M13+N13+O13+P13+Q13+R13))*100)/70</f>
        <v>87.142857142857139</v>
      </c>
      <c r="F22" s="2">
        <f t="shared" ref="F22:F25" si="2">((70-(U13+V13+W13+X13+Y13+Z13+AA13))*100)/70</f>
        <v>70</v>
      </c>
      <c r="G22" s="2">
        <f t="shared" ref="G22:G25" si="3">((70-(AD13+AE13+AF13+AG13+AH13+AI13+AJ13))*100)/70</f>
        <v>55.714285714285715</v>
      </c>
      <c r="H22" s="2">
        <f t="shared" ref="H22:H25" si="4">((70-(AM13+AN13+AO13+AP13+AQ13+AR13+AS13))*100)/70</f>
        <v>62.857142857142854</v>
      </c>
    </row>
    <row r="23" spans="1:10" x14ac:dyDescent="0.25">
      <c r="C23" s="1">
        <v>18.5</v>
      </c>
      <c r="D23" s="2">
        <f t="shared" si="0"/>
        <v>91.666666666666671</v>
      </c>
      <c r="E23" s="2">
        <f t="shared" si="1"/>
        <v>80</v>
      </c>
      <c r="F23" s="2">
        <f t="shared" si="2"/>
        <v>62.857142857142854</v>
      </c>
      <c r="G23" s="2">
        <f t="shared" si="3"/>
        <v>45.714285714285715</v>
      </c>
      <c r="H23" s="2">
        <f t="shared" si="4"/>
        <v>48.571428571428569</v>
      </c>
    </row>
    <row r="24" spans="1:10" x14ac:dyDescent="0.25">
      <c r="C24" s="1">
        <v>20.5</v>
      </c>
      <c r="D24" s="2">
        <f t="shared" si="0"/>
        <v>90</v>
      </c>
      <c r="E24" s="2">
        <f t="shared" si="1"/>
        <v>78.571428571428569</v>
      </c>
      <c r="F24" s="2">
        <f t="shared" si="2"/>
        <v>57.142857142857146</v>
      </c>
      <c r="G24" s="2">
        <f t="shared" si="3"/>
        <v>42.857142857142854</v>
      </c>
      <c r="H24" s="2">
        <f t="shared" si="4"/>
        <v>44.285714285714285</v>
      </c>
    </row>
    <row r="25" spans="1:10" x14ac:dyDescent="0.25">
      <c r="C25" s="1">
        <v>48</v>
      </c>
      <c r="D25" s="2">
        <f t="shared" si="0"/>
        <v>83.333333333333329</v>
      </c>
      <c r="E25" s="2">
        <f t="shared" si="1"/>
        <v>61.428571428571431</v>
      </c>
      <c r="F25" s="2">
        <f t="shared" si="2"/>
        <v>40</v>
      </c>
      <c r="G25" s="2">
        <f t="shared" si="3"/>
        <v>37.142857142857146</v>
      </c>
      <c r="H25" s="2">
        <f t="shared" si="4"/>
        <v>34.285714285714285</v>
      </c>
    </row>
    <row r="67" spans="3:45" x14ac:dyDescent="0.25">
      <c r="D67" t="s">
        <v>3</v>
      </c>
      <c r="L67" t="s">
        <v>4</v>
      </c>
      <c r="O67" t="s">
        <v>4</v>
      </c>
      <c r="Q67" t="s">
        <v>4</v>
      </c>
      <c r="U67" t="s">
        <v>5</v>
      </c>
      <c r="X67" t="s">
        <v>5</v>
      </c>
      <c r="Z67" t="s">
        <v>5</v>
      </c>
      <c r="AD67" t="s">
        <v>6</v>
      </c>
      <c r="AG67" t="s">
        <v>6</v>
      </c>
      <c r="AI67" t="s">
        <v>6</v>
      </c>
      <c r="AM67" t="s">
        <v>7</v>
      </c>
      <c r="AP67" t="s">
        <v>7</v>
      </c>
      <c r="AR67" t="s">
        <v>7</v>
      </c>
    </row>
    <row r="68" spans="3:45" x14ac:dyDescent="0.25">
      <c r="C68" t="s">
        <v>9</v>
      </c>
      <c r="D68">
        <v>1</v>
      </c>
      <c r="E68">
        <v>2</v>
      </c>
      <c r="F68">
        <v>3</v>
      </c>
      <c r="G68">
        <v>4</v>
      </c>
      <c r="H68">
        <v>5</v>
      </c>
      <c r="I68">
        <v>6</v>
      </c>
      <c r="K68" t="s">
        <v>9</v>
      </c>
      <c r="L68">
        <v>1</v>
      </c>
      <c r="M68">
        <v>2</v>
      </c>
      <c r="N68">
        <v>3</v>
      </c>
      <c r="O68">
        <v>1</v>
      </c>
      <c r="P68">
        <v>2</v>
      </c>
      <c r="Q68">
        <v>1</v>
      </c>
      <c r="R68">
        <v>2</v>
      </c>
      <c r="T68" t="s">
        <v>9</v>
      </c>
      <c r="U68">
        <v>1</v>
      </c>
      <c r="V68">
        <v>2</v>
      </c>
      <c r="W68">
        <v>3</v>
      </c>
      <c r="X68">
        <v>1</v>
      </c>
      <c r="Y68">
        <v>2</v>
      </c>
      <c r="Z68">
        <v>1</v>
      </c>
      <c r="AA68">
        <v>2</v>
      </c>
      <c r="AC68" t="s">
        <v>9</v>
      </c>
      <c r="AD68">
        <v>1</v>
      </c>
      <c r="AE68">
        <v>2</v>
      </c>
      <c r="AF68">
        <v>3</v>
      </c>
      <c r="AG68">
        <v>1</v>
      </c>
      <c r="AH68">
        <v>2</v>
      </c>
      <c r="AI68">
        <v>1</v>
      </c>
      <c r="AJ68">
        <v>2</v>
      </c>
      <c r="AL68" t="s">
        <v>9</v>
      </c>
      <c r="AM68">
        <v>1</v>
      </c>
      <c r="AN68">
        <v>2</v>
      </c>
      <c r="AO68">
        <v>3</v>
      </c>
      <c r="AP68">
        <v>1</v>
      </c>
      <c r="AQ68">
        <v>2</v>
      </c>
      <c r="AR68">
        <v>1</v>
      </c>
      <c r="AS68">
        <v>2</v>
      </c>
    </row>
    <row r="69" spans="3:45" x14ac:dyDescent="0.25"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</row>
    <row r="70" spans="3:45" x14ac:dyDescent="0.25">
      <c r="C70">
        <v>14.5</v>
      </c>
      <c r="D70">
        <v>0</v>
      </c>
      <c r="E70">
        <v>0</v>
      </c>
      <c r="F70">
        <v>0</v>
      </c>
      <c r="G70">
        <v>0</v>
      </c>
      <c r="H70">
        <v>3</v>
      </c>
      <c r="I70">
        <v>0</v>
      </c>
      <c r="K70">
        <v>14.5</v>
      </c>
      <c r="L70">
        <v>1</v>
      </c>
      <c r="M70">
        <v>0</v>
      </c>
      <c r="N70">
        <v>3</v>
      </c>
      <c r="O70">
        <v>0</v>
      </c>
      <c r="P70">
        <v>1</v>
      </c>
      <c r="Q70">
        <v>0</v>
      </c>
      <c r="R70">
        <v>4</v>
      </c>
      <c r="T70">
        <v>14.5</v>
      </c>
      <c r="U70">
        <v>4</v>
      </c>
      <c r="V70">
        <v>6</v>
      </c>
      <c r="W70">
        <v>3</v>
      </c>
      <c r="X70">
        <v>2</v>
      </c>
      <c r="Y70">
        <v>3</v>
      </c>
      <c r="Z70">
        <v>1</v>
      </c>
      <c r="AA70">
        <v>2</v>
      </c>
      <c r="AC70">
        <v>14.5</v>
      </c>
      <c r="AD70">
        <v>5</v>
      </c>
      <c r="AE70">
        <v>8</v>
      </c>
      <c r="AF70">
        <v>9</v>
      </c>
      <c r="AG70">
        <v>1</v>
      </c>
      <c r="AH70">
        <v>0</v>
      </c>
      <c r="AI70">
        <v>4</v>
      </c>
      <c r="AJ70">
        <v>4</v>
      </c>
      <c r="AL70">
        <v>14.5</v>
      </c>
      <c r="AM70">
        <v>5</v>
      </c>
      <c r="AN70">
        <v>6</v>
      </c>
      <c r="AO70">
        <v>5</v>
      </c>
      <c r="AP70">
        <v>1</v>
      </c>
      <c r="AQ70">
        <v>4</v>
      </c>
      <c r="AR70">
        <v>5</v>
      </c>
      <c r="AS70">
        <v>0</v>
      </c>
    </row>
    <row r="71" spans="3:45" x14ac:dyDescent="0.25">
      <c r="C71">
        <v>18.5</v>
      </c>
      <c r="D71">
        <v>0</v>
      </c>
      <c r="E71">
        <v>0</v>
      </c>
      <c r="F71">
        <v>1</v>
      </c>
      <c r="G71">
        <v>0</v>
      </c>
      <c r="H71">
        <v>4</v>
      </c>
      <c r="I71">
        <v>0</v>
      </c>
      <c r="K71">
        <v>18.5</v>
      </c>
      <c r="L71">
        <v>1</v>
      </c>
      <c r="M71">
        <v>3</v>
      </c>
      <c r="N71">
        <v>3</v>
      </c>
      <c r="O71">
        <v>0</v>
      </c>
      <c r="P71">
        <v>1</v>
      </c>
      <c r="Q71">
        <v>1</v>
      </c>
      <c r="R71">
        <v>5</v>
      </c>
      <c r="T71">
        <v>18.5</v>
      </c>
      <c r="U71">
        <v>6</v>
      </c>
      <c r="V71">
        <v>7</v>
      </c>
      <c r="W71">
        <v>5</v>
      </c>
      <c r="X71">
        <v>2</v>
      </c>
      <c r="Y71">
        <v>3</v>
      </c>
      <c r="Z71">
        <v>1</v>
      </c>
      <c r="AA71">
        <v>2</v>
      </c>
      <c r="AC71">
        <v>18.5</v>
      </c>
      <c r="AD71">
        <v>8</v>
      </c>
      <c r="AE71">
        <v>9</v>
      </c>
      <c r="AF71">
        <v>10</v>
      </c>
      <c r="AG71">
        <v>2</v>
      </c>
      <c r="AH71">
        <v>0</v>
      </c>
      <c r="AI71">
        <v>5</v>
      </c>
      <c r="AJ71">
        <v>4</v>
      </c>
      <c r="AL71">
        <v>18.5</v>
      </c>
      <c r="AM71">
        <v>7</v>
      </c>
      <c r="AN71">
        <v>7</v>
      </c>
      <c r="AO71">
        <v>6</v>
      </c>
      <c r="AP71">
        <v>2</v>
      </c>
      <c r="AQ71">
        <v>7</v>
      </c>
      <c r="AR71">
        <v>5</v>
      </c>
      <c r="AS71">
        <v>2</v>
      </c>
    </row>
    <row r="72" spans="3:45" x14ac:dyDescent="0.25">
      <c r="C72">
        <v>20.5</v>
      </c>
      <c r="D72">
        <v>0</v>
      </c>
      <c r="E72">
        <v>0</v>
      </c>
      <c r="F72">
        <v>2</v>
      </c>
      <c r="G72">
        <v>0</v>
      </c>
      <c r="H72">
        <v>4</v>
      </c>
      <c r="I72">
        <v>0</v>
      </c>
      <c r="K72">
        <v>20.5</v>
      </c>
      <c r="L72">
        <v>1</v>
      </c>
      <c r="M72">
        <v>3</v>
      </c>
      <c r="N72">
        <v>3</v>
      </c>
      <c r="O72">
        <v>0</v>
      </c>
      <c r="P72">
        <v>2</v>
      </c>
      <c r="Q72">
        <v>1</v>
      </c>
      <c r="R72">
        <v>5</v>
      </c>
      <c r="T72">
        <v>20.5</v>
      </c>
      <c r="U72">
        <v>7</v>
      </c>
      <c r="V72">
        <v>9</v>
      </c>
      <c r="W72">
        <v>6</v>
      </c>
      <c r="X72">
        <v>2</v>
      </c>
      <c r="Y72">
        <v>3</v>
      </c>
      <c r="Z72">
        <v>1</v>
      </c>
      <c r="AA72">
        <v>2</v>
      </c>
      <c r="AC72">
        <v>20.5</v>
      </c>
      <c r="AD72">
        <v>9</v>
      </c>
      <c r="AE72">
        <v>9</v>
      </c>
      <c r="AF72">
        <v>10</v>
      </c>
      <c r="AG72">
        <v>2</v>
      </c>
      <c r="AH72">
        <v>0</v>
      </c>
      <c r="AI72">
        <v>6</v>
      </c>
      <c r="AJ72">
        <v>4</v>
      </c>
      <c r="AL72">
        <v>20.5</v>
      </c>
      <c r="AM72">
        <v>7</v>
      </c>
      <c r="AN72">
        <v>8</v>
      </c>
      <c r="AO72">
        <v>8</v>
      </c>
      <c r="AP72">
        <v>2</v>
      </c>
      <c r="AQ72">
        <v>7</v>
      </c>
      <c r="AR72">
        <v>5</v>
      </c>
      <c r="AS72">
        <v>2</v>
      </c>
    </row>
    <row r="73" spans="3:45" x14ac:dyDescent="0.25">
      <c r="C73">
        <v>48</v>
      </c>
      <c r="D73">
        <v>1</v>
      </c>
      <c r="E73">
        <v>2</v>
      </c>
      <c r="F73">
        <v>2</v>
      </c>
      <c r="G73">
        <v>0</v>
      </c>
      <c r="H73">
        <v>5</v>
      </c>
      <c r="I73">
        <v>0</v>
      </c>
      <c r="K73">
        <v>48</v>
      </c>
      <c r="L73">
        <v>4</v>
      </c>
      <c r="M73">
        <v>6</v>
      </c>
      <c r="N73">
        <v>6</v>
      </c>
      <c r="O73">
        <v>0</v>
      </c>
      <c r="P73">
        <v>2</v>
      </c>
      <c r="Q73">
        <v>2</v>
      </c>
      <c r="R73">
        <v>7</v>
      </c>
      <c r="T73">
        <v>48</v>
      </c>
      <c r="U73">
        <v>9</v>
      </c>
      <c r="V73">
        <v>9</v>
      </c>
      <c r="W73">
        <v>9</v>
      </c>
      <c r="X73">
        <v>4</v>
      </c>
      <c r="Y73">
        <v>3</v>
      </c>
      <c r="Z73">
        <v>4</v>
      </c>
      <c r="AA73">
        <v>4</v>
      </c>
      <c r="AC73">
        <v>48</v>
      </c>
      <c r="AD73">
        <v>9</v>
      </c>
      <c r="AE73">
        <v>10</v>
      </c>
      <c r="AF73">
        <v>10</v>
      </c>
      <c r="AG73">
        <v>2</v>
      </c>
      <c r="AH73">
        <v>0</v>
      </c>
      <c r="AI73">
        <v>7</v>
      </c>
      <c r="AJ73">
        <v>6</v>
      </c>
      <c r="AL73">
        <v>48</v>
      </c>
      <c r="AM73">
        <v>9</v>
      </c>
      <c r="AN73">
        <v>8</v>
      </c>
      <c r="AO73">
        <v>9</v>
      </c>
      <c r="AP73">
        <v>3</v>
      </c>
      <c r="AQ73">
        <v>7</v>
      </c>
      <c r="AR73">
        <v>5</v>
      </c>
      <c r="AS73">
        <v>5</v>
      </c>
    </row>
    <row r="75" spans="3:45" x14ac:dyDescent="0.25">
      <c r="C75" t="s">
        <v>9</v>
      </c>
    </row>
    <row r="76" spans="3:45" x14ac:dyDescent="0.25">
      <c r="C76">
        <v>0</v>
      </c>
      <c r="D76">
        <f>100-(D69*100/10)</f>
        <v>100</v>
      </c>
      <c r="E76">
        <f t="shared" ref="E76:AS76" si="5">100-(E69*100/10)</f>
        <v>100</v>
      </c>
      <c r="F76">
        <f t="shared" si="5"/>
        <v>100</v>
      </c>
      <c r="G76">
        <f t="shared" si="5"/>
        <v>100</v>
      </c>
      <c r="H76">
        <f t="shared" si="5"/>
        <v>100</v>
      </c>
      <c r="I76">
        <f t="shared" si="5"/>
        <v>100</v>
      </c>
      <c r="L76">
        <f t="shared" si="5"/>
        <v>100</v>
      </c>
      <c r="M76">
        <f t="shared" si="5"/>
        <v>100</v>
      </c>
      <c r="N76">
        <f t="shared" si="5"/>
        <v>100</v>
      </c>
      <c r="O76">
        <f t="shared" si="5"/>
        <v>100</v>
      </c>
      <c r="P76">
        <f t="shared" si="5"/>
        <v>100</v>
      </c>
      <c r="Q76">
        <f t="shared" si="5"/>
        <v>100</v>
      </c>
      <c r="R76">
        <f t="shared" si="5"/>
        <v>100</v>
      </c>
      <c r="U76">
        <f t="shared" si="5"/>
        <v>100</v>
      </c>
      <c r="V76">
        <f t="shared" si="5"/>
        <v>100</v>
      </c>
      <c r="W76">
        <f t="shared" si="5"/>
        <v>100</v>
      </c>
      <c r="X76">
        <f t="shared" si="5"/>
        <v>100</v>
      </c>
      <c r="Y76">
        <f t="shared" si="5"/>
        <v>100</v>
      </c>
      <c r="Z76">
        <f t="shared" si="5"/>
        <v>100</v>
      </c>
      <c r="AA76">
        <f t="shared" si="5"/>
        <v>100</v>
      </c>
      <c r="AD76">
        <f t="shared" si="5"/>
        <v>100</v>
      </c>
      <c r="AE76">
        <f t="shared" si="5"/>
        <v>100</v>
      </c>
      <c r="AF76">
        <f t="shared" si="5"/>
        <v>100</v>
      </c>
      <c r="AG76">
        <f t="shared" si="5"/>
        <v>100</v>
      </c>
      <c r="AH76">
        <f t="shared" si="5"/>
        <v>100</v>
      </c>
      <c r="AI76">
        <f t="shared" si="5"/>
        <v>100</v>
      </c>
      <c r="AJ76">
        <f t="shared" si="5"/>
        <v>100</v>
      </c>
      <c r="AM76">
        <f t="shared" si="5"/>
        <v>100</v>
      </c>
      <c r="AN76">
        <f t="shared" si="5"/>
        <v>100</v>
      </c>
      <c r="AO76">
        <f t="shared" si="5"/>
        <v>100</v>
      </c>
      <c r="AP76">
        <f t="shared" si="5"/>
        <v>100</v>
      </c>
      <c r="AQ76">
        <f t="shared" si="5"/>
        <v>100</v>
      </c>
      <c r="AR76">
        <f t="shared" si="5"/>
        <v>100</v>
      </c>
      <c r="AS76">
        <f t="shared" si="5"/>
        <v>100</v>
      </c>
    </row>
    <row r="77" spans="3:45" x14ac:dyDescent="0.25">
      <c r="C77">
        <v>14.5</v>
      </c>
      <c r="D77">
        <f t="shared" ref="D77:AS77" si="6">100-(D70*100/10)</f>
        <v>100</v>
      </c>
      <c r="E77">
        <f t="shared" si="6"/>
        <v>100</v>
      </c>
      <c r="F77">
        <f t="shared" si="6"/>
        <v>100</v>
      </c>
      <c r="G77">
        <f t="shared" si="6"/>
        <v>100</v>
      </c>
      <c r="H77">
        <f t="shared" si="6"/>
        <v>70</v>
      </c>
      <c r="I77">
        <f t="shared" si="6"/>
        <v>100</v>
      </c>
      <c r="L77">
        <f t="shared" si="6"/>
        <v>90</v>
      </c>
      <c r="M77">
        <f t="shared" si="6"/>
        <v>100</v>
      </c>
      <c r="N77">
        <f t="shared" si="6"/>
        <v>70</v>
      </c>
      <c r="O77">
        <f t="shared" si="6"/>
        <v>100</v>
      </c>
      <c r="P77">
        <f t="shared" si="6"/>
        <v>90</v>
      </c>
      <c r="Q77">
        <f t="shared" si="6"/>
        <v>100</v>
      </c>
      <c r="R77">
        <f t="shared" si="6"/>
        <v>60</v>
      </c>
      <c r="U77">
        <f t="shared" si="6"/>
        <v>60</v>
      </c>
      <c r="V77">
        <f t="shared" si="6"/>
        <v>40</v>
      </c>
      <c r="W77">
        <f t="shared" si="6"/>
        <v>70</v>
      </c>
      <c r="X77">
        <f t="shared" si="6"/>
        <v>80</v>
      </c>
      <c r="Y77">
        <f t="shared" si="6"/>
        <v>70</v>
      </c>
      <c r="Z77">
        <f t="shared" si="6"/>
        <v>90</v>
      </c>
      <c r="AA77">
        <f t="shared" si="6"/>
        <v>80</v>
      </c>
      <c r="AD77">
        <f t="shared" si="6"/>
        <v>50</v>
      </c>
      <c r="AE77">
        <f t="shared" si="6"/>
        <v>20</v>
      </c>
      <c r="AF77">
        <f t="shared" si="6"/>
        <v>10</v>
      </c>
      <c r="AG77">
        <f t="shared" si="6"/>
        <v>90</v>
      </c>
      <c r="AH77">
        <f t="shared" si="6"/>
        <v>100</v>
      </c>
      <c r="AI77">
        <f t="shared" si="6"/>
        <v>60</v>
      </c>
      <c r="AJ77">
        <f t="shared" si="6"/>
        <v>60</v>
      </c>
      <c r="AM77">
        <f t="shared" si="6"/>
        <v>50</v>
      </c>
      <c r="AN77">
        <f t="shared" si="6"/>
        <v>40</v>
      </c>
      <c r="AO77">
        <f t="shared" si="6"/>
        <v>50</v>
      </c>
      <c r="AP77">
        <f t="shared" si="6"/>
        <v>90</v>
      </c>
      <c r="AQ77">
        <f t="shared" si="6"/>
        <v>60</v>
      </c>
      <c r="AR77">
        <f t="shared" si="6"/>
        <v>50</v>
      </c>
      <c r="AS77">
        <f t="shared" si="6"/>
        <v>100</v>
      </c>
    </row>
    <row r="78" spans="3:45" x14ac:dyDescent="0.25">
      <c r="C78">
        <v>18.5</v>
      </c>
      <c r="D78">
        <f t="shared" ref="D78:AS78" si="7">100-(D71*100/10)</f>
        <v>100</v>
      </c>
      <c r="E78">
        <f t="shared" si="7"/>
        <v>100</v>
      </c>
      <c r="F78">
        <f t="shared" si="7"/>
        <v>90</v>
      </c>
      <c r="G78">
        <f t="shared" si="7"/>
        <v>100</v>
      </c>
      <c r="H78">
        <f t="shared" si="7"/>
        <v>60</v>
      </c>
      <c r="I78">
        <f t="shared" si="7"/>
        <v>100</v>
      </c>
      <c r="L78">
        <f t="shared" si="7"/>
        <v>90</v>
      </c>
      <c r="M78">
        <f t="shared" si="7"/>
        <v>70</v>
      </c>
      <c r="N78">
        <f t="shared" si="7"/>
        <v>70</v>
      </c>
      <c r="O78">
        <f t="shared" si="7"/>
        <v>100</v>
      </c>
      <c r="P78">
        <f t="shared" si="7"/>
        <v>90</v>
      </c>
      <c r="Q78">
        <f t="shared" si="7"/>
        <v>90</v>
      </c>
      <c r="R78">
        <f t="shared" si="7"/>
        <v>50</v>
      </c>
      <c r="U78">
        <f t="shared" si="7"/>
        <v>40</v>
      </c>
      <c r="V78">
        <f t="shared" si="7"/>
        <v>30</v>
      </c>
      <c r="W78">
        <f t="shared" si="7"/>
        <v>50</v>
      </c>
      <c r="X78">
        <f t="shared" si="7"/>
        <v>80</v>
      </c>
      <c r="Y78">
        <f t="shared" si="7"/>
        <v>70</v>
      </c>
      <c r="Z78">
        <f t="shared" si="7"/>
        <v>90</v>
      </c>
      <c r="AA78">
        <f t="shared" si="7"/>
        <v>80</v>
      </c>
      <c r="AD78">
        <f t="shared" si="7"/>
        <v>20</v>
      </c>
      <c r="AE78">
        <f t="shared" si="7"/>
        <v>10</v>
      </c>
      <c r="AF78">
        <f t="shared" si="7"/>
        <v>0</v>
      </c>
      <c r="AG78">
        <f t="shared" si="7"/>
        <v>80</v>
      </c>
      <c r="AH78">
        <f t="shared" si="7"/>
        <v>100</v>
      </c>
      <c r="AI78">
        <f t="shared" si="7"/>
        <v>50</v>
      </c>
      <c r="AJ78">
        <f t="shared" si="7"/>
        <v>60</v>
      </c>
      <c r="AM78">
        <f t="shared" si="7"/>
        <v>30</v>
      </c>
      <c r="AN78">
        <f t="shared" si="7"/>
        <v>30</v>
      </c>
      <c r="AO78">
        <f t="shared" si="7"/>
        <v>40</v>
      </c>
      <c r="AP78">
        <f t="shared" si="7"/>
        <v>80</v>
      </c>
      <c r="AQ78">
        <f t="shared" si="7"/>
        <v>30</v>
      </c>
      <c r="AR78">
        <f t="shared" si="7"/>
        <v>50</v>
      </c>
      <c r="AS78">
        <f t="shared" si="7"/>
        <v>80</v>
      </c>
    </row>
    <row r="79" spans="3:45" x14ac:dyDescent="0.25">
      <c r="C79">
        <v>20.5</v>
      </c>
      <c r="D79">
        <f t="shared" ref="D79:AS79" si="8">100-(D72*100/10)</f>
        <v>100</v>
      </c>
      <c r="E79">
        <f t="shared" si="8"/>
        <v>100</v>
      </c>
      <c r="F79">
        <f t="shared" si="8"/>
        <v>80</v>
      </c>
      <c r="G79">
        <f t="shared" si="8"/>
        <v>100</v>
      </c>
      <c r="H79">
        <f t="shared" si="8"/>
        <v>60</v>
      </c>
      <c r="I79">
        <f t="shared" si="8"/>
        <v>100</v>
      </c>
      <c r="L79">
        <f t="shared" si="8"/>
        <v>90</v>
      </c>
      <c r="M79">
        <f t="shared" si="8"/>
        <v>70</v>
      </c>
      <c r="N79">
        <f t="shared" si="8"/>
        <v>70</v>
      </c>
      <c r="O79">
        <f t="shared" si="8"/>
        <v>100</v>
      </c>
      <c r="P79">
        <f t="shared" si="8"/>
        <v>80</v>
      </c>
      <c r="Q79">
        <f t="shared" si="8"/>
        <v>90</v>
      </c>
      <c r="R79">
        <f t="shared" si="8"/>
        <v>50</v>
      </c>
      <c r="U79">
        <f t="shared" si="8"/>
        <v>30</v>
      </c>
      <c r="V79">
        <f t="shared" si="8"/>
        <v>10</v>
      </c>
      <c r="W79">
        <f t="shared" si="8"/>
        <v>40</v>
      </c>
      <c r="X79">
        <f t="shared" si="8"/>
        <v>80</v>
      </c>
      <c r="Y79">
        <f t="shared" si="8"/>
        <v>70</v>
      </c>
      <c r="Z79">
        <f t="shared" si="8"/>
        <v>90</v>
      </c>
      <c r="AA79">
        <f t="shared" si="8"/>
        <v>80</v>
      </c>
      <c r="AD79">
        <f t="shared" si="8"/>
        <v>10</v>
      </c>
      <c r="AE79">
        <f t="shared" si="8"/>
        <v>10</v>
      </c>
      <c r="AF79">
        <f t="shared" si="8"/>
        <v>0</v>
      </c>
      <c r="AG79">
        <f t="shared" si="8"/>
        <v>80</v>
      </c>
      <c r="AH79">
        <f t="shared" si="8"/>
        <v>100</v>
      </c>
      <c r="AI79">
        <f t="shared" si="8"/>
        <v>40</v>
      </c>
      <c r="AJ79">
        <f t="shared" si="8"/>
        <v>60</v>
      </c>
      <c r="AM79">
        <f t="shared" si="8"/>
        <v>30</v>
      </c>
      <c r="AN79">
        <f t="shared" si="8"/>
        <v>20</v>
      </c>
      <c r="AO79">
        <f t="shared" si="8"/>
        <v>20</v>
      </c>
      <c r="AP79">
        <f t="shared" si="8"/>
        <v>80</v>
      </c>
      <c r="AQ79">
        <f t="shared" si="8"/>
        <v>30</v>
      </c>
      <c r="AR79">
        <f t="shared" si="8"/>
        <v>50</v>
      </c>
      <c r="AS79">
        <f t="shared" si="8"/>
        <v>80</v>
      </c>
    </row>
    <row r="80" spans="3:45" x14ac:dyDescent="0.25">
      <c r="C80">
        <v>48</v>
      </c>
      <c r="D80">
        <f t="shared" ref="D80:AS80" si="9">100-(D73*100/10)</f>
        <v>90</v>
      </c>
      <c r="E80">
        <f t="shared" si="9"/>
        <v>80</v>
      </c>
      <c r="F80">
        <f t="shared" si="9"/>
        <v>80</v>
      </c>
      <c r="G80">
        <f t="shared" si="9"/>
        <v>100</v>
      </c>
      <c r="H80">
        <f t="shared" si="9"/>
        <v>50</v>
      </c>
      <c r="I80">
        <f t="shared" si="9"/>
        <v>100</v>
      </c>
      <c r="L80">
        <f t="shared" si="9"/>
        <v>60</v>
      </c>
      <c r="M80">
        <f t="shared" si="9"/>
        <v>40</v>
      </c>
      <c r="N80">
        <f t="shared" si="9"/>
        <v>40</v>
      </c>
      <c r="O80">
        <f t="shared" si="9"/>
        <v>100</v>
      </c>
      <c r="P80">
        <f t="shared" si="9"/>
        <v>80</v>
      </c>
      <c r="Q80">
        <f t="shared" si="9"/>
        <v>80</v>
      </c>
      <c r="R80">
        <f t="shared" si="9"/>
        <v>30</v>
      </c>
      <c r="U80">
        <f t="shared" si="9"/>
        <v>10</v>
      </c>
      <c r="V80">
        <f t="shared" si="9"/>
        <v>10</v>
      </c>
      <c r="W80">
        <f t="shared" si="9"/>
        <v>10</v>
      </c>
      <c r="X80">
        <f t="shared" si="9"/>
        <v>60</v>
      </c>
      <c r="Y80">
        <f t="shared" si="9"/>
        <v>70</v>
      </c>
      <c r="Z80">
        <f t="shared" si="9"/>
        <v>60</v>
      </c>
      <c r="AA80">
        <f t="shared" si="9"/>
        <v>60</v>
      </c>
      <c r="AD80">
        <f t="shared" si="9"/>
        <v>10</v>
      </c>
      <c r="AE80">
        <f t="shared" si="9"/>
        <v>0</v>
      </c>
      <c r="AF80">
        <f t="shared" si="9"/>
        <v>0</v>
      </c>
      <c r="AG80">
        <f t="shared" si="9"/>
        <v>80</v>
      </c>
      <c r="AH80">
        <f t="shared" si="9"/>
        <v>100</v>
      </c>
      <c r="AI80">
        <f t="shared" si="9"/>
        <v>30</v>
      </c>
      <c r="AJ80">
        <f t="shared" si="9"/>
        <v>40</v>
      </c>
      <c r="AM80">
        <f t="shared" si="9"/>
        <v>10</v>
      </c>
      <c r="AN80">
        <f t="shared" si="9"/>
        <v>20</v>
      </c>
      <c r="AO80">
        <f t="shared" si="9"/>
        <v>10</v>
      </c>
      <c r="AP80">
        <f t="shared" si="9"/>
        <v>70</v>
      </c>
      <c r="AQ80">
        <f t="shared" si="9"/>
        <v>30</v>
      </c>
      <c r="AR80">
        <f t="shared" si="9"/>
        <v>50</v>
      </c>
      <c r="AS80">
        <f t="shared" si="9"/>
        <v>50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3"/>
  <sheetViews>
    <sheetView zoomScale="50" zoomScaleNormal="50" workbookViewId="0">
      <selection activeCell="J44" sqref="J44"/>
    </sheetView>
  </sheetViews>
  <sheetFormatPr defaultRowHeight="15" x14ac:dyDescent="0.25"/>
  <cols>
    <col min="1" max="1" width="21" bestFit="1" customWidth="1"/>
    <col min="2" max="2" width="25" bestFit="1" customWidth="1"/>
    <col min="3" max="3" width="27.42578125" bestFit="1" customWidth="1"/>
    <col min="4" max="4" width="19.42578125" customWidth="1"/>
    <col min="5" max="5" width="27.28515625" customWidth="1"/>
    <col min="6" max="6" width="20.5703125" customWidth="1"/>
    <col min="7" max="7" width="25" bestFit="1" customWidth="1"/>
    <col min="9" max="9" width="22.42578125" bestFit="1" customWidth="1"/>
    <col min="12" max="12" width="25" bestFit="1" customWidth="1"/>
    <col min="13" max="13" width="14.7109375" bestFit="1" customWidth="1"/>
    <col min="14" max="14" width="23.42578125" bestFit="1" customWidth="1"/>
    <col min="15" max="15" width="13.7109375" customWidth="1"/>
    <col min="16" max="16" width="14.5703125" customWidth="1"/>
    <col min="17" max="17" width="29" customWidth="1"/>
    <col min="18" max="18" width="17.140625" customWidth="1"/>
    <col min="19" max="19" width="19.140625" customWidth="1"/>
    <col min="20" max="20" width="22.7109375" customWidth="1"/>
    <col min="21" max="21" width="18" customWidth="1"/>
    <col min="22" max="22" width="25" bestFit="1" customWidth="1"/>
    <col min="23" max="23" width="29.140625" customWidth="1"/>
    <col min="24" max="24" width="31.140625" bestFit="1" customWidth="1"/>
    <col min="25" max="26" width="14.7109375" bestFit="1" customWidth="1"/>
  </cols>
  <sheetData>
    <row r="2" spans="1:25" x14ac:dyDescent="0.25">
      <c r="A2" t="s">
        <v>39</v>
      </c>
      <c r="B2" s="1" t="s">
        <v>9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9" t="s">
        <v>40</v>
      </c>
      <c r="I2" s="1" t="s">
        <v>9</v>
      </c>
      <c r="J2" s="1" t="s">
        <v>19</v>
      </c>
      <c r="K2" s="1" t="s">
        <v>37</v>
      </c>
      <c r="L2" s="1" t="s">
        <v>38</v>
      </c>
      <c r="M2" s="1" t="s">
        <v>4</v>
      </c>
      <c r="N2" s="1" t="s">
        <v>5</v>
      </c>
      <c r="O2" s="1" t="s">
        <v>6</v>
      </c>
      <c r="P2" s="1" t="s">
        <v>7</v>
      </c>
      <c r="Q2" s="9" t="s">
        <v>41</v>
      </c>
      <c r="R2" s="1" t="s">
        <v>9</v>
      </c>
      <c r="S2" s="1" t="s">
        <v>19</v>
      </c>
      <c r="T2" s="1" t="s">
        <v>4</v>
      </c>
      <c r="U2" s="1" t="s">
        <v>5</v>
      </c>
      <c r="V2" s="1" t="s">
        <v>6</v>
      </c>
      <c r="W2" s="1" t="s">
        <v>7</v>
      </c>
    </row>
    <row r="3" spans="1:25" x14ac:dyDescent="0.25">
      <c r="B3" s="1">
        <v>0</v>
      </c>
      <c r="C3" s="1">
        <v>100</v>
      </c>
      <c r="D3" s="1">
        <v>100</v>
      </c>
      <c r="E3" s="1">
        <v>100</v>
      </c>
      <c r="F3" s="1">
        <v>100</v>
      </c>
      <c r="G3" s="1">
        <v>100</v>
      </c>
      <c r="I3" s="1">
        <v>0</v>
      </c>
      <c r="J3" s="1">
        <v>100</v>
      </c>
      <c r="K3" s="1">
        <v>100</v>
      </c>
      <c r="L3" s="1">
        <v>100</v>
      </c>
      <c r="M3" s="1">
        <v>100</v>
      </c>
      <c r="N3" s="1">
        <v>100</v>
      </c>
      <c r="O3" s="1">
        <v>100</v>
      </c>
      <c r="P3" s="1">
        <v>100</v>
      </c>
      <c r="R3" s="1">
        <v>0</v>
      </c>
      <c r="S3" s="1">
        <v>100</v>
      </c>
      <c r="T3" s="1">
        <v>100</v>
      </c>
      <c r="U3" s="1">
        <v>100</v>
      </c>
      <c r="V3" s="1">
        <v>100</v>
      </c>
      <c r="W3" s="1">
        <v>100</v>
      </c>
    </row>
    <row r="4" spans="1:25" x14ac:dyDescent="0.25">
      <c r="B4" s="1">
        <v>16</v>
      </c>
      <c r="C4" s="1">
        <v>86.666666666666671</v>
      </c>
      <c r="D4" s="1">
        <v>66.666666666666671</v>
      </c>
      <c r="E4" s="1">
        <v>59.444444444444436</v>
      </c>
      <c r="F4" s="1">
        <v>39.44444444444445</v>
      </c>
      <c r="G4" s="1">
        <v>47.777777777777779</v>
      </c>
      <c r="I4" s="1">
        <v>16</v>
      </c>
      <c r="J4" s="1">
        <v>92.5</v>
      </c>
      <c r="K4" s="1">
        <v>66</v>
      </c>
      <c r="L4" s="1">
        <v>64</v>
      </c>
      <c r="M4" s="1">
        <v>53.333333333333336</v>
      </c>
      <c r="N4" s="1">
        <v>38.571428571428569</v>
      </c>
      <c r="O4" s="1">
        <v>23.333333333333332</v>
      </c>
      <c r="P4" s="1">
        <v>30</v>
      </c>
      <c r="R4" s="1">
        <v>14.5</v>
      </c>
      <c r="S4" s="1">
        <v>95</v>
      </c>
      <c r="T4" s="1">
        <v>87.142857142857139</v>
      </c>
      <c r="U4" s="1">
        <v>70</v>
      </c>
      <c r="V4" s="1">
        <v>55.714285714285715</v>
      </c>
      <c r="W4" s="1">
        <v>62.857142857142854</v>
      </c>
    </row>
    <row r="5" spans="1:25" x14ac:dyDescent="0.25">
      <c r="B5" s="1">
        <v>18</v>
      </c>
      <c r="C5" s="1">
        <v>86.666666666666671</v>
      </c>
      <c r="D5" s="1">
        <v>63.333333333333336</v>
      </c>
      <c r="E5" s="1">
        <v>59.444444444444436</v>
      </c>
      <c r="F5" s="1">
        <v>33.333333333333336</v>
      </c>
      <c r="G5" s="1">
        <v>35</v>
      </c>
      <c r="I5" s="1">
        <v>18</v>
      </c>
      <c r="J5" s="1">
        <v>90</v>
      </c>
      <c r="K5" s="1">
        <v>62</v>
      </c>
      <c r="L5" s="1">
        <v>56</v>
      </c>
      <c r="M5" s="1">
        <v>46.666666666666664</v>
      </c>
      <c r="N5" s="1">
        <v>25.714285714285715</v>
      </c>
      <c r="O5" s="1">
        <v>18.333333333333332</v>
      </c>
      <c r="P5" s="1">
        <v>23.333333333333332</v>
      </c>
      <c r="R5" s="1">
        <v>18.5</v>
      </c>
      <c r="S5" s="1">
        <v>91.666666666666671</v>
      </c>
      <c r="T5" s="1">
        <v>80</v>
      </c>
      <c r="U5" s="1">
        <v>62.857142857142854</v>
      </c>
      <c r="V5" s="1">
        <v>45.714285714285715</v>
      </c>
      <c r="W5" s="1">
        <v>48.571428571428569</v>
      </c>
    </row>
    <row r="6" spans="1:25" x14ac:dyDescent="0.25">
      <c r="B6" s="1">
        <v>20</v>
      </c>
      <c r="C6" s="1">
        <v>86.666666666666671</v>
      </c>
      <c r="D6" s="1">
        <v>60</v>
      </c>
      <c r="E6" s="1">
        <v>56.111111111111107</v>
      </c>
      <c r="F6" s="1">
        <v>29.444444444444443</v>
      </c>
      <c r="G6" s="1">
        <v>31.666666666666668</v>
      </c>
      <c r="I6" s="1">
        <v>20</v>
      </c>
      <c r="J6" s="1">
        <v>90</v>
      </c>
      <c r="K6" s="1">
        <v>56</v>
      </c>
      <c r="L6" s="1">
        <v>52</v>
      </c>
      <c r="M6" s="1">
        <v>43.333333333333336</v>
      </c>
      <c r="N6" s="1">
        <v>24.285714285714285</v>
      </c>
      <c r="O6" s="1">
        <v>16.666666666666668</v>
      </c>
      <c r="P6" s="1">
        <v>16.666666666666668</v>
      </c>
      <c r="R6" s="1">
        <v>20.5</v>
      </c>
      <c r="S6" s="1">
        <v>90</v>
      </c>
      <c r="T6" s="1">
        <v>78.571428571428569</v>
      </c>
      <c r="U6" s="1">
        <v>57.142857142857146</v>
      </c>
      <c r="V6" s="1">
        <v>42.857142857142854</v>
      </c>
      <c r="W6" s="1">
        <v>44.285714285714285</v>
      </c>
    </row>
    <row r="7" spans="1:25" x14ac:dyDescent="0.25">
      <c r="B7" s="1">
        <v>48</v>
      </c>
      <c r="C7" s="1">
        <v>85</v>
      </c>
      <c r="D7" s="1">
        <v>55</v>
      </c>
      <c r="E7" s="1">
        <v>33.888888888888886</v>
      </c>
      <c r="F7" s="1">
        <v>20</v>
      </c>
      <c r="G7" s="1">
        <v>26.111111111111114</v>
      </c>
      <c r="I7" s="1">
        <v>48</v>
      </c>
      <c r="J7" s="1">
        <v>90</v>
      </c>
      <c r="K7" s="1">
        <v>50</v>
      </c>
      <c r="L7" s="1">
        <v>30</v>
      </c>
      <c r="M7" s="1">
        <v>33.333333333333336</v>
      </c>
      <c r="N7" s="1">
        <v>17.142857142857142</v>
      </c>
      <c r="O7" s="1">
        <v>10</v>
      </c>
      <c r="P7" s="1">
        <v>10</v>
      </c>
      <c r="R7" s="1">
        <v>48</v>
      </c>
      <c r="S7" s="1">
        <v>83.333333333333329</v>
      </c>
      <c r="T7" s="1">
        <v>61.428571428571431</v>
      </c>
      <c r="U7" s="1">
        <v>40</v>
      </c>
      <c r="V7" s="1">
        <v>37.142857142857146</v>
      </c>
      <c r="W7" s="1">
        <v>34.285714285714285</v>
      </c>
    </row>
    <row r="9" spans="1:25" x14ac:dyDescent="0.25">
      <c r="C9" t="s">
        <v>3</v>
      </c>
      <c r="H9" t="s">
        <v>45</v>
      </c>
      <c r="M9" t="s">
        <v>46</v>
      </c>
      <c r="R9" t="s">
        <v>47</v>
      </c>
      <c r="W9" t="s">
        <v>48</v>
      </c>
    </row>
    <row r="10" spans="1:25" x14ac:dyDescent="0.25">
      <c r="A10" t="s">
        <v>23</v>
      </c>
      <c r="B10" s="1" t="s">
        <v>9</v>
      </c>
      <c r="C10" s="1" t="s">
        <v>42</v>
      </c>
      <c r="D10" s="1" t="s">
        <v>43</v>
      </c>
      <c r="E10" s="1" t="s">
        <v>44</v>
      </c>
      <c r="G10" s="1" t="s">
        <v>9</v>
      </c>
      <c r="H10" s="1" t="s">
        <v>42</v>
      </c>
      <c r="I10" s="1" t="s">
        <v>43</v>
      </c>
      <c r="J10" s="1" t="s">
        <v>44</v>
      </c>
      <c r="L10" s="1" t="s">
        <v>9</v>
      </c>
      <c r="M10" s="1" t="s">
        <v>42</v>
      </c>
      <c r="N10" s="1" t="s">
        <v>43</v>
      </c>
      <c r="O10" s="1" t="s">
        <v>44</v>
      </c>
      <c r="Q10" s="1" t="s">
        <v>9</v>
      </c>
      <c r="R10" s="1" t="s">
        <v>42</v>
      </c>
      <c r="S10" s="1" t="s">
        <v>43</v>
      </c>
      <c r="T10" s="1" t="s">
        <v>44</v>
      </c>
      <c r="V10" s="1" t="s">
        <v>9</v>
      </c>
      <c r="W10" s="1" t="s">
        <v>42</v>
      </c>
      <c r="X10" s="1" t="s">
        <v>43</v>
      </c>
      <c r="Y10" s="1" t="s">
        <v>44</v>
      </c>
    </row>
    <row r="11" spans="1:25" x14ac:dyDescent="0.25">
      <c r="B11" s="1">
        <v>0</v>
      </c>
      <c r="C11" s="1">
        <v>100</v>
      </c>
      <c r="D11" s="1">
        <v>100</v>
      </c>
      <c r="E11" s="1">
        <v>100</v>
      </c>
      <c r="G11" s="1">
        <v>0</v>
      </c>
      <c r="H11" s="1">
        <v>100</v>
      </c>
      <c r="I11" s="1">
        <v>100</v>
      </c>
      <c r="J11" s="1">
        <v>100</v>
      </c>
      <c r="L11" s="1">
        <v>0</v>
      </c>
      <c r="M11" s="1">
        <v>100</v>
      </c>
      <c r="N11" s="1">
        <v>100</v>
      </c>
      <c r="O11" s="1">
        <v>100</v>
      </c>
      <c r="Q11" s="1">
        <v>0</v>
      </c>
      <c r="R11" s="1">
        <v>100</v>
      </c>
      <c r="S11" s="1">
        <v>100</v>
      </c>
      <c r="T11" s="1">
        <v>100</v>
      </c>
      <c r="V11" s="1">
        <v>0</v>
      </c>
      <c r="W11" s="1">
        <v>100</v>
      </c>
      <c r="X11" s="1">
        <v>100</v>
      </c>
      <c r="Y11" s="1">
        <v>100</v>
      </c>
    </row>
    <row r="12" spans="1:25" x14ac:dyDescent="0.25">
      <c r="B12" s="1">
        <v>16</v>
      </c>
      <c r="C12" s="1">
        <v>86.666666666666671</v>
      </c>
      <c r="D12" s="1">
        <v>92.5</v>
      </c>
      <c r="E12" s="1">
        <v>95</v>
      </c>
      <c r="G12" s="1">
        <v>16</v>
      </c>
      <c r="H12" s="1">
        <v>66.666666666666671</v>
      </c>
      <c r="I12" s="1">
        <v>53.333333333333336</v>
      </c>
      <c r="J12" s="1">
        <v>87.142857142857139</v>
      </c>
      <c r="L12" s="1">
        <v>16</v>
      </c>
      <c r="M12" s="1">
        <v>59.444444444444436</v>
      </c>
      <c r="N12" s="1">
        <v>38.571428571428569</v>
      </c>
      <c r="O12" s="1">
        <v>70</v>
      </c>
      <c r="Q12" s="1">
        <v>16</v>
      </c>
      <c r="R12" s="1">
        <v>39.44444444444445</v>
      </c>
      <c r="S12" s="1">
        <v>23.333333333333332</v>
      </c>
      <c r="T12" s="1">
        <v>55.714285714285715</v>
      </c>
      <c r="V12" s="1">
        <v>16</v>
      </c>
      <c r="W12" s="1">
        <v>47.777777777777779</v>
      </c>
      <c r="X12" s="1">
        <v>30</v>
      </c>
      <c r="Y12" s="1">
        <v>62.857142857142854</v>
      </c>
    </row>
    <row r="13" spans="1:25" x14ac:dyDescent="0.25">
      <c r="B13" s="1">
        <v>18</v>
      </c>
      <c r="C13" s="1">
        <v>86.666666666666671</v>
      </c>
      <c r="D13" s="1">
        <v>90</v>
      </c>
      <c r="E13" s="1">
        <v>91.666666666666671</v>
      </c>
      <c r="G13" s="1">
        <v>18</v>
      </c>
      <c r="H13" s="1">
        <v>63.333333333333336</v>
      </c>
      <c r="I13" s="1">
        <v>46.666666666666664</v>
      </c>
      <c r="J13" s="1">
        <v>80</v>
      </c>
      <c r="L13" s="1">
        <v>18</v>
      </c>
      <c r="M13" s="1">
        <v>59.444444444444436</v>
      </c>
      <c r="N13" s="1">
        <v>25.714285714285715</v>
      </c>
      <c r="O13" s="1">
        <v>62.857142857142854</v>
      </c>
      <c r="Q13" s="1">
        <v>18</v>
      </c>
      <c r="R13" s="1">
        <v>33.333333333333336</v>
      </c>
      <c r="S13" s="1">
        <v>18.333333333333332</v>
      </c>
      <c r="T13" s="1">
        <v>45.714285714285715</v>
      </c>
      <c r="V13" s="1">
        <v>18</v>
      </c>
      <c r="W13" s="1">
        <v>35</v>
      </c>
      <c r="X13" s="1">
        <v>23.333333333333332</v>
      </c>
      <c r="Y13" s="1">
        <v>48.571428571428569</v>
      </c>
    </row>
    <row r="14" spans="1:25" x14ac:dyDescent="0.25">
      <c r="B14" s="1">
        <v>20</v>
      </c>
      <c r="C14" s="1">
        <v>86.666666666666671</v>
      </c>
      <c r="D14" s="1">
        <v>90</v>
      </c>
      <c r="E14" s="1">
        <v>90</v>
      </c>
      <c r="G14" s="1">
        <v>20</v>
      </c>
      <c r="H14" s="1">
        <v>60</v>
      </c>
      <c r="I14" s="1">
        <v>43.333333333333336</v>
      </c>
      <c r="J14" s="1">
        <v>78.571428571428569</v>
      </c>
      <c r="L14" s="1">
        <v>20</v>
      </c>
      <c r="M14" s="1">
        <v>56.111111111111107</v>
      </c>
      <c r="N14" s="1">
        <v>24.285714285714285</v>
      </c>
      <c r="O14" s="1">
        <v>57.142857142857146</v>
      </c>
      <c r="Q14" s="1">
        <v>20</v>
      </c>
      <c r="R14" s="1">
        <v>29.444444444444443</v>
      </c>
      <c r="S14" s="1">
        <v>16.666666666666668</v>
      </c>
      <c r="T14" s="1">
        <v>42.857142857142854</v>
      </c>
      <c r="V14" s="1">
        <v>20</v>
      </c>
      <c r="W14" s="1">
        <v>31.666666666666668</v>
      </c>
      <c r="X14" s="1">
        <v>16.666666666666668</v>
      </c>
      <c r="Y14" s="1">
        <v>44.285714285714285</v>
      </c>
    </row>
    <row r="15" spans="1:25" x14ac:dyDescent="0.25">
      <c r="B15" s="1">
        <v>48</v>
      </c>
      <c r="C15" s="1">
        <v>85</v>
      </c>
      <c r="D15" s="1">
        <v>90</v>
      </c>
      <c r="E15" s="1">
        <v>83.333333333333329</v>
      </c>
      <c r="G15" s="1">
        <v>48</v>
      </c>
      <c r="H15" s="1">
        <v>55</v>
      </c>
      <c r="I15" s="1">
        <v>33.333333333333336</v>
      </c>
      <c r="J15" s="1">
        <v>61.428571428571431</v>
      </c>
      <c r="L15" s="1">
        <v>48</v>
      </c>
      <c r="M15" s="1">
        <v>33.888888888888886</v>
      </c>
      <c r="N15" s="1">
        <v>17.142857142857142</v>
      </c>
      <c r="O15" s="1">
        <v>40</v>
      </c>
      <c r="Q15" s="1">
        <v>48</v>
      </c>
      <c r="R15" s="1">
        <v>20</v>
      </c>
      <c r="S15" s="1">
        <v>10</v>
      </c>
      <c r="T15" s="1">
        <v>37.142857142857146</v>
      </c>
      <c r="V15" s="1">
        <v>48</v>
      </c>
      <c r="W15" s="1">
        <v>26.111111111111114</v>
      </c>
      <c r="X15" s="1">
        <v>10</v>
      </c>
      <c r="Y15" s="1">
        <v>34.285714285714285</v>
      </c>
    </row>
    <row r="18" spans="2:17" x14ac:dyDescent="0.25">
      <c r="B18" t="s">
        <v>25</v>
      </c>
      <c r="C18">
        <v>0.1</v>
      </c>
      <c r="D18">
        <v>0.1</v>
      </c>
      <c r="E18">
        <v>0.1</v>
      </c>
      <c r="F18">
        <v>0.4</v>
      </c>
      <c r="G18">
        <v>0.4</v>
      </c>
      <c r="H18">
        <v>0.4</v>
      </c>
      <c r="I18">
        <v>0.6</v>
      </c>
      <c r="J18">
        <v>0.6</v>
      </c>
      <c r="K18">
        <v>0.6</v>
      </c>
      <c r="L18">
        <v>0.8</v>
      </c>
      <c r="M18">
        <v>0.8</v>
      </c>
      <c r="N18">
        <v>0.8</v>
      </c>
      <c r="O18">
        <v>1</v>
      </c>
      <c r="P18">
        <v>1</v>
      </c>
      <c r="Q18">
        <v>1</v>
      </c>
    </row>
    <row r="19" spans="2:17" x14ac:dyDescent="0.25">
      <c r="B19" s="1" t="s">
        <v>9</v>
      </c>
      <c r="C19" s="1" t="s">
        <v>49</v>
      </c>
      <c r="D19" s="1" t="s">
        <v>52</v>
      </c>
      <c r="E19" s="1" t="s">
        <v>53</v>
      </c>
      <c r="F19" s="1" t="s">
        <v>50</v>
      </c>
      <c r="G19" s="1" t="s">
        <v>54</v>
      </c>
      <c r="H19" s="1" t="s">
        <v>55</v>
      </c>
      <c r="I19" s="1"/>
      <c r="J19" s="1"/>
      <c r="K19" s="1"/>
      <c r="L19" s="1"/>
      <c r="M19" s="1"/>
      <c r="N19" s="1"/>
      <c r="O19" s="1" t="s">
        <v>51</v>
      </c>
      <c r="P19" s="1" t="s">
        <v>56</v>
      </c>
      <c r="Q19" s="1" t="s">
        <v>57</v>
      </c>
    </row>
    <row r="20" spans="2:17" x14ac:dyDescent="0.25">
      <c r="B20" s="1">
        <v>0</v>
      </c>
      <c r="C20" s="1">
        <v>100</v>
      </c>
      <c r="D20" s="1">
        <v>100</v>
      </c>
      <c r="E20" s="1">
        <v>100</v>
      </c>
      <c r="F20" s="1">
        <v>100</v>
      </c>
      <c r="G20" s="1">
        <v>100</v>
      </c>
      <c r="H20" s="1">
        <v>100</v>
      </c>
      <c r="I20" s="1"/>
      <c r="J20" s="1"/>
      <c r="K20" s="1"/>
      <c r="L20" s="1"/>
      <c r="M20" s="1"/>
      <c r="N20" s="1"/>
      <c r="O20" s="1">
        <v>100</v>
      </c>
      <c r="P20" s="1">
        <v>100</v>
      </c>
      <c r="Q20" s="1">
        <v>100</v>
      </c>
    </row>
    <row r="21" spans="2:17" x14ac:dyDescent="0.25">
      <c r="B21" s="1">
        <v>16</v>
      </c>
      <c r="C21" s="1">
        <v>86.666666666666671</v>
      </c>
      <c r="D21" s="1">
        <v>92.5</v>
      </c>
      <c r="E21" s="1">
        <v>95</v>
      </c>
      <c r="F21" s="1">
        <v>66.666666666666671</v>
      </c>
      <c r="G21" s="1">
        <v>53.333333333333336</v>
      </c>
      <c r="H21" s="1">
        <v>87.142857142857139</v>
      </c>
      <c r="I21" s="1"/>
      <c r="J21" s="1"/>
      <c r="K21" s="1"/>
      <c r="L21" s="1"/>
      <c r="M21" s="1"/>
      <c r="N21" s="1"/>
      <c r="O21" s="1">
        <v>47.777777777777779</v>
      </c>
      <c r="P21" s="1">
        <v>30</v>
      </c>
      <c r="Q21" s="1">
        <v>62.857142857142854</v>
      </c>
    </row>
    <row r="22" spans="2:17" x14ac:dyDescent="0.25">
      <c r="B22" s="1">
        <v>18</v>
      </c>
      <c r="C22" s="1">
        <v>86.666666666666671</v>
      </c>
      <c r="D22" s="1">
        <v>90</v>
      </c>
      <c r="E22" s="1">
        <v>91.666666666666671</v>
      </c>
      <c r="F22" s="1">
        <v>63.333333333333336</v>
      </c>
      <c r="G22" s="1">
        <v>46.666666666666664</v>
      </c>
      <c r="H22" s="1">
        <v>80</v>
      </c>
      <c r="I22" s="1"/>
      <c r="J22" s="1"/>
      <c r="K22" s="1"/>
      <c r="L22" s="1"/>
      <c r="M22" s="1"/>
      <c r="N22" s="1"/>
      <c r="O22" s="1">
        <v>35</v>
      </c>
      <c r="P22" s="1">
        <v>23.333333333333332</v>
      </c>
      <c r="Q22" s="1">
        <v>48.571428571428569</v>
      </c>
    </row>
    <row r="23" spans="2:17" x14ac:dyDescent="0.25">
      <c r="B23" s="1">
        <v>20</v>
      </c>
      <c r="C23" s="1">
        <v>86.666666666666671</v>
      </c>
      <c r="D23" s="1">
        <v>90</v>
      </c>
      <c r="E23" s="1">
        <v>90</v>
      </c>
      <c r="F23" s="1">
        <v>60</v>
      </c>
      <c r="G23" s="1">
        <v>43.333333333333336</v>
      </c>
      <c r="H23" s="1">
        <v>78.571428571428569</v>
      </c>
      <c r="I23" s="1"/>
      <c r="J23" s="1"/>
      <c r="K23" s="1"/>
      <c r="L23" s="1"/>
      <c r="M23" s="1"/>
      <c r="N23" s="1"/>
      <c r="O23" s="1">
        <v>31.666666666666668</v>
      </c>
      <c r="P23" s="1">
        <v>16.666666666666668</v>
      </c>
      <c r="Q23" s="1">
        <v>44.285714285714285</v>
      </c>
    </row>
    <row r="24" spans="2:17" x14ac:dyDescent="0.25">
      <c r="B24" s="1">
        <v>48</v>
      </c>
      <c r="C24" s="1">
        <v>85</v>
      </c>
      <c r="D24" s="1">
        <v>90</v>
      </c>
      <c r="E24" s="1">
        <v>83.333333333333329</v>
      </c>
      <c r="F24" s="1">
        <v>55</v>
      </c>
      <c r="G24" s="1">
        <v>33.333333333333336</v>
      </c>
      <c r="H24" s="1">
        <v>61.428571428571431</v>
      </c>
      <c r="I24" s="1"/>
      <c r="J24" s="1"/>
      <c r="K24" s="1"/>
      <c r="L24" s="1"/>
      <c r="M24" s="1"/>
      <c r="N24" s="1"/>
      <c r="O24" s="1">
        <v>26.111111111111114</v>
      </c>
      <c r="P24" s="1">
        <v>10</v>
      </c>
      <c r="Q24" s="1">
        <v>34.285714285714285</v>
      </c>
    </row>
    <row r="42" spans="1:26" x14ac:dyDescent="0.25">
      <c r="A42" t="s">
        <v>69</v>
      </c>
      <c r="B42" s="10" t="s">
        <v>25</v>
      </c>
      <c r="C42" s="1" t="s">
        <v>26</v>
      </c>
      <c r="D42" s="1" t="s">
        <v>31</v>
      </c>
      <c r="E42" s="1" t="s">
        <v>32</v>
      </c>
      <c r="F42" s="1" t="s">
        <v>33</v>
      </c>
      <c r="G42" s="1" t="s">
        <v>59</v>
      </c>
      <c r="H42" s="1" t="s">
        <v>60</v>
      </c>
      <c r="I42" s="1" t="s">
        <v>61</v>
      </c>
      <c r="J42" s="1" t="s">
        <v>62</v>
      </c>
      <c r="K42" s="1" t="s">
        <v>63</v>
      </c>
      <c r="L42" s="1" t="s">
        <v>64</v>
      </c>
      <c r="M42" s="1" t="s">
        <v>58</v>
      </c>
      <c r="N42" s="1" t="s">
        <v>29</v>
      </c>
      <c r="O42" s="1" t="s">
        <v>29</v>
      </c>
      <c r="P42" s="1" t="s">
        <v>29</v>
      </c>
      <c r="Q42" s="1" t="s">
        <v>29</v>
      </c>
      <c r="R42" s="1" t="s">
        <v>29</v>
      </c>
      <c r="S42" s="1" t="s">
        <v>29</v>
      </c>
      <c r="T42" s="1" t="s">
        <v>29</v>
      </c>
      <c r="U42" s="1" t="s">
        <v>29</v>
      </c>
      <c r="V42" s="1" t="s">
        <v>29</v>
      </c>
      <c r="W42" s="3" t="s">
        <v>65</v>
      </c>
      <c r="X42" s="3" t="s">
        <v>66</v>
      </c>
      <c r="Y42" s="3" t="s">
        <v>67</v>
      </c>
      <c r="Z42" s="3" t="s">
        <v>68</v>
      </c>
    </row>
    <row r="43" spans="1:26" x14ac:dyDescent="0.25">
      <c r="B43" s="10" t="s">
        <v>3</v>
      </c>
      <c r="C43" s="1">
        <v>1E-3</v>
      </c>
      <c r="D43" s="10">
        <v>239</v>
      </c>
      <c r="E43" s="1">
        <v>242</v>
      </c>
      <c r="F43" s="1">
        <v>236</v>
      </c>
      <c r="G43" s="10">
        <v>558</v>
      </c>
      <c r="H43" s="1">
        <v>602</v>
      </c>
      <c r="I43" s="1">
        <v>673</v>
      </c>
      <c r="J43" s="1">
        <v>225</v>
      </c>
      <c r="K43" s="1">
        <v>205</v>
      </c>
      <c r="L43" s="1">
        <v>162</v>
      </c>
      <c r="M43" s="2">
        <f>AVERAGE(D43:L43)</f>
        <v>349.11111111111109</v>
      </c>
      <c r="N43" s="2">
        <f>(D43/(0.01*C43))/100</f>
        <v>238999.99999999997</v>
      </c>
      <c r="O43" s="2">
        <f>(E43/(0.01*C43))/100</f>
        <v>241999.99999999997</v>
      </c>
      <c r="P43" s="2">
        <f>(F43/(0.01*C43))/100</f>
        <v>235999.99999999997</v>
      </c>
      <c r="Q43" s="2">
        <f>(G43/(0.01*C43))/100</f>
        <v>557999.99999999988</v>
      </c>
      <c r="R43" s="2">
        <f>(H43/(0.01*C43))/100</f>
        <v>601999.99999999988</v>
      </c>
      <c r="S43" s="2">
        <f>(I43/(0.01*C43))/100</f>
        <v>673000</v>
      </c>
      <c r="T43" s="2">
        <f>(J43/(0.01*C43))/100</f>
        <v>225000</v>
      </c>
      <c r="U43" s="2">
        <f>(K43/(0.01*C43))/100</f>
        <v>205000</v>
      </c>
      <c r="V43" s="2">
        <f>(L43/(0.01*C43))/100</f>
        <v>161999.99999999997</v>
      </c>
      <c r="W43" s="2">
        <f>AVERAGE(N43:V43)</f>
        <v>349111.11111111107</v>
      </c>
      <c r="X43" s="2">
        <f>MEDIAN(N43:V43)</f>
        <v>238999.99999999997</v>
      </c>
      <c r="Y43" s="2">
        <f>MIN(N43:V43)</f>
        <v>161999.99999999997</v>
      </c>
      <c r="Z43" s="2">
        <f>MAX(N43:V43)</f>
        <v>673000</v>
      </c>
    </row>
    <row r="44" spans="1:26" x14ac:dyDescent="0.25">
      <c r="B44" s="10" t="s">
        <v>37</v>
      </c>
      <c r="C44" s="1">
        <v>1E-3</v>
      </c>
      <c r="D44" s="1">
        <v>606</v>
      </c>
      <c r="E44" s="1">
        <v>748</v>
      </c>
      <c r="F44" s="1">
        <v>765</v>
      </c>
      <c r="G44" s="10">
        <v>888</v>
      </c>
      <c r="H44" s="1">
        <v>929</v>
      </c>
      <c r="I44" s="1">
        <v>932</v>
      </c>
      <c r="J44" s="1"/>
      <c r="K44" s="1"/>
      <c r="L44" s="1"/>
      <c r="M44" s="2">
        <f t="shared" ref="M44:M49" si="0">AVERAGE(D44:L44)</f>
        <v>811.33333333333337</v>
      </c>
      <c r="N44" s="2">
        <f t="shared" ref="N44:N49" si="1">(D44/(0.01*C44))/100</f>
        <v>605999.99999999988</v>
      </c>
      <c r="O44" s="2">
        <f t="shared" ref="O44:O49" si="2">(E44/(0.01*C44))/100</f>
        <v>748000</v>
      </c>
      <c r="P44" s="2">
        <f t="shared" ref="P44:P49" si="3">(F44/(0.01*C44))/100</f>
        <v>765000</v>
      </c>
      <c r="Q44" s="2">
        <f t="shared" ref="Q44:Q48" si="4">(G44/(0.01*C44))/100</f>
        <v>888000</v>
      </c>
      <c r="R44" s="2">
        <f t="shared" ref="R44:R49" si="5">(H44/(0.01*C44))/100</f>
        <v>928999.99999999988</v>
      </c>
      <c r="S44" s="2">
        <f t="shared" ref="S44:S49" si="6">(I44/(0.01*C44))/100</f>
        <v>931999.99999999988</v>
      </c>
      <c r="T44" s="2">
        <f t="shared" ref="T44:T49" si="7">(J44/(0.01*C44))/100</f>
        <v>0</v>
      </c>
      <c r="U44" s="2">
        <f t="shared" ref="U44:U49" si="8">(K44/(0.01*C44))/100</f>
        <v>0</v>
      </c>
      <c r="V44" s="2">
        <f t="shared" ref="V44:V49" si="9">(L44/(0.01*C44))/100</f>
        <v>0</v>
      </c>
      <c r="W44" s="2">
        <f t="shared" ref="W44:W49" si="10">AVERAGE(N44:V44)</f>
        <v>540888.88888888888</v>
      </c>
      <c r="X44" s="2">
        <f t="shared" ref="X44:X49" si="11">MEDIAN(N44:V44)</f>
        <v>748000</v>
      </c>
      <c r="Y44" s="2">
        <f>MIN(N44:S44)</f>
        <v>605999.99999999988</v>
      </c>
      <c r="Z44" s="2">
        <f t="shared" ref="Z44:Z49" si="12">MAX(N44:V44)</f>
        <v>931999.99999999988</v>
      </c>
    </row>
    <row r="45" spans="1:26" x14ac:dyDescent="0.25">
      <c r="B45" s="1" t="s">
        <v>38</v>
      </c>
      <c r="C45" s="1">
        <v>1E-3</v>
      </c>
      <c r="D45" s="1">
        <v>760</v>
      </c>
      <c r="E45" s="1">
        <v>735</v>
      </c>
      <c r="F45" s="1">
        <v>620</v>
      </c>
      <c r="G45" s="1">
        <v>1053</v>
      </c>
      <c r="H45" s="1">
        <v>926</v>
      </c>
      <c r="I45" s="1">
        <v>703</v>
      </c>
      <c r="J45" s="1"/>
      <c r="K45" s="1"/>
      <c r="L45" s="1"/>
      <c r="M45" s="2">
        <f t="shared" si="0"/>
        <v>799.5</v>
      </c>
      <c r="N45" s="2">
        <f t="shared" si="1"/>
        <v>760000</v>
      </c>
      <c r="O45" s="2">
        <f t="shared" si="2"/>
        <v>735000</v>
      </c>
      <c r="P45" s="2">
        <f t="shared" si="3"/>
        <v>619999.99999999988</v>
      </c>
      <c r="Q45" s="2">
        <f t="shared" si="4"/>
        <v>1052999.9999999998</v>
      </c>
      <c r="R45" s="2">
        <f t="shared" si="5"/>
        <v>925999.99999999988</v>
      </c>
      <c r="S45" s="2">
        <f t="shared" si="6"/>
        <v>703000</v>
      </c>
      <c r="T45" s="2">
        <f t="shared" si="7"/>
        <v>0</v>
      </c>
      <c r="U45" s="2">
        <f t="shared" si="8"/>
        <v>0</v>
      </c>
      <c r="V45" s="2">
        <f t="shared" si="9"/>
        <v>0</v>
      </c>
      <c r="W45" s="2">
        <f t="shared" si="10"/>
        <v>533000</v>
      </c>
      <c r="X45" s="2">
        <f t="shared" si="11"/>
        <v>703000</v>
      </c>
      <c r="Y45" s="2">
        <f>MIN(N45:S45)</f>
        <v>619999.99999999988</v>
      </c>
      <c r="Z45" s="2">
        <f t="shared" si="12"/>
        <v>1052999.9999999998</v>
      </c>
    </row>
    <row r="46" spans="1:26" x14ac:dyDescent="0.25">
      <c r="B46" s="1" t="s">
        <v>4</v>
      </c>
      <c r="C46" s="1">
        <v>1E-4</v>
      </c>
      <c r="D46" s="1">
        <v>436</v>
      </c>
      <c r="E46" s="1">
        <v>474</v>
      </c>
      <c r="F46" s="1">
        <v>364</v>
      </c>
      <c r="G46" s="1">
        <v>790</v>
      </c>
      <c r="H46" s="1">
        <v>637</v>
      </c>
      <c r="I46" s="1">
        <v>767</v>
      </c>
      <c r="J46" s="10">
        <v>771</v>
      </c>
      <c r="K46" s="1">
        <v>953</v>
      </c>
      <c r="L46" s="1">
        <v>686</v>
      </c>
      <c r="M46" s="2">
        <f t="shared" si="0"/>
        <v>653.11111111111109</v>
      </c>
      <c r="N46" s="2">
        <f t="shared" si="1"/>
        <v>4359999.9999999991</v>
      </c>
      <c r="O46" s="2">
        <f t="shared" si="2"/>
        <v>4739999.9999999991</v>
      </c>
      <c r="P46" s="2">
        <f t="shared" si="3"/>
        <v>3639999.9999999995</v>
      </c>
      <c r="Q46" s="2">
        <f t="shared" si="4"/>
        <v>7899999.9999999991</v>
      </c>
      <c r="R46" s="2">
        <f t="shared" si="5"/>
        <v>6369999.9999999991</v>
      </c>
      <c r="S46" s="2">
        <f t="shared" si="6"/>
        <v>7669999.9999999991</v>
      </c>
      <c r="T46" s="2">
        <f t="shared" si="7"/>
        <v>7709999.9999999991</v>
      </c>
      <c r="U46" s="2">
        <f t="shared" si="8"/>
        <v>9529999.9999999981</v>
      </c>
      <c r="V46" s="2">
        <f t="shared" si="9"/>
        <v>6859999.9999999991</v>
      </c>
      <c r="W46" s="2">
        <f t="shared" si="10"/>
        <v>6531111.1111111101</v>
      </c>
      <c r="X46" s="2">
        <f t="shared" si="11"/>
        <v>6859999.9999999991</v>
      </c>
      <c r="Y46" s="2">
        <f t="shared" ref="Y46:Y49" si="13">MIN(N46:V46)</f>
        <v>3639999.9999999995</v>
      </c>
      <c r="Z46" s="2">
        <f t="shared" si="12"/>
        <v>9529999.9999999981</v>
      </c>
    </row>
    <row r="47" spans="1:26" x14ac:dyDescent="0.25">
      <c r="B47" s="1" t="s">
        <v>5</v>
      </c>
      <c r="C47" s="1">
        <v>1E-4</v>
      </c>
      <c r="D47" s="1">
        <v>560</v>
      </c>
      <c r="E47" s="1">
        <v>547</v>
      </c>
      <c r="F47" s="1">
        <v>723</v>
      </c>
      <c r="G47" s="1">
        <v>820</v>
      </c>
      <c r="H47" s="1">
        <v>850</v>
      </c>
      <c r="I47" s="1">
        <v>749</v>
      </c>
      <c r="J47" s="10">
        <v>662</v>
      </c>
      <c r="K47" s="1">
        <v>737</v>
      </c>
      <c r="L47" s="1">
        <v>642</v>
      </c>
      <c r="M47" s="2">
        <f t="shared" si="0"/>
        <v>698.88888888888891</v>
      </c>
      <c r="N47" s="2">
        <f t="shared" si="1"/>
        <v>5599999.9999999991</v>
      </c>
      <c r="O47" s="2">
        <f t="shared" si="2"/>
        <v>5469999.9999999991</v>
      </c>
      <c r="P47" s="2">
        <f t="shared" si="3"/>
        <v>7229999.9999999991</v>
      </c>
      <c r="Q47" s="2">
        <f t="shared" si="4"/>
        <v>8199999.9999999991</v>
      </c>
      <c r="R47" s="2">
        <f t="shared" si="5"/>
        <v>8499999.9999999981</v>
      </c>
      <c r="S47" s="2">
        <f t="shared" si="6"/>
        <v>7489999.9999999991</v>
      </c>
      <c r="T47" s="2">
        <f t="shared" si="7"/>
        <v>6619999.9999999991</v>
      </c>
      <c r="U47" s="2">
        <f t="shared" si="8"/>
        <v>7369999.9999999991</v>
      </c>
      <c r="V47" s="2">
        <f t="shared" si="9"/>
        <v>6419999.9999999991</v>
      </c>
      <c r="W47" s="2">
        <f t="shared" si="10"/>
        <v>6988888.8888888881</v>
      </c>
      <c r="X47" s="2">
        <f t="shared" si="11"/>
        <v>7229999.9999999991</v>
      </c>
      <c r="Y47" s="2">
        <f t="shared" si="13"/>
        <v>5469999.9999999991</v>
      </c>
      <c r="Z47" s="2">
        <f t="shared" si="12"/>
        <v>8499999.9999999981</v>
      </c>
    </row>
    <row r="48" spans="1:26" x14ac:dyDescent="0.25">
      <c r="B48" s="1" t="s">
        <v>6</v>
      </c>
      <c r="C48" s="1">
        <v>1.0000000000000001E-5</v>
      </c>
      <c r="D48" s="1">
        <v>502</v>
      </c>
      <c r="E48" s="1">
        <v>485</v>
      </c>
      <c r="F48" s="1">
        <v>460</v>
      </c>
      <c r="G48" s="1">
        <v>731</v>
      </c>
      <c r="H48" s="1">
        <v>643</v>
      </c>
      <c r="I48" s="1">
        <v>681</v>
      </c>
      <c r="J48" s="10">
        <v>464</v>
      </c>
      <c r="K48" s="1">
        <v>237</v>
      </c>
      <c r="L48" s="1">
        <v>293</v>
      </c>
      <c r="M48" s="2">
        <f t="shared" si="0"/>
        <v>499.55555555555554</v>
      </c>
      <c r="N48" s="2">
        <f t="shared" si="1"/>
        <v>50200000</v>
      </c>
      <c r="O48" s="2">
        <f t="shared" si="2"/>
        <v>48500000</v>
      </c>
      <c r="P48" s="2">
        <f t="shared" si="3"/>
        <v>46000000</v>
      </c>
      <c r="Q48" s="2">
        <f t="shared" si="4"/>
        <v>73099999.999999985</v>
      </c>
      <c r="R48" s="2">
        <f t="shared" si="5"/>
        <v>64299999.999999993</v>
      </c>
      <c r="S48" s="2">
        <f t="shared" si="6"/>
        <v>68099999.999999985</v>
      </c>
      <c r="T48" s="2">
        <f t="shared" si="7"/>
        <v>46400000</v>
      </c>
      <c r="U48" s="2">
        <f t="shared" si="8"/>
        <v>23700000</v>
      </c>
      <c r="V48" s="2">
        <f t="shared" si="9"/>
        <v>29299999.999999996</v>
      </c>
      <c r="W48" s="2">
        <f t="shared" si="10"/>
        <v>49955555.555555552</v>
      </c>
      <c r="X48" s="2">
        <f t="shared" si="11"/>
        <v>48500000</v>
      </c>
      <c r="Y48" s="2">
        <f t="shared" si="13"/>
        <v>23700000</v>
      </c>
      <c r="Z48" s="2">
        <f t="shared" si="12"/>
        <v>73099999.999999985</v>
      </c>
    </row>
    <row r="49" spans="1:26" x14ac:dyDescent="0.25">
      <c r="B49" s="1" t="s">
        <v>7</v>
      </c>
      <c r="C49" s="1">
        <v>9.9999999999999995E-7</v>
      </c>
      <c r="D49" s="1">
        <v>581</v>
      </c>
      <c r="E49" s="1">
        <v>742</v>
      </c>
      <c r="F49" s="1">
        <v>462</v>
      </c>
      <c r="G49" s="1">
        <v>443</v>
      </c>
      <c r="H49" s="1">
        <v>569</v>
      </c>
      <c r="I49" s="1">
        <v>521</v>
      </c>
      <c r="J49" s="10">
        <v>368</v>
      </c>
      <c r="K49" s="1">
        <v>428</v>
      </c>
      <c r="L49" s="1">
        <v>280</v>
      </c>
      <c r="M49" s="2">
        <f t="shared" si="0"/>
        <v>488.22222222222223</v>
      </c>
      <c r="N49" s="2">
        <f t="shared" si="1"/>
        <v>581000000</v>
      </c>
      <c r="O49" s="2">
        <f t="shared" si="2"/>
        <v>742000000</v>
      </c>
      <c r="P49" s="2">
        <f t="shared" si="3"/>
        <v>462000000</v>
      </c>
      <c r="Q49" s="2">
        <f>(G49/(0.01*C49))/100</f>
        <v>443000000</v>
      </c>
      <c r="R49" s="2">
        <f t="shared" si="5"/>
        <v>569000000</v>
      </c>
      <c r="S49" s="2">
        <f t="shared" si="6"/>
        <v>521000000</v>
      </c>
      <c r="T49" s="2">
        <f t="shared" si="7"/>
        <v>368000000</v>
      </c>
      <c r="U49" s="2">
        <f t="shared" si="8"/>
        <v>428000000</v>
      </c>
      <c r="V49" s="2">
        <f t="shared" si="9"/>
        <v>280000000</v>
      </c>
      <c r="W49" s="2">
        <f t="shared" si="10"/>
        <v>488222222.22222221</v>
      </c>
      <c r="X49" s="2">
        <f t="shared" si="11"/>
        <v>462000000</v>
      </c>
      <c r="Y49" s="2">
        <f t="shared" si="13"/>
        <v>280000000</v>
      </c>
      <c r="Z49" s="2">
        <f t="shared" si="12"/>
        <v>742000000</v>
      </c>
    </row>
    <row r="51" spans="1:26" x14ac:dyDescent="0.25">
      <c r="A51" t="s">
        <v>69</v>
      </c>
    </row>
    <row r="52" spans="1:26" x14ac:dyDescent="0.25">
      <c r="B52" s="10" t="s">
        <v>25</v>
      </c>
      <c r="C52" s="1" t="s">
        <v>70</v>
      </c>
      <c r="D52" s="1" t="s">
        <v>66</v>
      </c>
      <c r="E52" s="1" t="s">
        <v>67</v>
      </c>
      <c r="F52" s="1" t="s">
        <v>68</v>
      </c>
    </row>
    <row r="53" spans="1:26" x14ac:dyDescent="0.25">
      <c r="B53" s="10" t="s">
        <v>3</v>
      </c>
      <c r="C53" s="2">
        <v>349111.11111111107</v>
      </c>
      <c r="D53" s="1">
        <v>238999.99999999997</v>
      </c>
      <c r="E53" s="1">
        <v>161999.99999999997</v>
      </c>
      <c r="F53" s="1">
        <v>673000</v>
      </c>
    </row>
    <row r="54" spans="1:26" x14ac:dyDescent="0.25">
      <c r="B54" s="10" t="s">
        <v>37</v>
      </c>
      <c r="C54" s="2">
        <v>540888.88888888888</v>
      </c>
      <c r="D54" s="1">
        <v>748000</v>
      </c>
      <c r="E54" s="1">
        <v>605999.99999999988</v>
      </c>
      <c r="F54" s="1">
        <v>931999.99999999988</v>
      </c>
    </row>
    <row r="55" spans="1:26" x14ac:dyDescent="0.25">
      <c r="B55" s="1" t="s">
        <v>38</v>
      </c>
      <c r="C55" s="2">
        <v>533000</v>
      </c>
      <c r="D55" s="1">
        <v>703000</v>
      </c>
      <c r="E55" s="1">
        <v>619999.99999999988</v>
      </c>
      <c r="F55" s="1">
        <v>1052999.9999999998</v>
      </c>
    </row>
    <row r="56" spans="1:26" x14ac:dyDescent="0.25">
      <c r="B56" s="1" t="s">
        <v>4</v>
      </c>
      <c r="C56" s="2">
        <v>6531111.1111111101</v>
      </c>
      <c r="D56" s="1">
        <v>6859999.9999999991</v>
      </c>
      <c r="E56" s="1">
        <v>3639999.9999999995</v>
      </c>
      <c r="F56" s="1">
        <v>9529999.9999999981</v>
      </c>
    </row>
    <row r="57" spans="1:26" x14ac:dyDescent="0.25">
      <c r="B57" s="1" t="s">
        <v>5</v>
      </c>
      <c r="C57" s="2">
        <v>6988888.8888888881</v>
      </c>
      <c r="D57" s="1">
        <v>7229999.9999999991</v>
      </c>
      <c r="E57" s="1">
        <v>5469999.9999999991</v>
      </c>
      <c r="F57" s="1">
        <v>8499999.9999999981</v>
      </c>
    </row>
    <row r="58" spans="1:26" x14ac:dyDescent="0.25">
      <c r="B58" s="1" t="s">
        <v>6</v>
      </c>
      <c r="C58" s="2">
        <v>49955555.555555552</v>
      </c>
      <c r="D58" s="1">
        <v>48500000</v>
      </c>
      <c r="E58" s="1">
        <v>23700000</v>
      </c>
      <c r="F58" s="1">
        <v>73099999.999999985</v>
      </c>
    </row>
    <row r="59" spans="1:26" x14ac:dyDescent="0.25">
      <c r="B59" s="1" t="s">
        <v>7</v>
      </c>
      <c r="C59" s="2">
        <v>488222222.22222221</v>
      </c>
      <c r="D59" s="1">
        <v>462000000</v>
      </c>
      <c r="E59" s="1">
        <v>280000000</v>
      </c>
      <c r="F59" s="1">
        <v>742000000</v>
      </c>
    </row>
    <row r="62" spans="1:26" x14ac:dyDescent="0.25">
      <c r="A62" t="s">
        <v>71</v>
      </c>
      <c r="B62" s="1" t="s">
        <v>25</v>
      </c>
      <c r="C62" s="1" t="s">
        <v>26</v>
      </c>
      <c r="D62" s="1" t="s">
        <v>31</v>
      </c>
      <c r="E62" s="1" t="s">
        <v>32</v>
      </c>
      <c r="F62" s="1" t="s">
        <v>33</v>
      </c>
      <c r="G62" s="1" t="s">
        <v>59</v>
      </c>
      <c r="H62" s="1" t="s">
        <v>60</v>
      </c>
      <c r="I62" s="1" t="s">
        <v>61</v>
      </c>
      <c r="J62" s="1" t="s">
        <v>62</v>
      </c>
      <c r="K62" s="1" t="s">
        <v>63</v>
      </c>
      <c r="L62" s="1" t="s">
        <v>64</v>
      </c>
      <c r="M62" s="1" t="s">
        <v>58</v>
      </c>
      <c r="N62" s="1" t="s">
        <v>29</v>
      </c>
      <c r="O62" s="1" t="s">
        <v>29</v>
      </c>
      <c r="P62" s="1" t="s">
        <v>29</v>
      </c>
      <c r="Q62" s="1" t="s">
        <v>29</v>
      </c>
      <c r="R62" s="1" t="s">
        <v>29</v>
      </c>
      <c r="S62" s="1" t="s">
        <v>29</v>
      </c>
      <c r="T62" s="1" t="s">
        <v>29</v>
      </c>
      <c r="U62" s="1" t="s">
        <v>29</v>
      </c>
      <c r="V62" s="1" t="s">
        <v>29</v>
      </c>
      <c r="W62" s="1" t="s">
        <v>70</v>
      </c>
      <c r="X62" s="1" t="s">
        <v>66</v>
      </c>
      <c r="Y62" s="1" t="s">
        <v>67</v>
      </c>
      <c r="Z62" s="1" t="s">
        <v>68</v>
      </c>
    </row>
    <row r="63" spans="1:26" x14ac:dyDescent="0.25">
      <c r="B63" s="1" t="s">
        <v>3</v>
      </c>
      <c r="C63" s="1">
        <v>1E-3</v>
      </c>
      <c r="D63" s="1">
        <v>1236</v>
      </c>
      <c r="E63" s="1">
        <v>810</v>
      </c>
      <c r="F63" s="1">
        <v>971</v>
      </c>
      <c r="G63" s="1">
        <v>1357</v>
      </c>
      <c r="H63" s="1">
        <v>1257</v>
      </c>
      <c r="I63" s="1">
        <v>1739</v>
      </c>
      <c r="J63" s="1">
        <v>527</v>
      </c>
      <c r="K63" s="1">
        <v>525</v>
      </c>
      <c r="L63" s="1">
        <v>601</v>
      </c>
      <c r="M63" s="2">
        <f>AVERAGE(D63:L63)</f>
        <v>1002.5555555555555</v>
      </c>
      <c r="N63" s="1">
        <f>(D63/(0.01*C63))/100</f>
        <v>1235999.9999999998</v>
      </c>
      <c r="O63" s="1">
        <f>(E63/(0.01*C63))/100</f>
        <v>810000</v>
      </c>
      <c r="P63" s="1">
        <f>(F63/(0.01*C63))/100</f>
        <v>970999.99999999988</v>
      </c>
      <c r="Q63" s="1">
        <f>(G63/(0.01*C63))/100</f>
        <v>1357000</v>
      </c>
      <c r="R63" s="1">
        <f>(H63/(0.01*C63))/100</f>
        <v>1256999.9999999998</v>
      </c>
      <c r="S63" s="1">
        <f>(I63/(0.01*C63))/100</f>
        <v>1739000</v>
      </c>
      <c r="T63" s="1">
        <f>(J63/(0.01*C63))/100</f>
        <v>526999.99999999988</v>
      </c>
      <c r="U63" s="1">
        <f>(K63/(0.01*C63))/100</f>
        <v>524999.99999999988</v>
      </c>
      <c r="V63" s="1">
        <f>(L63/(0.01*C63))/100</f>
        <v>600999.99999999988</v>
      </c>
      <c r="W63" s="1">
        <f>AVERAGE(N63:V63)</f>
        <v>1002555.5555555555</v>
      </c>
      <c r="X63" s="1">
        <f>MEDIAN(N63:V63)</f>
        <v>970999.99999999988</v>
      </c>
      <c r="Y63" s="1">
        <f>MIN(N63:V63)</f>
        <v>524999.99999999988</v>
      </c>
      <c r="Z63" s="1">
        <f>MAX(N63:V63)</f>
        <v>1739000</v>
      </c>
    </row>
    <row r="64" spans="1:26" x14ac:dyDescent="0.25">
      <c r="B64" s="1" t="s">
        <v>4</v>
      </c>
      <c r="C64" s="1">
        <v>1E-4</v>
      </c>
      <c r="D64" s="1">
        <v>884</v>
      </c>
      <c r="E64" s="1">
        <v>868</v>
      </c>
      <c r="F64" s="1">
        <v>904</v>
      </c>
      <c r="G64" s="1">
        <v>1009</v>
      </c>
      <c r="H64" s="1">
        <v>831</v>
      </c>
      <c r="I64" s="1">
        <v>680</v>
      </c>
      <c r="J64" s="1">
        <v>1203</v>
      </c>
      <c r="K64" s="1">
        <v>1038</v>
      </c>
      <c r="L64" s="1"/>
      <c r="M64" s="2">
        <f>AVERAGE(D64:L64)</f>
        <v>927.125</v>
      </c>
      <c r="N64" s="1">
        <f t="shared" ref="N64:N67" si="14">(D64/(0.01*C64))/100</f>
        <v>8839999.9999999981</v>
      </c>
      <c r="O64" s="1">
        <f t="shared" ref="O64:O67" si="15">(E64/(0.01*C64))/100</f>
        <v>8679999.9999999981</v>
      </c>
      <c r="P64" s="1">
        <f t="shared" ref="P64:P66" si="16">(F64/(0.01*C64))/100</f>
        <v>9039999.9999999981</v>
      </c>
      <c r="Q64" s="1">
        <f t="shared" ref="Q64:Q66" si="17">(G64/(0.01*C64))/100</f>
        <v>10089999.999999998</v>
      </c>
      <c r="R64" s="1">
        <f t="shared" ref="R64:R67" si="18">(H64/(0.01*C64))/100</f>
        <v>8309999.9999999991</v>
      </c>
      <c r="S64" s="1">
        <f t="shared" ref="S64:S67" si="19">(I64/(0.01*C64))/100</f>
        <v>6799999.9999999991</v>
      </c>
      <c r="T64" s="1">
        <f>(J64/(0.01*C64))/100</f>
        <v>12029999.999999998</v>
      </c>
      <c r="U64" s="1">
        <f t="shared" ref="U64:U67" si="20">(K64/(0.01*C64))/100</f>
        <v>10379999.999999998</v>
      </c>
      <c r="V64" s="1"/>
      <c r="W64" s="1">
        <f>AVERAGE(N64:V64)</f>
        <v>9271249.9999999981</v>
      </c>
      <c r="X64" s="1">
        <f t="shared" ref="X64:X67" si="21">MEDIAN(N64:V64)</f>
        <v>8939999.9999999981</v>
      </c>
      <c r="Y64" s="1">
        <f t="shared" ref="Y64:Y67" si="22">MIN(N64:V64)</f>
        <v>6799999.9999999991</v>
      </c>
      <c r="Z64" s="1">
        <f t="shared" ref="Z64:Z67" si="23">MAX(N64:V64)</f>
        <v>12029999.999999998</v>
      </c>
    </row>
    <row r="65" spans="1:26" x14ac:dyDescent="0.25">
      <c r="B65" s="1" t="s">
        <v>5</v>
      </c>
      <c r="C65" s="1">
        <v>1E-4</v>
      </c>
      <c r="D65" s="1">
        <v>948</v>
      </c>
      <c r="E65" s="1">
        <v>983</v>
      </c>
      <c r="F65" s="1">
        <v>934</v>
      </c>
      <c r="G65" s="1">
        <v>416</v>
      </c>
      <c r="H65" s="1">
        <v>593</v>
      </c>
      <c r="I65" s="1">
        <v>602</v>
      </c>
      <c r="J65" s="1">
        <v>807</v>
      </c>
      <c r="K65" s="1">
        <v>795</v>
      </c>
      <c r="L65" s="1">
        <v>894</v>
      </c>
      <c r="M65" s="2">
        <f t="shared" ref="M65:M66" si="24">AVERAGE(D65:L65)</f>
        <v>774.66666666666663</v>
      </c>
      <c r="N65" s="1">
        <f t="shared" si="14"/>
        <v>9479999.9999999981</v>
      </c>
      <c r="O65" s="1">
        <f t="shared" si="15"/>
        <v>9829999.9999999981</v>
      </c>
      <c r="P65" s="1">
        <f t="shared" si="16"/>
        <v>9339999.9999999981</v>
      </c>
      <c r="Q65" s="1">
        <f t="shared" si="17"/>
        <v>4159999.9999999995</v>
      </c>
      <c r="R65" s="1">
        <f t="shared" si="18"/>
        <v>5929999.9999999991</v>
      </c>
      <c r="S65" s="1">
        <f t="shared" si="19"/>
        <v>6019999.9999999991</v>
      </c>
      <c r="T65" s="1">
        <f t="shared" ref="T65:T67" si="25">(J65/(0.01*C65))/100</f>
        <v>8069999.9999999991</v>
      </c>
      <c r="U65" s="1">
        <f t="shared" si="20"/>
        <v>7949999.9999999991</v>
      </c>
      <c r="V65" s="1">
        <f t="shared" ref="V65:V66" si="26">(L65/(0.01*C65))/100</f>
        <v>8939999.9999999981</v>
      </c>
      <c r="W65" s="1">
        <f t="shared" ref="W65:W67" si="27">AVERAGE(N65:V65)</f>
        <v>7746666.6666666651</v>
      </c>
      <c r="X65" s="1">
        <f t="shared" si="21"/>
        <v>8069999.9999999991</v>
      </c>
      <c r="Y65" s="1">
        <f t="shared" si="22"/>
        <v>4159999.9999999995</v>
      </c>
      <c r="Z65" s="1">
        <f t="shared" si="23"/>
        <v>9829999.9999999981</v>
      </c>
    </row>
    <row r="66" spans="1:26" x14ac:dyDescent="0.25">
      <c r="B66" s="1" t="s">
        <v>6</v>
      </c>
      <c r="C66" s="1">
        <v>1.0000000000000001E-5</v>
      </c>
      <c r="D66" s="1">
        <v>824</v>
      </c>
      <c r="E66" s="1">
        <v>778</v>
      </c>
      <c r="F66" s="1">
        <v>793</v>
      </c>
      <c r="G66" s="1">
        <v>509</v>
      </c>
      <c r="H66" s="1">
        <v>540</v>
      </c>
      <c r="I66" s="1">
        <v>526</v>
      </c>
      <c r="J66" s="1">
        <v>850</v>
      </c>
      <c r="K66" s="1">
        <v>1051</v>
      </c>
      <c r="L66" s="1">
        <v>1043</v>
      </c>
      <c r="M66" s="2">
        <f t="shared" si="24"/>
        <v>768.22222222222217</v>
      </c>
      <c r="N66" s="1">
        <f t="shared" si="14"/>
        <v>82399999.999999985</v>
      </c>
      <c r="O66" s="1">
        <f t="shared" si="15"/>
        <v>77799999.999999985</v>
      </c>
      <c r="P66" s="1">
        <f t="shared" si="16"/>
        <v>79299999.999999985</v>
      </c>
      <c r="Q66" s="1">
        <f t="shared" si="17"/>
        <v>50900000</v>
      </c>
      <c r="R66" s="1">
        <f t="shared" si="18"/>
        <v>54000000</v>
      </c>
      <c r="S66" s="1">
        <f t="shared" si="19"/>
        <v>52600000</v>
      </c>
      <c r="T66" s="1">
        <f t="shared" si="25"/>
        <v>84999999.999999985</v>
      </c>
      <c r="U66" s="1">
        <f t="shared" si="20"/>
        <v>105100000</v>
      </c>
      <c r="V66" s="1">
        <f t="shared" si="26"/>
        <v>104300000</v>
      </c>
      <c r="W66" s="1">
        <f t="shared" si="27"/>
        <v>76822222.222222224</v>
      </c>
      <c r="X66" s="1">
        <f t="shared" si="21"/>
        <v>79299999.999999985</v>
      </c>
      <c r="Y66" s="1">
        <f t="shared" si="22"/>
        <v>50900000</v>
      </c>
      <c r="Z66" s="1">
        <f t="shared" si="23"/>
        <v>105100000</v>
      </c>
    </row>
    <row r="67" spans="1:26" x14ac:dyDescent="0.25">
      <c r="B67" s="1" t="s">
        <v>7</v>
      </c>
      <c r="C67" s="1">
        <v>9.9999999999999995E-7</v>
      </c>
      <c r="D67" s="1">
        <v>280</v>
      </c>
      <c r="E67" s="1">
        <v>267</v>
      </c>
      <c r="F67" s="1">
        <v>249</v>
      </c>
      <c r="G67" s="1">
        <v>351</v>
      </c>
      <c r="H67" s="1">
        <v>201</v>
      </c>
      <c r="I67" s="1">
        <v>246</v>
      </c>
      <c r="J67" s="1">
        <v>301</v>
      </c>
      <c r="K67" s="1">
        <v>265</v>
      </c>
      <c r="L67" s="1"/>
      <c r="M67" s="2">
        <f>AVERAGE(D67:L67)</f>
        <v>270</v>
      </c>
      <c r="N67" s="1">
        <f t="shared" si="14"/>
        <v>280000000</v>
      </c>
      <c r="O67" s="1">
        <f t="shared" si="15"/>
        <v>267000000</v>
      </c>
      <c r="P67" s="1">
        <f>(F67/(0.01*C67))/100</f>
        <v>249000000</v>
      </c>
      <c r="Q67" s="1">
        <f>(G67/(0.01*C67))/100</f>
        <v>351000000</v>
      </c>
      <c r="R67" s="1">
        <f t="shared" si="18"/>
        <v>201000000</v>
      </c>
      <c r="S67" s="1">
        <f t="shared" si="19"/>
        <v>246000000</v>
      </c>
      <c r="T67" s="1">
        <f t="shared" si="25"/>
        <v>301000000</v>
      </c>
      <c r="U67" s="1">
        <f t="shared" si="20"/>
        <v>265000000</v>
      </c>
      <c r="V67" s="1"/>
      <c r="W67" s="1">
        <f t="shared" si="27"/>
        <v>270000000</v>
      </c>
      <c r="X67" s="1">
        <f t="shared" si="21"/>
        <v>266000000</v>
      </c>
      <c r="Y67" s="1">
        <f t="shared" si="22"/>
        <v>201000000</v>
      </c>
      <c r="Z67" s="1">
        <f t="shared" si="23"/>
        <v>351000000</v>
      </c>
    </row>
    <row r="69" spans="1:26" x14ac:dyDescent="0.25">
      <c r="A69" t="s">
        <v>71</v>
      </c>
      <c r="B69" s="1" t="s">
        <v>25</v>
      </c>
      <c r="C69" s="1" t="s">
        <v>70</v>
      </c>
      <c r="D69" s="1" t="s">
        <v>66</v>
      </c>
      <c r="E69" s="1" t="s">
        <v>67</v>
      </c>
      <c r="F69" s="1" t="s">
        <v>68</v>
      </c>
    </row>
    <row r="70" spans="1:26" x14ac:dyDescent="0.25">
      <c r="B70" s="1" t="s">
        <v>3</v>
      </c>
      <c r="C70" s="2">
        <v>1002555.5555555555</v>
      </c>
      <c r="D70" s="1">
        <v>970999.99999999988</v>
      </c>
      <c r="E70" s="1">
        <v>524999.99999999988</v>
      </c>
      <c r="F70" s="1">
        <v>1739000</v>
      </c>
    </row>
    <row r="71" spans="1:26" x14ac:dyDescent="0.25">
      <c r="B71" s="1" t="s">
        <v>4</v>
      </c>
      <c r="C71" s="2">
        <v>9271249.9999999981</v>
      </c>
      <c r="D71" s="1">
        <v>8939999.9999999981</v>
      </c>
      <c r="E71" s="1">
        <v>6799999.9999999991</v>
      </c>
      <c r="F71" s="1">
        <v>12029999.999999998</v>
      </c>
    </row>
    <row r="72" spans="1:26" x14ac:dyDescent="0.25">
      <c r="B72" s="1" t="s">
        <v>5</v>
      </c>
      <c r="C72" s="2">
        <v>7746666.6666666651</v>
      </c>
      <c r="D72" s="1">
        <v>8069999.9999999991</v>
      </c>
      <c r="E72" s="1">
        <v>4159999.9999999995</v>
      </c>
      <c r="F72" s="1">
        <v>9829999.9999999981</v>
      </c>
    </row>
    <row r="73" spans="1:26" x14ac:dyDescent="0.25">
      <c r="B73" s="1" t="s">
        <v>6</v>
      </c>
      <c r="C73" s="2">
        <v>76822222.222222224</v>
      </c>
      <c r="D73" s="1">
        <v>79299999.999999985</v>
      </c>
      <c r="E73" s="1">
        <v>50900000</v>
      </c>
      <c r="F73" s="1">
        <v>105100000</v>
      </c>
    </row>
    <row r="74" spans="1:26" x14ac:dyDescent="0.25">
      <c r="B74" s="1" t="s">
        <v>7</v>
      </c>
      <c r="C74" s="2">
        <v>270000000</v>
      </c>
      <c r="D74" s="1">
        <v>266000000</v>
      </c>
      <c r="E74" s="1">
        <v>201000000</v>
      </c>
      <c r="F74" s="1">
        <v>351000000</v>
      </c>
    </row>
    <row r="77" spans="1:26" x14ac:dyDescent="0.25">
      <c r="A77" t="s">
        <v>72</v>
      </c>
      <c r="B77" s="1" t="s">
        <v>25</v>
      </c>
      <c r="C77" s="1" t="s">
        <v>26</v>
      </c>
      <c r="D77" s="1" t="s">
        <v>31</v>
      </c>
      <c r="E77" s="1" t="s">
        <v>32</v>
      </c>
      <c r="F77" s="1" t="s">
        <v>33</v>
      </c>
      <c r="G77" s="1" t="s">
        <v>59</v>
      </c>
      <c r="H77" s="1" t="s">
        <v>60</v>
      </c>
      <c r="I77" s="1" t="s">
        <v>61</v>
      </c>
      <c r="J77" s="1" t="s">
        <v>62</v>
      </c>
      <c r="K77" s="1" t="s">
        <v>63</v>
      </c>
      <c r="L77" s="1" t="s">
        <v>64</v>
      </c>
      <c r="M77" s="1" t="s">
        <v>58</v>
      </c>
      <c r="N77" s="1" t="s">
        <v>29</v>
      </c>
      <c r="O77" s="1" t="s">
        <v>29</v>
      </c>
      <c r="P77" s="1" t="s">
        <v>29</v>
      </c>
      <c r="Q77" s="1" t="s">
        <v>29</v>
      </c>
      <c r="R77" s="1" t="s">
        <v>29</v>
      </c>
      <c r="S77" s="1" t="s">
        <v>29</v>
      </c>
      <c r="T77" s="1" t="s">
        <v>29</v>
      </c>
      <c r="U77" s="1" t="s">
        <v>29</v>
      </c>
      <c r="V77" s="1" t="s">
        <v>29</v>
      </c>
      <c r="W77" s="1" t="s">
        <v>70</v>
      </c>
      <c r="X77" s="1" t="s">
        <v>66</v>
      </c>
      <c r="Y77" s="1" t="s">
        <v>67</v>
      </c>
      <c r="Z77" s="1" t="s">
        <v>68</v>
      </c>
    </row>
    <row r="78" spans="1:26" x14ac:dyDescent="0.25">
      <c r="B78" s="1" t="s">
        <v>3</v>
      </c>
      <c r="C78" s="1">
        <v>1E-3</v>
      </c>
      <c r="D78" s="1">
        <v>815</v>
      </c>
      <c r="E78" s="1">
        <v>745</v>
      </c>
      <c r="F78" s="1">
        <v>642</v>
      </c>
      <c r="G78" s="1">
        <v>1009</v>
      </c>
      <c r="H78" s="1">
        <v>1100</v>
      </c>
      <c r="I78" s="1">
        <v>1367</v>
      </c>
      <c r="J78" s="1">
        <v>514</v>
      </c>
      <c r="K78" s="1"/>
      <c r="L78" s="1"/>
      <c r="M78" s="1">
        <f>AVERAGE(D78:L78)</f>
        <v>884.57142857142856</v>
      </c>
      <c r="N78" s="1">
        <f>(D78/(0.01*C78))/100</f>
        <v>815000</v>
      </c>
      <c r="O78" s="1">
        <f>(E78/(0.01*C78))/100</f>
        <v>745000</v>
      </c>
      <c r="P78" s="1">
        <f>(F78/(0.01*C78))/100</f>
        <v>641999.99999999988</v>
      </c>
      <c r="Q78" s="1">
        <f>(G78/(0.01*C78))/100</f>
        <v>1008999.9999999999</v>
      </c>
      <c r="R78" s="1">
        <f>(H78/(0.01*C78))/100</f>
        <v>1099999.9999999998</v>
      </c>
      <c r="S78" s="1">
        <f>(I78/(0.01*C78))/100</f>
        <v>1367000</v>
      </c>
      <c r="T78" s="1">
        <f>(J78/(0.01*C78))/100</f>
        <v>513999.99999999994</v>
      </c>
      <c r="U78" s="1"/>
      <c r="V78" s="1"/>
      <c r="W78" s="2">
        <f>AVERAGE(N78:V78)</f>
        <v>884571.42857142852</v>
      </c>
      <c r="X78" s="2">
        <f>MEDIAN(N78:V78)</f>
        <v>815000</v>
      </c>
      <c r="Y78" s="2">
        <f>MIN(N78:V78)</f>
        <v>513999.99999999994</v>
      </c>
      <c r="Z78" s="2">
        <f>MAX(N78:V78)</f>
        <v>1367000</v>
      </c>
    </row>
    <row r="79" spans="1:26" x14ac:dyDescent="0.25">
      <c r="B79" s="1" t="s">
        <v>4</v>
      </c>
      <c r="C79" s="1">
        <v>1E-4</v>
      </c>
      <c r="D79" s="1">
        <v>686</v>
      </c>
      <c r="E79" s="1">
        <v>961</v>
      </c>
      <c r="F79" s="1">
        <v>794</v>
      </c>
      <c r="G79" s="1">
        <v>1048</v>
      </c>
      <c r="H79" s="1">
        <v>831</v>
      </c>
      <c r="I79" s="1">
        <v>486</v>
      </c>
      <c r="J79" s="1"/>
      <c r="K79" s="1"/>
      <c r="L79" s="1"/>
      <c r="M79" s="1">
        <f>AVERAGE(D79:L79)</f>
        <v>801</v>
      </c>
      <c r="N79" s="1">
        <f t="shared" ref="N79:N82" si="28">(D79/(0.01*C79))/100</f>
        <v>6859999.9999999991</v>
      </c>
      <c r="O79" s="1">
        <f t="shared" ref="O79:O82" si="29">(E79/(0.01*C79))/100</f>
        <v>9609999.9999999981</v>
      </c>
      <c r="P79" s="1">
        <f t="shared" ref="P79:P81" si="30">(F79/(0.01*C79))/100</f>
        <v>7939999.9999999991</v>
      </c>
      <c r="Q79" s="1">
        <f t="shared" ref="Q79:Q81" si="31">(G79/(0.01*C79))/100</f>
        <v>10479999.999999998</v>
      </c>
      <c r="R79" s="1">
        <f t="shared" ref="R79:R82" si="32">(H79/(0.01*C79))/100</f>
        <v>8309999.9999999991</v>
      </c>
      <c r="S79" s="1">
        <f t="shared" ref="S79:S82" si="33">(I79/(0.01*C79))/100</f>
        <v>4859999.9999999991</v>
      </c>
      <c r="T79" s="1"/>
      <c r="U79" s="1"/>
      <c r="V79" s="1"/>
      <c r="W79" s="2">
        <f>AVERAGE(N79:V79)</f>
        <v>8009999.9999999991</v>
      </c>
      <c r="X79" s="2">
        <f t="shared" ref="X79:X82" si="34">MEDIAN(N79:V79)</f>
        <v>8124999.9999999991</v>
      </c>
      <c r="Y79" s="2">
        <f t="shared" ref="Y79:Y82" si="35">MIN(N79:V79)</f>
        <v>4859999.9999999991</v>
      </c>
      <c r="Z79" s="2">
        <f t="shared" ref="Z79:Z82" si="36">MAX(N79:V79)</f>
        <v>10479999.999999998</v>
      </c>
    </row>
    <row r="80" spans="1:26" x14ac:dyDescent="0.25">
      <c r="B80" s="1" t="s">
        <v>5</v>
      </c>
      <c r="C80" s="1">
        <v>1E-4</v>
      </c>
      <c r="D80" s="1">
        <v>1113</v>
      </c>
      <c r="E80" s="1">
        <v>1631</v>
      </c>
      <c r="F80" s="1">
        <v>1378</v>
      </c>
      <c r="G80" s="1">
        <v>1217</v>
      </c>
      <c r="H80" s="1">
        <v>1351</v>
      </c>
      <c r="I80" s="1">
        <v>1330</v>
      </c>
      <c r="J80" s="1">
        <v>685</v>
      </c>
      <c r="K80" s="1"/>
      <c r="L80" s="1"/>
      <c r="M80" s="1">
        <f t="shared" ref="M80:M81" si="37">AVERAGE(D80:L80)</f>
        <v>1243.5714285714287</v>
      </c>
      <c r="N80" s="1">
        <f t="shared" si="28"/>
        <v>11129999.999999998</v>
      </c>
      <c r="O80" s="1">
        <f t="shared" si="29"/>
        <v>16309999.999999998</v>
      </c>
      <c r="P80" s="1">
        <f t="shared" si="30"/>
        <v>13779999.999999998</v>
      </c>
      <c r="Q80" s="1">
        <f t="shared" si="31"/>
        <v>12169999.999999998</v>
      </c>
      <c r="R80" s="1">
        <f t="shared" si="32"/>
        <v>13509999.999999998</v>
      </c>
      <c r="S80" s="1">
        <f t="shared" si="33"/>
        <v>13299999.999999998</v>
      </c>
      <c r="T80" s="1">
        <f t="shared" ref="T80:T82" si="38">(J80/(0.01*C80))/100</f>
        <v>6849999.9999999991</v>
      </c>
      <c r="U80" s="1"/>
      <c r="V80" s="1"/>
      <c r="W80" s="2">
        <f t="shared" ref="W80:W82" si="39">AVERAGE(N80:V80)</f>
        <v>12435714.285714284</v>
      </c>
      <c r="X80" s="2">
        <f t="shared" si="34"/>
        <v>13299999.999999998</v>
      </c>
      <c r="Y80" s="2">
        <f t="shared" si="35"/>
        <v>6849999.9999999991</v>
      </c>
      <c r="Z80" s="2">
        <f t="shared" si="36"/>
        <v>16309999.999999998</v>
      </c>
    </row>
    <row r="81" spans="1:26" x14ac:dyDescent="0.25">
      <c r="B81" s="1" t="s">
        <v>6</v>
      </c>
      <c r="C81" s="1">
        <v>1.0000000000000001E-5</v>
      </c>
      <c r="D81" s="1">
        <v>1117</v>
      </c>
      <c r="E81" s="1">
        <v>862</v>
      </c>
      <c r="F81" s="1">
        <v>891</v>
      </c>
      <c r="G81" s="1">
        <v>1608</v>
      </c>
      <c r="H81" s="1">
        <v>1531</v>
      </c>
      <c r="I81" s="1">
        <v>1346</v>
      </c>
      <c r="J81" s="1">
        <v>529</v>
      </c>
      <c r="K81" s="1"/>
      <c r="L81" s="1"/>
      <c r="M81" s="1">
        <f t="shared" si="37"/>
        <v>1126.2857142857142</v>
      </c>
      <c r="N81" s="1">
        <f t="shared" si="28"/>
        <v>111699999.99999999</v>
      </c>
      <c r="O81" s="1">
        <f t="shared" si="29"/>
        <v>86200000</v>
      </c>
      <c r="P81" s="1">
        <f t="shared" si="30"/>
        <v>89100000</v>
      </c>
      <c r="Q81" s="1">
        <f t="shared" si="31"/>
        <v>160799999.99999997</v>
      </c>
      <c r="R81" s="1">
        <f t="shared" si="32"/>
        <v>153099999.99999997</v>
      </c>
      <c r="S81" s="1">
        <f t="shared" si="33"/>
        <v>134599999.99999997</v>
      </c>
      <c r="T81" s="1">
        <f t="shared" si="38"/>
        <v>52900000</v>
      </c>
      <c r="U81" s="1"/>
      <c r="V81" s="1"/>
      <c r="W81" s="2">
        <f t="shared" si="39"/>
        <v>112628571.42857143</v>
      </c>
      <c r="X81" s="2">
        <f t="shared" si="34"/>
        <v>111699999.99999999</v>
      </c>
      <c r="Y81" s="2">
        <f t="shared" si="35"/>
        <v>52900000</v>
      </c>
      <c r="Z81" s="2">
        <f t="shared" si="36"/>
        <v>160799999.99999997</v>
      </c>
    </row>
    <row r="82" spans="1:26" x14ac:dyDescent="0.25">
      <c r="B82" s="1" t="s">
        <v>7</v>
      </c>
      <c r="C82" s="1">
        <v>9.9999999999999995E-7</v>
      </c>
      <c r="D82" s="1">
        <v>1058</v>
      </c>
      <c r="E82" s="1">
        <v>1062</v>
      </c>
      <c r="F82" s="1">
        <v>998</v>
      </c>
      <c r="G82" s="1">
        <v>904</v>
      </c>
      <c r="H82" s="1">
        <v>1089</v>
      </c>
      <c r="I82" s="1">
        <v>1144</v>
      </c>
      <c r="J82" s="1">
        <v>518</v>
      </c>
      <c r="K82" s="1"/>
      <c r="L82" s="1"/>
      <c r="M82" s="1">
        <f>AVERAGE(D82:L82)</f>
        <v>967.57142857142856</v>
      </c>
      <c r="N82" s="1">
        <f t="shared" si="28"/>
        <v>1058000000</v>
      </c>
      <c r="O82" s="1">
        <f t="shared" si="29"/>
        <v>1062000000</v>
      </c>
      <c r="P82" s="1">
        <f>(F82/(0.01*C82))/100</f>
        <v>998000000</v>
      </c>
      <c r="Q82" s="1">
        <f>(G82/(0.01*C82))/100</f>
        <v>904000000</v>
      </c>
      <c r="R82" s="1">
        <f t="shared" si="32"/>
        <v>1089000000</v>
      </c>
      <c r="S82" s="1">
        <f t="shared" si="33"/>
        <v>1144000000</v>
      </c>
      <c r="T82" s="1">
        <f t="shared" si="38"/>
        <v>518000000</v>
      </c>
      <c r="U82" s="1"/>
      <c r="V82" s="1"/>
      <c r="W82" s="2">
        <f t="shared" si="39"/>
        <v>967571428.57142854</v>
      </c>
      <c r="X82" s="2">
        <f t="shared" si="34"/>
        <v>1058000000</v>
      </c>
      <c r="Y82" s="2">
        <f t="shared" si="35"/>
        <v>518000000</v>
      </c>
      <c r="Z82" s="2">
        <f t="shared" si="36"/>
        <v>1144000000</v>
      </c>
    </row>
    <row r="84" spans="1:26" x14ac:dyDescent="0.25">
      <c r="A84" t="s">
        <v>72</v>
      </c>
      <c r="B84" s="1" t="s">
        <v>25</v>
      </c>
      <c r="C84" s="1" t="s">
        <v>70</v>
      </c>
      <c r="D84" s="1" t="s">
        <v>66</v>
      </c>
      <c r="E84" s="1" t="s">
        <v>67</v>
      </c>
      <c r="F84" s="1" t="s">
        <v>68</v>
      </c>
    </row>
    <row r="85" spans="1:26" x14ac:dyDescent="0.25">
      <c r="B85" s="1" t="s">
        <v>3</v>
      </c>
      <c r="C85" s="2">
        <v>884571.42857142852</v>
      </c>
      <c r="D85" s="2">
        <v>815000</v>
      </c>
      <c r="E85" s="2">
        <v>513999.99999999994</v>
      </c>
      <c r="F85" s="2">
        <v>1367000</v>
      </c>
    </row>
    <row r="86" spans="1:26" x14ac:dyDescent="0.25">
      <c r="B86" s="1" t="s">
        <v>4</v>
      </c>
      <c r="C86" s="2">
        <v>8009999.9999999991</v>
      </c>
      <c r="D86" s="2">
        <v>8124999.9999999991</v>
      </c>
      <c r="E86" s="2">
        <v>4859999.9999999991</v>
      </c>
      <c r="F86" s="2">
        <v>10479999.999999998</v>
      </c>
    </row>
    <row r="87" spans="1:26" x14ac:dyDescent="0.25">
      <c r="B87" s="1" t="s">
        <v>5</v>
      </c>
      <c r="C87" s="2">
        <v>12435714.285714284</v>
      </c>
      <c r="D87" s="2">
        <v>13299999.999999998</v>
      </c>
      <c r="E87" s="2">
        <v>6849999.9999999991</v>
      </c>
      <c r="F87" s="2">
        <v>16309999.999999998</v>
      </c>
    </row>
    <row r="88" spans="1:26" x14ac:dyDescent="0.25">
      <c r="B88" s="1" t="s">
        <v>6</v>
      </c>
      <c r="C88" s="2">
        <v>112628571.42857143</v>
      </c>
      <c r="D88" s="2">
        <v>111699999.99999999</v>
      </c>
      <c r="E88" s="2">
        <v>52900000</v>
      </c>
      <c r="F88" s="2">
        <v>160799999.99999997</v>
      </c>
    </row>
    <row r="89" spans="1:26" x14ac:dyDescent="0.25">
      <c r="B89" s="1" t="s">
        <v>7</v>
      </c>
      <c r="C89" s="2">
        <v>967571428.57142854</v>
      </c>
      <c r="D89" s="2">
        <v>1058000000</v>
      </c>
      <c r="E89" s="2">
        <v>518000000</v>
      </c>
      <c r="F89" s="2">
        <v>1144000000</v>
      </c>
    </row>
    <row r="91" spans="1:26" x14ac:dyDescent="0.25">
      <c r="B91" s="1" t="s">
        <v>25</v>
      </c>
      <c r="C91" s="1" t="s">
        <v>109</v>
      </c>
      <c r="D91" s="1" t="s">
        <v>110</v>
      </c>
    </row>
    <row r="92" spans="1:26" x14ac:dyDescent="0.25">
      <c r="B92" s="1" t="s">
        <v>3</v>
      </c>
      <c r="C92" s="2">
        <f>AVERAGE(N43:V43,N63:V63,N78:T78)</f>
        <v>734280</v>
      </c>
      <c r="D92" s="22">
        <v>734280</v>
      </c>
    </row>
    <row r="93" spans="1:26" x14ac:dyDescent="0.25">
      <c r="B93" s="1" t="s">
        <v>4</v>
      </c>
      <c r="C93" s="2">
        <f>AVERAGE(N46:V46,N64:V64,N79:T79)</f>
        <v>7869999.9999999991</v>
      </c>
      <c r="D93" s="22">
        <v>7869999.9999999991</v>
      </c>
    </row>
    <row r="94" spans="1:26" x14ac:dyDescent="0.25">
      <c r="B94" s="1" t="s">
        <v>5</v>
      </c>
      <c r="C94" s="2">
        <f>AVERAGE(N47:V47,N65:V65,N80:T80)</f>
        <v>8786799.9999999981</v>
      </c>
      <c r="D94" s="22">
        <v>8786799.9999999981</v>
      </c>
    </row>
    <row r="95" spans="1:26" x14ac:dyDescent="0.25">
      <c r="B95" s="1" t="s">
        <v>6</v>
      </c>
      <c r="C95" s="2">
        <f>AVERAGE(N48:V48,N66:V66,N81:T81)</f>
        <v>77176000</v>
      </c>
      <c r="D95" s="22">
        <v>77176000</v>
      </c>
    </row>
    <row r="96" spans="1:26" x14ac:dyDescent="0.25">
      <c r="B96" s="1" t="s">
        <v>7</v>
      </c>
      <c r="C96" s="2">
        <f>AVERAGE(N49:V49,N67:V67,N82:T82)</f>
        <v>555291666.66666663</v>
      </c>
      <c r="D96" s="22">
        <v>555291666.66666663</v>
      </c>
    </row>
    <row r="98" spans="2:5" x14ac:dyDescent="0.25">
      <c r="B98" t="s">
        <v>25</v>
      </c>
      <c r="C98" t="s">
        <v>70</v>
      </c>
    </row>
    <row r="99" spans="2:5" x14ac:dyDescent="0.25">
      <c r="B99" t="s">
        <v>3</v>
      </c>
      <c r="C99" s="21">
        <v>349111.11111111107</v>
      </c>
      <c r="D99" s="21">
        <v>1002555.55555556</v>
      </c>
      <c r="E99" s="21">
        <v>884571.42857142852</v>
      </c>
    </row>
    <row r="100" spans="2:5" x14ac:dyDescent="0.25">
      <c r="B100" t="s">
        <v>4</v>
      </c>
      <c r="C100" s="21">
        <v>6531111.1111111101</v>
      </c>
      <c r="D100" s="21">
        <v>9271249.9999999981</v>
      </c>
      <c r="E100" s="21">
        <v>8009999.9999999991</v>
      </c>
    </row>
    <row r="101" spans="2:5" x14ac:dyDescent="0.25">
      <c r="B101" t="s">
        <v>5</v>
      </c>
      <c r="C101" s="21">
        <v>6988888.8888888881</v>
      </c>
      <c r="D101" s="21">
        <v>7746666.6666666651</v>
      </c>
      <c r="E101" s="21">
        <v>12435714.285714284</v>
      </c>
    </row>
    <row r="102" spans="2:5" x14ac:dyDescent="0.25">
      <c r="B102" t="s">
        <v>6</v>
      </c>
      <c r="C102" s="21">
        <v>49955555.555555552</v>
      </c>
      <c r="D102" s="21">
        <v>76822222.222222224</v>
      </c>
      <c r="E102" s="21">
        <v>112628571.42857143</v>
      </c>
    </row>
    <row r="103" spans="2:5" x14ac:dyDescent="0.25">
      <c r="B103" t="s">
        <v>7</v>
      </c>
      <c r="C103" s="21">
        <v>488222222.22222221</v>
      </c>
      <c r="D103" s="21">
        <v>270000000</v>
      </c>
      <c r="E103" s="21">
        <v>967571428.57142854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Meningo 1</vt:lpstr>
      <vt:lpstr>Lactamica 1</vt:lpstr>
      <vt:lpstr>Meningo 2</vt:lpstr>
      <vt:lpstr>Lactamica 2</vt:lpstr>
      <vt:lpstr>Meningo 3</vt:lpstr>
      <vt:lpstr>Lactamica 3</vt:lpstr>
      <vt:lpstr>Meningo all</vt:lpstr>
      <vt:lpstr>Lactamica all</vt:lpstr>
      <vt:lpstr>Gono,meni,lac</vt:lpstr>
      <vt:lpstr>T-test</vt:lpstr>
      <vt:lpstr>Other Neisseria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Dijokaite A.</dc:creator>
  <cp:lastModifiedBy>Christodoulides M.</cp:lastModifiedBy>
  <dcterms:created xsi:type="dcterms:W3CDTF">2018-07-25T08:43:01Z</dcterms:created>
  <dcterms:modified xsi:type="dcterms:W3CDTF">2021-05-06T07:33:32Z</dcterms:modified>
</cp:coreProperties>
</file>