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.soton.ac.uk\users\mc4\mydocuments\Papers\Papers in preparation\Dijokaite_et_al\Files_Statistics_and_revised_figuers_with Gc_control\Dataset for Pure deposition\"/>
    </mc:Choice>
  </mc:AlternateContent>
  <bookViews>
    <workbookView xWindow="0" yWindow="0" windowWidth="19200" windowHeight="12750" activeTab="2"/>
  </bookViews>
  <sheets>
    <sheet name="Crispatus" sheetId="1" r:id="rId1"/>
    <sheet name="Gasseri" sheetId="2" r:id="rId2"/>
    <sheet name="L. brevi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21" i="1"/>
  <c r="C15" i="1"/>
  <c r="D15" i="1"/>
  <c r="J22" i="1" s="1"/>
  <c r="E15" i="1"/>
  <c r="F15" i="1"/>
  <c r="G15" i="1"/>
  <c r="C16" i="1"/>
  <c r="J23" i="1" s="1"/>
  <c r="D16" i="1"/>
  <c r="C23" i="1" s="1"/>
  <c r="E16" i="1"/>
  <c r="F16" i="1"/>
  <c r="G16" i="1"/>
  <c r="C17" i="1"/>
  <c r="J24" i="1" s="1"/>
  <c r="D17" i="1"/>
  <c r="E17" i="1"/>
  <c r="F17" i="1"/>
  <c r="G17" i="1"/>
  <c r="C24" i="1"/>
  <c r="K21" i="1"/>
  <c r="L21" i="1"/>
  <c r="M21" i="1"/>
  <c r="K22" i="1"/>
  <c r="L22" i="1"/>
  <c r="M22" i="1"/>
  <c r="K23" i="1"/>
  <c r="L23" i="1"/>
  <c r="M23" i="1"/>
  <c r="K24" i="1"/>
  <c r="L24" i="1"/>
  <c r="M24" i="1"/>
  <c r="M20" i="1"/>
  <c r="L20" i="1"/>
  <c r="K20" i="1"/>
  <c r="J20" i="1"/>
  <c r="D21" i="1"/>
  <c r="E21" i="1"/>
  <c r="F21" i="1"/>
  <c r="D22" i="1"/>
  <c r="E22" i="1"/>
  <c r="F22" i="1"/>
  <c r="D23" i="1"/>
  <c r="E23" i="1"/>
  <c r="F23" i="1"/>
  <c r="D24" i="1"/>
  <c r="E24" i="1"/>
  <c r="F24" i="1"/>
  <c r="F20" i="1"/>
  <c r="E20" i="1"/>
  <c r="D20" i="1"/>
  <c r="C20" i="1"/>
  <c r="H14" i="1"/>
  <c r="I14" i="1"/>
  <c r="M14" i="1"/>
  <c r="N14" i="1"/>
  <c r="R14" i="1"/>
  <c r="S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D13" i="1"/>
  <c r="E13" i="1"/>
  <c r="F13" i="1"/>
  <c r="G13" i="1"/>
  <c r="C13" i="1"/>
  <c r="C13" i="2"/>
  <c r="D13" i="2"/>
  <c r="E13" i="2"/>
  <c r="F13" i="2"/>
  <c r="J20" i="2" s="1"/>
  <c r="G13" i="2"/>
  <c r="H13" i="2"/>
  <c r="I13" i="2"/>
  <c r="J13" i="2"/>
  <c r="K20" i="2" s="1"/>
  <c r="K13" i="2"/>
  <c r="L13" i="2"/>
  <c r="M13" i="2"/>
  <c r="N13" i="2"/>
  <c r="O13" i="2"/>
  <c r="P13" i="2"/>
  <c r="Q13" i="2"/>
  <c r="R13" i="2"/>
  <c r="E20" i="2" s="1"/>
  <c r="S13" i="2"/>
  <c r="T13" i="2"/>
  <c r="U13" i="2"/>
  <c r="V13" i="2"/>
  <c r="F20" i="2" s="1"/>
  <c r="W13" i="2"/>
  <c r="X13" i="2"/>
  <c r="Y13" i="2"/>
  <c r="Z13" i="2"/>
  <c r="C14" i="2"/>
  <c r="D14" i="2"/>
  <c r="E14" i="2"/>
  <c r="F14" i="2"/>
  <c r="G14" i="2"/>
  <c r="H14" i="2"/>
  <c r="I14" i="2"/>
  <c r="J14" i="2"/>
  <c r="K21" i="2" s="1"/>
  <c r="K14" i="2"/>
  <c r="L14" i="2"/>
  <c r="M14" i="2"/>
  <c r="N14" i="2"/>
  <c r="O14" i="2"/>
  <c r="P14" i="2"/>
  <c r="Q14" i="2"/>
  <c r="R14" i="2"/>
  <c r="L21" i="2" s="1"/>
  <c r="S14" i="2"/>
  <c r="T14" i="2"/>
  <c r="U14" i="2"/>
  <c r="V14" i="2"/>
  <c r="F21" i="2" s="1"/>
  <c r="W14" i="2"/>
  <c r="X14" i="2"/>
  <c r="Y14" i="2"/>
  <c r="Z14" i="2"/>
  <c r="C15" i="2"/>
  <c r="D15" i="2"/>
  <c r="E15" i="2"/>
  <c r="F15" i="2"/>
  <c r="G15" i="2"/>
  <c r="H15" i="2"/>
  <c r="I15" i="2"/>
  <c r="J15" i="2"/>
  <c r="K22" i="2" s="1"/>
  <c r="K15" i="2"/>
  <c r="L15" i="2"/>
  <c r="M15" i="2"/>
  <c r="N15" i="2"/>
  <c r="O15" i="2"/>
  <c r="P15" i="2"/>
  <c r="Q15" i="2"/>
  <c r="R15" i="2"/>
  <c r="E22" i="2" s="1"/>
  <c r="S15" i="2"/>
  <c r="T15" i="2"/>
  <c r="U15" i="2"/>
  <c r="V15" i="2"/>
  <c r="M22" i="2" s="1"/>
  <c r="W15" i="2"/>
  <c r="X15" i="2"/>
  <c r="Y15" i="2"/>
  <c r="Z15" i="2"/>
  <c r="C16" i="2"/>
  <c r="D16" i="2"/>
  <c r="E16" i="2"/>
  <c r="F16" i="2"/>
  <c r="G16" i="2"/>
  <c r="H16" i="2"/>
  <c r="I16" i="2"/>
  <c r="J16" i="2"/>
  <c r="K23" i="2" s="1"/>
  <c r="K16" i="2"/>
  <c r="L16" i="2"/>
  <c r="M16" i="2"/>
  <c r="N16" i="2"/>
  <c r="O16" i="2"/>
  <c r="P16" i="2"/>
  <c r="Q16" i="2"/>
  <c r="R16" i="2"/>
  <c r="L23" i="2" s="1"/>
  <c r="S16" i="2"/>
  <c r="T16" i="2"/>
  <c r="U16" i="2"/>
  <c r="V16" i="2"/>
  <c r="M23" i="2" s="1"/>
  <c r="W16" i="2"/>
  <c r="X16" i="2"/>
  <c r="Y16" i="2"/>
  <c r="Z16" i="2"/>
  <c r="D12" i="2"/>
  <c r="E12" i="2"/>
  <c r="C19" i="2" s="1"/>
  <c r="F12" i="2"/>
  <c r="G12" i="2"/>
  <c r="J19" i="2" s="1"/>
  <c r="H12" i="2"/>
  <c r="I12" i="2"/>
  <c r="J12" i="2"/>
  <c r="K19" i="2" s="1"/>
  <c r="K12" i="2"/>
  <c r="L12" i="2"/>
  <c r="M12" i="2"/>
  <c r="N12" i="2"/>
  <c r="O12" i="2"/>
  <c r="P12" i="2"/>
  <c r="Q12" i="2"/>
  <c r="L19" i="2" s="1"/>
  <c r="R12" i="2"/>
  <c r="S12" i="2"/>
  <c r="T12" i="2"/>
  <c r="U12" i="2"/>
  <c r="V12" i="2"/>
  <c r="W12" i="2"/>
  <c r="X12" i="2"/>
  <c r="Y12" i="2"/>
  <c r="Z12" i="2"/>
  <c r="L20" i="2"/>
  <c r="J21" i="2"/>
  <c r="J22" i="2"/>
  <c r="J23" i="2"/>
  <c r="M19" i="2"/>
  <c r="F23" i="2"/>
  <c r="F19" i="2"/>
  <c r="C22" i="2"/>
  <c r="C12" i="2"/>
  <c r="C22" i="1" l="1"/>
  <c r="J21" i="1"/>
  <c r="F22" i="2"/>
  <c r="M21" i="2"/>
  <c r="M20" i="2"/>
  <c r="C20" i="2"/>
  <c r="L22" i="2"/>
  <c r="D23" i="2"/>
  <c r="D22" i="2"/>
  <c r="D21" i="2"/>
  <c r="D20" i="2"/>
  <c r="D19" i="2"/>
  <c r="E23" i="2"/>
  <c r="E21" i="2"/>
  <c r="E19" i="2"/>
  <c r="C23" i="2"/>
  <c r="C21" i="2"/>
  <c r="J40" i="4"/>
  <c r="I40" i="4"/>
  <c r="H40" i="4"/>
  <c r="G40" i="4"/>
  <c r="J39" i="4"/>
  <c r="I39" i="4"/>
  <c r="H39" i="4"/>
  <c r="G39" i="4"/>
  <c r="J38" i="4"/>
  <c r="I38" i="4"/>
  <c r="H38" i="4"/>
  <c r="G38" i="4"/>
  <c r="J36" i="4"/>
  <c r="I36" i="4"/>
  <c r="H36" i="4"/>
  <c r="G36" i="4"/>
  <c r="J35" i="4"/>
  <c r="I35" i="4"/>
  <c r="H35" i="4"/>
  <c r="G35" i="4"/>
  <c r="J34" i="4"/>
  <c r="I34" i="4"/>
  <c r="H34" i="4"/>
  <c r="G34" i="4"/>
  <c r="J32" i="4"/>
  <c r="I32" i="4"/>
  <c r="H32" i="4"/>
  <c r="G32" i="4"/>
  <c r="J31" i="4"/>
  <c r="I31" i="4"/>
  <c r="H31" i="4"/>
  <c r="G31" i="4"/>
  <c r="L30" i="4"/>
  <c r="J30" i="4"/>
  <c r="I30" i="4"/>
  <c r="H30" i="4"/>
  <c r="G30" i="4"/>
  <c r="J28" i="4"/>
  <c r="I28" i="4"/>
  <c r="H28" i="4"/>
  <c r="G28" i="4"/>
  <c r="J27" i="4"/>
  <c r="I27" i="4"/>
  <c r="H27" i="4"/>
  <c r="G27" i="4"/>
  <c r="J26" i="4"/>
  <c r="I26" i="4"/>
  <c r="H26" i="4"/>
  <c r="G26" i="4"/>
  <c r="D15" i="4"/>
  <c r="E15" i="4"/>
  <c r="F15" i="4"/>
  <c r="H15" i="4"/>
  <c r="I15" i="4"/>
  <c r="J15" i="4"/>
  <c r="L15" i="4"/>
  <c r="M15" i="4"/>
  <c r="N15" i="4"/>
  <c r="P15" i="4"/>
  <c r="Q15" i="4"/>
  <c r="R15" i="4"/>
  <c r="C16" i="4"/>
  <c r="J52" i="4" s="1"/>
  <c r="G16" i="4"/>
  <c r="K16" i="4"/>
  <c r="O16" i="4"/>
  <c r="C17" i="4"/>
  <c r="J53" i="4" s="1"/>
  <c r="G17" i="4"/>
  <c r="K17" i="4"/>
  <c r="O17" i="4"/>
  <c r="D18" i="4"/>
  <c r="E18" i="4"/>
  <c r="F18" i="4"/>
  <c r="H18" i="4"/>
  <c r="I18" i="4"/>
  <c r="J18" i="4"/>
  <c r="L18" i="4"/>
  <c r="M18" i="4"/>
  <c r="N18" i="4"/>
  <c r="P18" i="4"/>
  <c r="Q18" i="4"/>
  <c r="R18" i="4"/>
  <c r="D19" i="4"/>
  <c r="E19" i="4"/>
  <c r="F19" i="4"/>
  <c r="H19" i="4"/>
  <c r="I19" i="4"/>
  <c r="J19" i="4"/>
  <c r="L19" i="4"/>
  <c r="M19" i="4"/>
  <c r="N19" i="4"/>
  <c r="P19" i="4"/>
  <c r="Q19" i="4"/>
  <c r="R19" i="4"/>
  <c r="C20" i="4"/>
  <c r="G20" i="4"/>
  <c r="K20" i="4"/>
  <c r="O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L50" i="4" l="1"/>
  <c r="K56" i="4"/>
  <c r="M54" i="4"/>
  <c r="M56" i="4"/>
  <c r="L55" i="4"/>
  <c r="L54" i="4"/>
  <c r="K53" i="4"/>
  <c r="L53" i="4"/>
  <c r="M53" i="4"/>
  <c r="L52" i="4"/>
  <c r="M52" i="4"/>
  <c r="K52" i="4"/>
  <c r="L51" i="4"/>
  <c r="K50" i="4"/>
  <c r="J56" i="4"/>
  <c r="M55" i="4"/>
  <c r="M51" i="4"/>
  <c r="M50" i="4"/>
  <c r="L56" i="4"/>
  <c r="J55" i="4"/>
  <c r="K55" i="4"/>
  <c r="J54" i="4"/>
  <c r="K54" i="4"/>
  <c r="J51" i="4"/>
  <c r="K51" i="4"/>
  <c r="K38" i="4"/>
  <c r="N32" i="4"/>
  <c r="N34" i="4"/>
  <c r="F50" i="4"/>
  <c r="C56" i="4"/>
  <c r="C55" i="4"/>
  <c r="C54" i="4"/>
  <c r="C53" i="4"/>
  <c r="C52" i="4"/>
  <c r="C51" i="4"/>
  <c r="N36" i="4"/>
  <c r="L39" i="4"/>
  <c r="N40" i="4"/>
  <c r="F56" i="4"/>
  <c r="F55" i="4"/>
  <c r="F54" i="4"/>
  <c r="F53" i="4"/>
  <c r="F52" i="4"/>
  <c r="F51" i="4"/>
  <c r="D50" i="4"/>
  <c r="E56" i="4"/>
  <c r="E55" i="4"/>
  <c r="E54" i="4"/>
  <c r="E53" i="4"/>
  <c r="E52" i="4"/>
  <c r="E51" i="4"/>
  <c r="N26" i="4"/>
  <c r="N30" i="4"/>
  <c r="L34" i="4"/>
  <c r="K35" i="4"/>
  <c r="E50" i="4"/>
  <c r="D56" i="4"/>
  <c r="D55" i="4"/>
  <c r="D54" i="4"/>
  <c r="D53" i="4"/>
  <c r="D52" i="4"/>
  <c r="D51" i="4"/>
  <c r="K40" i="4"/>
  <c r="K39" i="4"/>
  <c r="N38" i="4"/>
  <c r="L40" i="4"/>
  <c r="M40" i="4"/>
  <c r="M39" i="4"/>
  <c r="N39" i="4"/>
  <c r="L38" i="4"/>
  <c r="M38" i="4"/>
  <c r="K36" i="4"/>
  <c r="L36" i="4"/>
  <c r="N35" i="4"/>
  <c r="K34" i="4"/>
  <c r="M36" i="4"/>
  <c r="L35" i="4"/>
  <c r="M35" i="4"/>
  <c r="M34" i="4"/>
  <c r="K32" i="4"/>
  <c r="L32" i="4"/>
  <c r="N31" i="4"/>
  <c r="K31" i="4"/>
  <c r="K30" i="4"/>
  <c r="M32" i="4"/>
  <c r="L31" i="4"/>
  <c r="M31" i="4"/>
  <c r="M30" i="4"/>
  <c r="L27" i="4"/>
  <c r="N28" i="4"/>
  <c r="K28" i="4"/>
  <c r="K27" i="4"/>
  <c r="K26" i="4"/>
  <c r="L28" i="4"/>
  <c r="M28" i="4"/>
  <c r="M27" i="4"/>
  <c r="N27" i="4"/>
  <c r="L26" i="4"/>
  <c r="M26" i="4"/>
  <c r="J37" i="4"/>
  <c r="I37" i="4"/>
  <c r="H37" i="4"/>
  <c r="G37" i="4"/>
  <c r="J33" i="4"/>
  <c r="I33" i="4"/>
  <c r="H33" i="4"/>
  <c r="G33" i="4"/>
  <c r="J29" i="4"/>
  <c r="I29" i="4"/>
  <c r="H29" i="4"/>
  <c r="G29" i="4"/>
  <c r="J25" i="4"/>
  <c r="I25" i="4"/>
  <c r="H25" i="4"/>
  <c r="G25" i="4"/>
  <c r="C14" i="4"/>
  <c r="F43" i="4" l="1"/>
  <c r="D43" i="4"/>
  <c r="K25" i="4"/>
  <c r="G43" i="4"/>
  <c r="E43" i="4"/>
  <c r="F46" i="4"/>
  <c r="E46" i="4"/>
  <c r="D46" i="4"/>
  <c r="G46" i="4"/>
  <c r="F45" i="4"/>
  <c r="E45" i="4"/>
  <c r="D45" i="4"/>
  <c r="G45" i="4"/>
  <c r="F44" i="4"/>
  <c r="D44" i="4"/>
  <c r="G44" i="4"/>
  <c r="E44" i="4"/>
  <c r="J50" i="4"/>
  <c r="C50" i="4"/>
  <c r="K37" i="4"/>
  <c r="L33" i="4"/>
  <c r="L29" i="4"/>
  <c r="L25" i="4"/>
  <c r="L37" i="4"/>
  <c r="K29" i="4"/>
  <c r="K33" i="4"/>
  <c r="M25" i="4"/>
  <c r="M29" i="4"/>
  <c r="M33" i="4"/>
  <c r="M37" i="4"/>
  <c r="N25" i="4"/>
  <c r="N29" i="4"/>
  <c r="N33" i="4"/>
  <c r="N37" i="4"/>
  <c r="T28" i="1"/>
  <c r="U28" i="1"/>
  <c r="V28" i="1"/>
  <c r="T29" i="1"/>
  <c r="U29" i="1"/>
  <c r="V29" i="1"/>
  <c r="T30" i="1"/>
  <c r="U30" i="1"/>
  <c r="V30" i="1"/>
  <c r="V27" i="1"/>
  <c r="U27" i="1"/>
  <c r="T27" i="1"/>
  <c r="S27" i="1"/>
  <c r="V27" i="2"/>
  <c r="V28" i="2"/>
  <c r="V29" i="2"/>
  <c r="V26" i="2"/>
  <c r="S27" i="2"/>
  <c r="U27" i="2"/>
  <c r="S28" i="2"/>
  <c r="T28" i="2"/>
  <c r="U28" i="2"/>
  <c r="S29" i="2"/>
  <c r="T29" i="2"/>
  <c r="U29" i="2"/>
  <c r="U26" i="2"/>
  <c r="T26" i="2"/>
  <c r="S29" i="1" l="1"/>
  <c r="S30" i="1"/>
  <c r="S28" i="1"/>
  <c r="R28" i="1"/>
  <c r="R29" i="1"/>
  <c r="R30" i="1"/>
  <c r="R27" i="1"/>
  <c r="Q28" i="1"/>
  <c r="Q29" i="1"/>
  <c r="Q30" i="1"/>
  <c r="Q27" i="1"/>
  <c r="R29" i="2" l="1"/>
  <c r="Q29" i="2"/>
  <c r="P29" i="2"/>
  <c r="O29" i="2"/>
  <c r="N29" i="2"/>
  <c r="Z29" i="2" s="1"/>
  <c r="M29" i="2"/>
  <c r="R28" i="2"/>
  <c r="Q28" i="2"/>
  <c r="P28" i="2"/>
  <c r="O28" i="2"/>
  <c r="N28" i="2"/>
  <c r="W28" i="2" s="1"/>
  <c r="M28" i="2"/>
  <c r="R27" i="2"/>
  <c r="Q27" i="2"/>
  <c r="P27" i="2"/>
  <c r="O27" i="2"/>
  <c r="N27" i="2"/>
  <c r="M27" i="2"/>
  <c r="S26" i="2"/>
  <c r="R26" i="2"/>
  <c r="Q26" i="2"/>
  <c r="O26" i="2"/>
  <c r="N26" i="2"/>
  <c r="X26" i="2" s="1"/>
  <c r="M26" i="2"/>
  <c r="P30" i="1"/>
  <c r="O30" i="1"/>
  <c r="N30" i="1"/>
  <c r="X30" i="1" s="1"/>
  <c r="M30" i="1"/>
  <c r="P29" i="1"/>
  <c r="O29" i="1"/>
  <c r="N29" i="1"/>
  <c r="M29" i="1"/>
  <c r="P28" i="1"/>
  <c r="O28" i="1"/>
  <c r="N28" i="1"/>
  <c r="M28" i="1"/>
  <c r="O27" i="1"/>
  <c r="N27" i="1"/>
  <c r="M27" i="1"/>
  <c r="X28" i="2" l="1"/>
  <c r="Y27" i="2"/>
  <c r="Y26" i="2"/>
  <c r="Z27" i="2"/>
  <c r="W28" i="1"/>
  <c r="W27" i="2"/>
  <c r="Y29" i="2"/>
  <c r="Z26" i="2"/>
  <c r="X27" i="2"/>
  <c r="Y28" i="2"/>
  <c r="W26" i="2"/>
  <c r="Z28" i="2"/>
  <c r="W29" i="2"/>
  <c r="X29" i="2"/>
  <c r="X27" i="1"/>
  <c r="X29" i="1"/>
  <c r="Z30" i="1"/>
  <c r="W27" i="1"/>
  <c r="W29" i="1"/>
  <c r="X28" i="1"/>
  <c r="Y27" i="1"/>
  <c r="Y28" i="1"/>
  <c r="Y29" i="1"/>
  <c r="Y30" i="1"/>
  <c r="Z27" i="1"/>
  <c r="Z28" i="1"/>
  <c r="Z29" i="1"/>
  <c r="W30" i="1"/>
</calcChain>
</file>

<file path=xl/sharedStrings.xml><?xml version="1.0" encoding="utf-8"?>
<sst xmlns="http://schemas.openxmlformats.org/spreadsheetml/2006/main" count="194" uniqueCount="36">
  <si>
    <t>Time after inoculation (h)</t>
  </si>
  <si>
    <t>*</t>
  </si>
  <si>
    <t>1 (contaminated)</t>
  </si>
  <si>
    <t>Optical density at 600nm</t>
  </si>
  <si>
    <t>Dilution rate</t>
  </si>
  <si>
    <t>CFU 1</t>
  </si>
  <si>
    <t>CFU 2</t>
  </si>
  <si>
    <t>CFU 3</t>
  </si>
  <si>
    <t>CFU 4</t>
  </si>
  <si>
    <t>CFU 5</t>
  </si>
  <si>
    <t>CFU 6</t>
  </si>
  <si>
    <t>CFU 7</t>
  </si>
  <si>
    <t>CFU 8</t>
  </si>
  <si>
    <t>CFU 9</t>
  </si>
  <si>
    <t>Mean CFU</t>
  </si>
  <si>
    <t>Viable count CFU/10µl</t>
  </si>
  <si>
    <t>Mean viable count CFU/10µ</t>
  </si>
  <si>
    <t>Median viable count CFU/10µ</t>
  </si>
  <si>
    <t>Range (MIN)</t>
  </si>
  <si>
    <t>Range(MAX)</t>
  </si>
  <si>
    <t>0.1 OD</t>
  </si>
  <si>
    <t>0.6 OD</t>
  </si>
  <si>
    <t>0.8 OD</t>
  </si>
  <si>
    <t>1.0 OD</t>
  </si>
  <si>
    <t>Crispatus</t>
  </si>
  <si>
    <t>Gasseri</t>
  </si>
  <si>
    <t>Survival percentage:</t>
  </si>
  <si>
    <t>Scientific number</t>
  </si>
  <si>
    <t>Dead count:</t>
  </si>
  <si>
    <t>Viable count table:</t>
  </si>
  <si>
    <t>Bacteria</t>
  </si>
  <si>
    <t>Sientific number</t>
  </si>
  <si>
    <t>Mean survival:</t>
  </si>
  <si>
    <t>St.dev.:</t>
  </si>
  <si>
    <t>St. dev.:</t>
  </si>
  <si>
    <t>GC broth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</si>
</sst>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E+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1" fontId="0" fillId="0" borderId="1" xfId="0" applyNumberFormat="1" applyBorder="1"/>
    <xf numFmtId="164" fontId="0" fillId="0" borderId="1" xfId="0" applyNumberFormat="1" applyBorder="1"/>
    <xf numFmtId="11" fontId="0" fillId="0" borderId="1" xfId="0" applyNumberFormat="1" applyBorder="1"/>
    <xf numFmtId="165" fontId="0" fillId="0" borderId="1" xfId="0" applyNumberFormat="1" applyBorder="1"/>
    <xf numFmtId="0" fontId="0" fillId="0" borderId="2" xfId="0" applyFill="1" applyBorder="1"/>
    <xf numFmtId="0" fontId="1" fillId="0" borderId="1" xfId="0" applyFont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Crispatus!$C$19</c:f>
              <c:strCache>
                <c:ptCount val="1"/>
                <c:pt idx="0">
                  <c:v>0.1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Crispatus!$J$20:$J$24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10.954451150103322</c:v>
                  </c:pt>
                  <c:pt idx="3">
                    <c:v>17.888543819998318</c:v>
                  </c:pt>
                  <c:pt idx="4">
                    <c:v>16.431676725154983</c:v>
                  </c:pt>
                </c:numCache>
              </c:numRef>
            </c:plus>
            <c:minus>
              <c:numRef>
                <c:f>Crispatus!$J$20:$J$24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10.954451150103322</c:v>
                  </c:pt>
                  <c:pt idx="3">
                    <c:v>17.888543819998318</c:v>
                  </c:pt>
                  <c:pt idx="4">
                    <c:v>16.431676725154983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Crispatus!$B$20:$B$24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Crispatus!$C$20:$C$24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42</c:v>
                </c:pt>
                <c:pt idx="3">
                  <c:v>32</c:v>
                </c:pt>
                <c:pt idx="4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A4-44C4-BE08-D3700F271F77}"/>
            </c:ext>
          </c:extLst>
        </c:ser>
        <c:ser>
          <c:idx val="1"/>
          <c:order val="1"/>
          <c:tx>
            <c:strRef>
              <c:f>Crispatus!$D$19</c:f>
              <c:strCache>
                <c:ptCount val="1"/>
                <c:pt idx="0">
                  <c:v>0.6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Crispatus!$K$20:$K$24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7.0710678118654755</c:v>
                  </c:pt>
                  <c:pt idx="2">
                    <c:v>5.4772255750516612</c:v>
                  </c:pt>
                  <c:pt idx="3">
                    <c:v>5.4772255750516612</c:v>
                  </c:pt>
                  <c:pt idx="4">
                    <c:v>5.4772255750516612</c:v>
                  </c:pt>
                </c:numCache>
              </c:numRef>
            </c:plus>
            <c:minus>
              <c:numRef>
                <c:f>Crispatus!$K$20:$K$24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7.0710678118654755</c:v>
                  </c:pt>
                  <c:pt idx="2">
                    <c:v>5.4772255750516612</c:v>
                  </c:pt>
                  <c:pt idx="3">
                    <c:v>5.4772255750516612</c:v>
                  </c:pt>
                  <c:pt idx="4">
                    <c:v>5.4772255750516612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Crispatus!$B$20:$B$24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Crispatus!$D$20:$D$24</c:f>
              <c:numCache>
                <c:formatCode>General</c:formatCode>
                <c:ptCount val="5"/>
                <c:pt idx="0">
                  <c:v>100</c:v>
                </c:pt>
                <c:pt idx="1">
                  <c:v>15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A4-44C4-BE08-D3700F271F77}"/>
            </c:ext>
          </c:extLst>
        </c:ser>
        <c:ser>
          <c:idx val="2"/>
          <c:order val="2"/>
          <c:tx>
            <c:strRef>
              <c:f>Crispatus!$E$19</c:f>
              <c:strCache>
                <c:ptCount val="1"/>
                <c:pt idx="0">
                  <c:v>0.8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Crispatus!$B$20:$B$24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Crispatus!$E$20:$E$24</c:f>
              <c:numCache>
                <c:formatCode>General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A4-44C4-BE08-D3700F271F77}"/>
            </c:ext>
          </c:extLst>
        </c:ser>
        <c:ser>
          <c:idx val="3"/>
          <c:order val="3"/>
          <c:tx>
            <c:strRef>
              <c:f>Crispatus!$F$19</c:f>
              <c:strCache>
                <c:ptCount val="1"/>
                <c:pt idx="0">
                  <c:v>1.0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Crispatus!$M$20:$M$24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7.0710678118654755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Crispatus!$M$20:$M$24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7.0710678118654755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Crispatus!$B$20:$B$24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Crispatus!$F$20:$F$24</c:f>
              <c:numCache>
                <c:formatCode>General</c:formatCode>
                <c:ptCount val="5"/>
                <c:pt idx="0">
                  <c:v>100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A4-44C4-BE08-D3700F271F77}"/>
            </c:ext>
          </c:extLst>
        </c:ser>
        <c:ser>
          <c:idx val="4"/>
          <c:order val="4"/>
          <c:tx>
            <c:strRef>
              <c:f>Crispatus!$G$19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Crispatus!$N$20:$N$24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Crispatus!$N$20:$N$24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Crispatus!$B$20:$B$24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Crispatus!$G$20:$G$24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B4-41A2-8282-40D00F19D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707800"/>
        <c:axId val="693704192"/>
      </c:scatterChart>
      <c:valAx>
        <c:axId val="693707800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04192"/>
        <c:crosses val="autoZero"/>
        <c:crossBetween val="midCat"/>
        <c:majorUnit val="12"/>
      </c:valAx>
      <c:valAx>
        <c:axId val="693704192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07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Gasseri!$C$18</c:f>
              <c:strCache>
                <c:ptCount val="1"/>
                <c:pt idx="0">
                  <c:v>0.1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Gasseri!$J$19:$J$23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4.0824829046386313</c:v>
                  </c:pt>
                  <c:pt idx="3">
                    <c:v>8.3666002653407556</c:v>
                  </c:pt>
                  <c:pt idx="4">
                    <c:v>8.3666002653407556</c:v>
                  </c:pt>
                </c:numCache>
              </c:numRef>
            </c:plus>
            <c:minus>
              <c:numRef>
                <c:f>Gasseri!$J$19:$J$23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4.0824829046386313</c:v>
                  </c:pt>
                  <c:pt idx="3">
                    <c:v>8.3666002653407556</c:v>
                  </c:pt>
                  <c:pt idx="4">
                    <c:v>8.3666002653407556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Gasseri!$B$19:$B$23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Gasseri!$C$19:$C$23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98.333333333333329</c:v>
                </c:pt>
                <c:pt idx="3">
                  <c:v>95</c:v>
                </c:pt>
                <c:pt idx="4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6-40FF-A4F4-69ECC9D3AB61}"/>
            </c:ext>
          </c:extLst>
        </c:ser>
        <c:ser>
          <c:idx val="1"/>
          <c:order val="1"/>
          <c:tx>
            <c:strRef>
              <c:f>Gasseri!$D$18</c:f>
              <c:strCache>
                <c:ptCount val="1"/>
                <c:pt idx="0">
                  <c:v>0.6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Gasseri!$K$19:$K$23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8.1649658092772608</c:v>
                  </c:pt>
                  <c:pt idx="2">
                    <c:v>13.291601358251276</c:v>
                  </c:pt>
                  <c:pt idx="3">
                    <c:v>15.491933384829668</c:v>
                  </c:pt>
                  <c:pt idx="4">
                    <c:v>17.606816861659009</c:v>
                  </c:pt>
                </c:numCache>
              </c:numRef>
            </c:plus>
            <c:minus>
              <c:numRef>
                <c:f>Gasseri!$K$19:$K$23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8.1649658092772608</c:v>
                  </c:pt>
                  <c:pt idx="2">
                    <c:v>13.291601358251276</c:v>
                  </c:pt>
                  <c:pt idx="3">
                    <c:v>15.491933384829668</c:v>
                  </c:pt>
                  <c:pt idx="4">
                    <c:v>17.606816861659009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Gasseri!$B$19:$B$23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Gasseri!$D$19:$D$23</c:f>
              <c:numCache>
                <c:formatCode>General</c:formatCode>
                <c:ptCount val="5"/>
                <c:pt idx="0">
                  <c:v>100</c:v>
                </c:pt>
                <c:pt idx="1">
                  <c:v>96.666666666666671</c:v>
                </c:pt>
                <c:pt idx="2">
                  <c:v>91.666666666666671</c:v>
                </c:pt>
                <c:pt idx="3">
                  <c:v>90</c:v>
                </c:pt>
                <c:pt idx="4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06-40FF-A4F4-69ECC9D3AB61}"/>
            </c:ext>
          </c:extLst>
        </c:ser>
        <c:ser>
          <c:idx val="2"/>
          <c:order val="2"/>
          <c:tx>
            <c:strRef>
              <c:f>Gasseri!$E$18</c:f>
              <c:strCache>
                <c:ptCount val="1"/>
                <c:pt idx="0">
                  <c:v>0.8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Gasseri!$L$19:$L$23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4.4721359549995796</c:v>
                  </c:pt>
                  <c:pt idx="2">
                    <c:v>16.431676725154983</c:v>
                  </c:pt>
                  <c:pt idx="3">
                    <c:v>15.165750888103101</c:v>
                  </c:pt>
                  <c:pt idx="4">
                    <c:v>17.888543819998318</c:v>
                  </c:pt>
                </c:numCache>
              </c:numRef>
            </c:plus>
            <c:minus>
              <c:numRef>
                <c:f>Gasseri!$L$19:$L$23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4.4721359549995796</c:v>
                  </c:pt>
                  <c:pt idx="2">
                    <c:v>16.431676725154983</c:v>
                  </c:pt>
                  <c:pt idx="3">
                    <c:v>15.165750888103101</c:v>
                  </c:pt>
                  <c:pt idx="4">
                    <c:v>17.888543819998318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Gasseri!$B$19:$B$23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Gasseri!$E$19:$E$23</c:f>
              <c:numCache>
                <c:formatCode>General</c:formatCode>
                <c:ptCount val="5"/>
                <c:pt idx="0">
                  <c:v>100</c:v>
                </c:pt>
                <c:pt idx="1">
                  <c:v>98</c:v>
                </c:pt>
                <c:pt idx="2">
                  <c:v>78</c:v>
                </c:pt>
                <c:pt idx="3">
                  <c:v>76</c:v>
                </c:pt>
                <c:pt idx="4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06-40FF-A4F4-69ECC9D3AB61}"/>
            </c:ext>
          </c:extLst>
        </c:ser>
        <c:ser>
          <c:idx val="3"/>
          <c:order val="3"/>
          <c:tx>
            <c:strRef>
              <c:f>Gasseri!$F$18</c:f>
              <c:strCache>
                <c:ptCount val="1"/>
                <c:pt idx="0">
                  <c:v>1.0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Gasseri!$M$19:$M$23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17.888543819998318</c:v>
                  </c:pt>
                  <c:pt idx="2">
                    <c:v>15.165750888103101</c:v>
                  </c:pt>
                  <c:pt idx="3">
                    <c:v>20</c:v>
                  </c:pt>
                  <c:pt idx="4">
                    <c:v>19.235384061671343</c:v>
                  </c:pt>
                </c:numCache>
              </c:numRef>
            </c:plus>
            <c:minus>
              <c:numRef>
                <c:f>Gasseri!$M$19:$M$23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17.888543819998318</c:v>
                  </c:pt>
                  <c:pt idx="2">
                    <c:v>15.165750888103101</c:v>
                  </c:pt>
                  <c:pt idx="3">
                    <c:v>20</c:v>
                  </c:pt>
                  <c:pt idx="4">
                    <c:v>19.235384061671343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Gasseri!$B$19:$B$23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Gasseri!$F$19:$F$23</c:f>
              <c:numCache>
                <c:formatCode>General</c:formatCode>
                <c:ptCount val="5"/>
                <c:pt idx="0">
                  <c:v>100</c:v>
                </c:pt>
                <c:pt idx="1">
                  <c:v>92</c:v>
                </c:pt>
                <c:pt idx="2">
                  <c:v>84</c:v>
                </c:pt>
                <c:pt idx="3">
                  <c:v>80</c:v>
                </c:pt>
                <c:pt idx="4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06-40FF-A4F4-69ECC9D3AB61}"/>
            </c:ext>
          </c:extLst>
        </c:ser>
        <c:ser>
          <c:idx val="4"/>
          <c:order val="4"/>
          <c:tx>
            <c:strRef>
              <c:f>Gasseri!$G$18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Gasseri!$N$19:$N$23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Gasseri!$N$19:$N$23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Gasseri!$B$19:$B$23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Gasseri!$G$19:$G$23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B9-4814-8750-5E0EF8461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63928"/>
        <c:axId val="323362944"/>
      </c:scatterChart>
      <c:valAx>
        <c:axId val="323363928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362944"/>
        <c:crosses val="autoZero"/>
        <c:crossBetween val="midCat"/>
        <c:majorUnit val="12"/>
      </c:valAx>
      <c:valAx>
        <c:axId val="32336294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363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'L. brevis'!$C$49</c:f>
              <c:strCache>
                <c:ptCount val="1"/>
                <c:pt idx="0">
                  <c:v>0.1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'L. brevis'!$J$50:$J$56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15.275252316519456</c:v>
                  </c:pt>
                  <c:pt idx="5">
                    <c:v>10</c:v>
                  </c:pt>
                  <c:pt idx="6">
                    <c:v>14.142135623730951</c:v>
                  </c:pt>
                </c:numCache>
              </c:numRef>
            </c:plus>
            <c:minus>
              <c:numRef>
                <c:f>'L. brevis'!$J$50:$J$56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15.275252316519456</c:v>
                  </c:pt>
                  <c:pt idx="5">
                    <c:v>10</c:v>
                  </c:pt>
                  <c:pt idx="6">
                    <c:v>14.142135623730951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'L. brevis'!$B$50:$B$56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48</c:v>
                </c:pt>
              </c:numCache>
            </c:numRef>
          </c:xVal>
          <c:yVal>
            <c:numRef>
              <c:f>'L. brevis'!$C$50:$C$56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66.666666666666671</c:v>
                </c:pt>
                <c:pt idx="5">
                  <c:v>60</c:v>
                </c:pt>
                <c:pt idx="6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0-4B20-8BBC-559A3D5D9847}"/>
            </c:ext>
          </c:extLst>
        </c:ser>
        <c:ser>
          <c:idx val="1"/>
          <c:order val="1"/>
          <c:tx>
            <c:strRef>
              <c:f>'L. brevis'!$D$49</c:f>
              <c:strCache>
                <c:ptCount val="1"/>
                <c:pt idx="0">
                  <c:v>0.6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'L. brevis'!$K$50:$K$56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15.275252316519456</c:v>
                  </c:pt>
                  <c:pt idx="5">
                    <c:v>10</c:v>
                  </c:pt>
                  <c:pt idx="6">
                    <c:v>22.173557826083453</c:v>
                  </c:pt>
                </c:numCache>
              </c:numRef>
            </c:plus>
            <c:minus>
              <c:numRef>
                <c:f>'L. brevis'!$K$50:$K$56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15.275252316519456</c:v>
                  </c:pt>
                  <c:pt idx="5">
                    <c:v>10</c:v>
                  </c:pt>
                  <c:pt idx="6">
                    <c:v>22.173557826083453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'L. brevis'!$B$50:$B$56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48</c:v>
                </c:pt>
              </c:numCache>
            </c:numRef>
          </c:xVal>
          <c:yVal>
            <c:numRef>
              <c:f>'L. brevis'!$D$50:$D$56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26.666666666666668</c:v>
                </c:pt>
                <c:pt idx="6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E0-4B20-8BBC-559A3D5D9847}"/>
            </c:ext>
          </c:extLst>
        </c:ser>
        <c:ser>
          <c:idx val="2"/>
          <c:order val="2"/>
          <c:tx>
            <c:strRef>
              <c:f>'L. brevis'!$E$49</c:f>
              <c:strCache>
                <c:ptCount val="1"/>
                <c:pt idx="0">
                  <c:v>0.8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'L. brevis'!$L$50:$L$56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26.457513110645905</c:v>
                  </c:pt>
                  <c:pt idx="5">
                    <c:v>20.816659994661322</c:v>
                  </c:pt>
                  <c:pt idx="6">
                    <c:v>26.299556396765833</c:v>
                  </c:pt>
                </c:numCache>
              </c:numRef>
            </c:plus>
            <c:minus>
              <c:numRef>
                <c:f>'L. brevis'!$L$50:$L$56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26.457513110645905</c:v>
                  </c:pt>
                  <c:pt idx="5">
                    <c:v>20.816659994661322</c:v>
                  </c:pt>
                  <c:pt idx="6">
                    <c:v>26.299556396765833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'L. brevis'!$B$50:$B$56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48</c:v>
                </c:pt>
              </c:numCache>
            </c:numRef>
          </c:xVal>
          <c:yVal>
            <c:numRef>
              <c:f>'L. brevis'!$E$50:$E$56</c:f>
              <c:numCache>
                <c:formatCode>General</c:formatCode>
                <c:ptCount val="7"/>
                <c:pt idx="0">
                  <c:v>100</c:v>
                </c:pt>
                <c:pt idx="1">
                  <c:v>96.666666666666671</c:v>
                </c:pt>
                <c:pt idx="2">
                  <c:v>30</c:v>
                </c:pt>
                <c:pt idx="3">
                  <c:v>20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E0-4B20-8BBC-559A3D5D9847}"/>
            </c:ext>
          </c:extLst>
        </c:ser>
        <c:ser>
          <c:idx val="3"/>
          <c:order val="3"/>
          <c:tx>
            <c:strRef>
              <c:f>'L. brevis'!$F$49</c:f>
              <c:strCache>
                <c:ptCount val="1"/>
                <c:pt idx="0">
                  <c:v>1.0 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'L. brevis'!$M$50:$M$56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23.094010767585033</c:v>
                  </c:pt>
                  <c:pt idx="5">
                    <c:v>17.320508075688775</c:v>
                  </c:pt>
                  <c:pt idx="6">
                    <c:v>20</c:v>
                  </c:pt>
                </c:numCache>
              </c:numRef>
            </c:plus>
            <c:minus>
              <c:numRef>
                <c:f>'L. brevis'!$M$50:$M$56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23.094010767585033</c:v>
                  </c:pt>
                  <c:pt idx="5">
                    <c:v>17.320508075688775</c:v>
                  </c:pt>
                  <c:pt idx="6">
                    <c:v>20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'L. brevis'!$B$50:$B$56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48</c:v>
                </c:pt>
              </c:numCache>
            </c:numRef>
          </c:xVal>
          <c:yVal>
            <c:numRef>
              <c:f>'L. brevis'!$F$50:$F$56</c:f>
              <c:numCache>
                <c:formatCode>General</c:formatCode>
                <c:ptCount val="7"/>
                <c:pt idx="0">
                  <c:v>100</c:v>
                </c:pt>
                <c:pt idx="1">
                  <c:v>96.666666666666671</c:v>
                </c:pt>
                <c:pt idx="2">
                  <c:v>60</c:v>
                </c:pt>
                <c:pt idx="3">
                  <c:v>60</c:v>
                </c:pt>
                <c:pt idx="4">
                  <c:v>13.333333333333334</c:v>
                </c:pt>
                <c:pt idx="5">
                  <c:v>13.333333333333334</c:v>
                </c:pt>
                <c:pt idx="6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E0-4B20-8BBC-559A3D5D9847}"/>
            </c:ext>
          </c:extLst>
        </c:ser>
        <c:ser>
          <c:idx val="4"/>
          <c:order val="4"/>
          <c:tx>
            <c:strRef>
              <c:f>'L. brevis'!$G$49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'L. brevis'!$N$50:$N$56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8.8191710368819685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</c:numCache>
              </c:numRef>
            </c:plus>
            <c:minus>
              <c:numRef>
                <c:f>'L. brevis'!$N$50:$N$56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8.8191710368819685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'L. brevis'!$B$50:$B$56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48</c:v>
                </c:pt>
              </c:numCache>
            </c:numRef>
          </c:xVal>
          <c:yVal>
            <c:numRef>
              <c:f>'L. brevis'!$G$50:$G$56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94.444444444444443</c:v>
                </c:pt>
                <c:pt idx="4">
                  <c:v>94.444444444444443</c:v>
                </c:pt>
                <c:pt idx="5">
                  <c:v>94.444444444444443</c:v>
                </c:pt>
                <c:pt idx="6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08-474A-91FA-7D7BF68E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706160"/>
        <c:axId val="693709440"/>
      </c:scatterChart>
      <c:valAx>
        <c:axId val="693706160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09440"/>
        <c:crosses val="autoZero"/>
        <c:crossBetween val="midCat"/>
        <c:majorUnit val="12"/>
      </c:valAx>
      <c:valAx>
        <c:axId val="69370944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06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754062</xdr:colOff>
      <xdr:row>39</xdr:row>
      <xdr:rowOff>185474</xdr:rowOff>
    </xdr:from>
    <xdr:to>
      <xdr:col>20</xdr:col>
      <xdr:colOff>562239</xdr:colOff>
      <xdr:row>63</xdr:row>
      <xdr:rowOff>17199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29</xdr:row>
      <xdr:rowOff>107950</xdr:rowOff>
    </xdr:from>
    <xdr:to>
      <xdr:col>27</xdr:col>
      <xdr:colOff>444500</xdr:colOff>
      <xdr:row>57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25</xdr:row>
      <xdr:rowOff>63500</xdr:rowOff>
    </xdr:from>
    <xdr:to>
      <xdr:col>29</xdr:col>
      <xdr:colOff>63499</xdr:colOff>
      <xdr:row>59</xdr:row>
      <xdr:rowOff>14288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7"/>
  <sheetViews>
    <sheetView topLeftCell="G40" zoomScale="95" zoomScaleNormal="95" workbookViewId="0">
      <selection activeCell="N19" sqref="N19"/>
    </sheetView>
  </sheetViews>
  <sheetFormatPr defaultRowHeight="15" x14ac:dyDescent="0.25"/>
  <cols>
    <col min="1" max="1" width="18" bestFit="1" customWidth="1"/>
    <col min="2" max="2" width="24" bestFit="1" customWidth="1"/>
    <col min="3" max="3" width="12.140625" bestFit="1" customWidth="1"/>
    <col min="4" max="4" width="25.7109375" bestFit="1" customWidth="1"/>
    <col min="5" max="5" width="16.7109375" bestFit="1" customWidth="1"/>
    <col min="6" max="6" width="11.5703125" bestFit="1" customWidth="1"/>
    <col min="7" max="7" width="12.5703125" bestFit="1" customWidth="1"/>
    <col min="8" max="8" width="17.140625" customWidth="1"/>
  </cols>
  <sheetData>
    <row r="3" spans="1:22" x14ac:dyDescent="0.25">
      <c r="A3" t="s">
        <v>28</v>
      </c>
      <c r="B3" s="1"/>
      <c r="C3" s="1">
        <v>0.1</v>
      </c>
      <c r="D3" s="1"/>
      <c r="E3" s="1"/>
      <c r="F3" s="1"/>
      <c r="G3" s="1"/>
      <c r="H3" s="1">
        <v>0.6</v>
      </c>
      <c r="I3" s="1"/>
      <c r="J3" s="1"/>
      <c r="K3" s="1"/>
      <c r="L3" s="1"/>
      <c r="M3" s="1">
        <v>0.8</v>
      </c>
      <c r="N3" s="1"/>
      <c r="O3" s="1"/>
      <c r="P3" s="1"/>
      <c r="Q3" s="1"/>
      <c r="R3" s="1">
        <v>1</v>
      </c>
      <c r="S3" s="1"/>
      <c r="T3" s="1"/>
      <c r="U3" s="1"/>
      <c r="V3" s="1"/>
    </row>
    <row r="4" spans="1:22" x14ac:dyDescent="0.25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1</v>
      </c>
      <c r="S4" s="1">
        <v>2</v>
      </c>
      <c r="T4" s="1">
        <v>3</v>
      </c>
      <c r="U4" s="1">
        <v>4</v>
      </c>
      <c r="V4" s="1">
        <v>5</v>
      </c>
    </row>
    <row r="5" spans="1:22" x14ac:dyDescent="0.25"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x14ac:dyDescent="0.25">
      <c r="B6" s="1">
        <v>16</v>
      </c>
      <c r="C6" s="1">
        <v>2</v>
      </c>
      <c r="D6" s="1">
        <v>2</v>
      </c>
      <c r="E6" s="1" t="s">
        <v>1</v>
      </c>
      <c r="F6" s="1" t="s">
        <v>1</v>
      </c>
      <c r="G6" s="1"/>
      <c r="H6" s="1">
        <v>8</v>
      </c>
      <c r="I6" s="1">
        <v>9</v>
      </c>
      <c r="J6" s="1" t="s">
        <v>1</v>
      </c>
      <c r="K6" s="1" t="s">
        <v>1</v>
      </c>
      <c r="L6" s="1"/>
      <c r="M6" s="1">
        <v>10</v>
      </c>
      <c r="N6" s="1">
        <v>10</v>
      </c>
      <c r="O6" s="1" t="s">
        <v>1</v>
      </c>
      <c r="P6" s="1" t="s">
        <v>1</v>
      </c>
      <c r="Q6" s="1"/>
      <c r="R6" s="1">
        <v>10</v>
      </c>
      <c r="S6" s="1">
        <v>9</v>
      </c>
      <c r="T6" s="1" t="s">
        <v>1</v>
      </c>
      <c r="U6" s="1" t="s">
        <v>1</v>
      </c>
      <c r="V6" s="1"/>
    </row>
    <row r="7" spans="1:22" x14ac:dyDescent="0.25">
      <c r="B7" s="1">
        <v>24</v>
      </c>
      <c r="C7" s="1">
        <v>5</v>
      </c>
      <c r="D7" s="1">
        <v>7</v>
      </c>
      <c r="E7" s="1">
        <v>5</v>
      </c>
      <c r="F7" s="1">
        <v>5</v>
      </c>
      <c r="G7" s="1">
        <v>7</v>
      </c>
      <c r="H7" s="1">
        <v>9</v>
      </c>
      <c r="I7" s="1">
        <v>9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v>10</v>
      </c>
      <c r="S7" s="1">
        <v>10</v>
      </c>
      <c r="T7" s="1">
        <v>10</v>
      </c>
      <c r="U7" s="1">
        <v>10</v>
      </c>
      <c r="V7" s="1">
        <v>10</v>
      </c>
    </row>
    <row r="8" spans="1:22" x14ac:dyDescent="0.25">
      <c r="B8" s="1">
        <v>40</v>
      </c>
      <c r="C8" s="1">
        <v>9</v>
      </c>
      <c r="D8" s="1">
        <v>8</v>
      </c>
      <c r="E8" s="1">
        <v>5</v>
      </c>
      <c r="F8" s="1">
        <v>5</v>
      </c>
      <c r="G8" s="1">
        <v>7</v>
      </c>
      <c r="H8" s="1">
        <v>9</v>
      </c>
      <c r="I8" s="1">
        <v>9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v>10</v>
      </c>
      <c r="S8" s="1">
        <v>10</v>
      </c>
      <c r="T8" s="1">
        <v>10</v>
      </c>
      <c r="U8" s="1">
        <v>10</v>
      </c>
      <c r="V8" s="1">
        <v>10</v>
      </c>
    </row>
    <row r="9" spans="1:22" x14ac:dyDescent="0.25">
      <c r="B9" s="1">
        <v>48</v>
      </c>
      <c r="C9" s="1">
        <v>9</v>
      </c>
      <c r="D9" s="1">
        <v>9</v>
      </c>
      <c r="E9" s="1">
        <v>6</v>
      </c>
      <c r="F9" s="1">
        <v>6</v>
      </c>
      <c r="G9" s="1">
        <v>9</v>
      </c>
      <c r="H9" s="1">
        <v>9</v>
      </c>
      <c r="I9" s="1">
        <v>9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v>10</v>
      </c>
      <c r="S9" s="1">
        <v>10</v>
      </c>
      <c r="T9" s="1">
        <v>10</v>
      </c>
      <c r="U9" s="1">
        <v>10</v>
      </c>
      <c r="V9" s="1">
        <v>10</v>
      </c>
    </row>
    <row r="12" spans="1:22" x14ac:dyDescent="0.25">
      <c r="A12" t="s">
        <v>26</v>
      </c>
      <c r="B12" s="1" t="s">
        <v>0</v>
      </c>
      <c r="C12" s="1">
        <v>0.1</v>
      </c>
      <c r="D12" s="1"/>
      <c r="E12" s="1"/>
      <c r="F12" s="1"/>
      <c r="G12" s="1"/>
      <c r="H12" s="1">
        <v>0.6</v>
      </c>
      <c r="I12" s="1"/>
      <c r="J12" s="1"/>
      <c r="K12" s="1"/>
      <c r="L12" s="1"/>
      <c r="M12" s="1">
        <v>0.8</v>
      </c>
      <c r="N12" s="1"/>
      <c r="O12" s="1"/>
      <c r="P12" s="1"/>
      <c r="Q12" s="1"/>
      <c r="R12" s="1">
        <v>1</v>
      </c>
      <c r="S12" s="1"/>
      <c r="T12" s="1"/>
      <c r="U12" s="1"/>
      <c r="V12" s="1"/>
    </row>
    <row r="13" spans="1:22" x14ac:dyDescent="0.25">
      <c r="B13" s="1">
        <v>0</v>
      </c>
      <c r="C13" s="1">
        <f>((10-C5)*100)/10</f>
        <v>100</v>
      </c>
      <c r="D13" s="1">
        <f t="shared" ref="D13:G13" si="0">((10-D5)*100)/10</f>
        <v>100</v>
      </c>
      <c r="E13" s="1">
        <f t="shared" si="0"/>
        <v>100</v>
      </c>
      <c r="F13" s="1">
        <f t="shared" si="0"/>
        <v>100</v>
      </c>
      <c r="G13" s="1">
        <f t="shared" si="0"/>
        <v>100</v>
      </c>
      <c r="H13" s="1">
        <f t="shared" ref="H13:V13" si="1">((10-H5)*100)/10</f>
        <v>100</v>
      </c>
      <c r="I13" s="1">
        <f t="shared" si="1"/>
        <v>100</v>
      </c>
      <c r="J13" s="1">
        <f t="shared" si="1"/>
        <v>100</v>
      </c>
      <c r="K13" s="1">
        <f t="shared" si="1"/>
        <v>100</v>
      </c>
      <c r="L13" s="1">
        <f t="shared" si="1"/>
        <v>100</v>
      </c>
      <c r="M13" s="1">
        <f t="shared" si="1"/>
        <v>100</v>
      </c>
      <c r="N13" s="1">
        <f t="shared" si="1"/>
        <v>100</v>
      </c>
      <c r="O13" s="1">
        <f t="shared" si="1"/>
        <v>100</v>
      </c>
      <c r="P13" s="1">
        <f t="shared" si="1"/>
        <v>100</v>
      </c>
      <c r="Q13" s="1">
        <f t="shared" si="1"/>
        <v>100</v>
      </c>
      <c r="R13" s="1">
        <f t="shared" si="1"/>
        <v>100</v>
      </c>
      <c r="S13" s="1">
        <f t="shared" si="1"/>
        <v>100</v>
      </c>
      <c r="T13" s="1">
        <f t="shared" si="1"/>
        <v>100</v>
      </c>
      <c r="U13" s="1">
        <f t="shared" si="1"/>
        <v>100</v>
      </c>
      <c r="V13" s="1">
        <f t="shared" si="1"/>
        <v>100</v>
      </c>
    </row>
    <row r="14" spans="1:22" x14ac:dyDescent="0.25">
      <c r="B14" s="1">
        <v>16</v>
      </c>
      <c r="C14" s="1">
        <f t="shared" ref="C14:D14" si="2">((10-C6)*100)/10</f>
        <v>80</v>
      </c>
      <c r="D14" s="1">
        <f t="shared" si="2"/>
        <v>80</v>
      </c>
      <c r="E14" s="1"/>
      <c r="F14" s="1"/>
      <c r="G14" s="1"/>
      <c r="H14" s="1">
        <f t="shared" ref="H14:I17" si="3">((10-H6)*100)/10</f>
        <v>20</v>
      </c>
      <c r="I14" s="1">
        <f t="shared" si="3"/>
        <v>10</v>
      </c>
      <c r="J14" s="1"/>
      <c r="K14" s="1"/>
      <c r="L14" s="1"/>
      <c r="M14" s="1">
        <f t="shared" ref="M14:N17" si="4">((10-M6)*100)/10</f>
        <v>0</v>
      </c>
      <c r="N14" s="1">
        <f t="shared" si="4"/>
        <v>0</v>
      </c>
      <c r="O14" s="1"/>
      <c r="P14" s="1"/>
      <c r="Q14" s="1"/>
      <c r="R14" s="1">
        <f t="shared" ref="R14:S17" si="5">((10-R6)*100)/10</f>
        <v>0</v>
      </c>
      <c r="S14" s="1">
        <f t="shared" si="5"/>
        <v>10</v>
      </c>
      <c r="T14" s="1"/>
      <c r="U14" s="1"/>
      <c r="V14" s="1"/>
    </row>
    <row r="15" spans="1:22" x14ac:dyDescent="0.25">
      <c r="B15" s="1">
        <v>24</v>
      </c>
      <c r="C15" s="1">
        <f t="shared" ref="C15:G15" si="6">((10-C7)*100)/10</f>
        <v>50</v>
      </c>
      <c r="D15" s="1">
        <f t="shared" si="6"/>
        <v>30</v>
      </c>
      <c r="E15" s="1">
        <f t="shared" si="6"/>
        <v>50</v>
      </c>
      <c r="F15" s="1">
        <f t="shared" si="6"/>
        <v>50</v>
      </c>
      <c r="G15" s="1">
        <f t="shared" si="6"/>
        <v>30</v>
      </c>
      <c r="H15" s="1">
        <f t="shared" si="3"/>
        <v>10</v>
      </c>
      <c r="I15" s="1">
        <f t="shared" si="3"/>
        <v>10</v>
      </c>
      <c r="J15" s="1">
        <f t="shared" ref="J15:L17" si="7">((10-J7)*100)/10</f>
        <v>0</v>
      </c>
      <c r="K15" s="1">
        <f t="shared" si="7"/>
        <v>0</v>
      </c>
      <c r="L15" s="1">
        <f t="shared" si="7"/>
        <v>0</v>
      </c>
      <c r="M15" s="1">
        <f t="shared" si="4"/>
        <v>0</v>
      </c>
      <c r="N15" s="1">
        <f t="shared" si="4"/>
        <v>0</v>
      </c>
      <c r="O15" s="1">
        <f t="shared" ref="O15:Q17" si="8">((10-O7)*100)/10</f>
        <v>0</v>
      </c>
      <c r="P15" s="1">
        <f t="shared" si="8"/>
        <v>0</v>
      </c>
      <c r="Q15" s="1">
        <f t="shared" si="8"/>
        <v>0</v>
      </c>
      <c r="R15" s="1">
        <f t="shared" si="5"/>
        <v>0</v>
      </c>
      <c r="S15" s="1">
        <f t="shared" si="5"/>
        <v>0</v>
      </c>
      <c r="T15" s="1">
        <f t="shared" ref="T15:V17" si="9">((10-T7)*100)/10</f>
        <v>0</v>
      </c>
      <c r="U15" s="1">
        <f t="shared" si="9"/>
        <v>0</v>
      </c>
      <c r="V15" s="1">
        <f t="shared" si="9"/>
        <v>0</v>
      </c>
    </row>
    <row r="16" spans="1:22" x14ac:dyDescent="0.25">
      <c r="B16" s="1">
        <v>40</v>
      </c>
      <c r="C16" s="1">
        <f t="shared" ref="C16:G16" si="10">((10-C8)*100)/10</f>
        <v>10</v>
      </c>
      <c r="D16" s="1">
        <f t="shared" si="10"/>
        <v>20</v>
      </c>
      <c r="E16" s="1">
        <f t="shared" si="10"/>
        <v>50</v>
      </c>
      <c r="F16" s="1">
        <f t="shared" si="10"/>
        <v>50</v>
      </c>
      <c r="G16" s="1">
        <f t="shared" si="10"/>
        <v>30</v>
      </c>
      <c r="H16" s="1">
        <f t="shared" si="3"/>
        <v>10</v>
      </c>
      <c r="I16" s="1">
        <f t="shared" si="3"/>
        <v>10</v>
      </c>
      <c r="J16" s="1">
        <f t="shared" si="7"/>
        <v>0</v>
      </c>
      <c r="K16" s="1">
        <f t="shared" si="7"/>
        <v>0</v>
      </c>
      <c r="L16" s="1">
        <f t="shared" si="7"/>
        <v>0</v>
      </c>
      <c r="M16" s="1">
        <f t="shared" si="4"/>
        <v>0</v>
      </c>
      <c r="N16" s="1">
        <f t="shared" si="4"/>
        <v>0</v>
      </c>
      <c r="O16" s="1">
        <f t="shared" si="8"/>
        <v>0</v>
      </c>
      <c r="P16" s="1">
        <f t="shared" si="8"/>
        <v>0</v>
      </c>
      <c r="Q16" s="1">
        <f t="shared" si="8"/>
        <v>0</v>
      </c>
      <c r="R16" s="1">
        <f t="shared" si="5"/>
        <v>0</v>
      </c>
      <c r="S16" s="1">
        <f t="shared" si="5"/>
        <v>0</v>
      </c>
      <c r="T16" s="1">
        <f t="shared" si="9"/>
        <v>0</v>
      </c>
      <c r="U16" s="1">
        <f t="shared" si="9"/>
        <v>0</v>
      </c>
      <c r="V16" s="1">
        <f t="shared" si="9"/>
        <v>0</v>
      </c>
    </row>
    <row r="17" spans="1:26" x14ac:dyDescent="0.25">
      <c r="B17" s="1">
        <v>48</v>
      </c>
      <c r="C17" s="1">
        <f t="shared" ref="C17:G17" si="11">((10-C9)*100)/10</f>
        <v>10</v>
      </c>
      <c r="D17" s="1">
        <f t="shared" si="11"/>
        <v>10</v>
      </c>
      <c r="E17" s="1">
        <f t="shared" si="11"/>
        <v>40</v>
      </c>
      <c r="F17" s="1">
        <f t="shared" si="11"/>
        <v>40</v>
      </c>
      <c r="G17" s="1">
        <f t="shared" si="11"/>
        <v>10</v>
      </c>
      <c r="H17" s="1">
        <f t="shared" si="3"/>
        <v>10</v>
      </c>
      <c r="I17" s="1">
        <f t="shared" si="3"/>
        <v>10</v>
      </c>
      <c r="J17" s="1">
        <f t="shared" si="7"/>
        <v>0</v>
      </c>
      <c r="K17" s="1">
        <f t="shared" si="7"/>
        <v>0</v>
      </c>
      <c r="L17" s="1">
        <f t="shared" si="7"/>
        <v>0</v>
      </c>
      <c r="M17" s="1">
        <f t="shared" si="4"/>
        <v>0</v>
      </c>
      <c r="N17" s="1">
        <f t="shared" si="4"/>
        <v>0</v>
      </c>
      <c r="O17" s="1">
        <f t="shared" si="8"/>
        <v>0</v>
      </c>
      <c r="P17" s="1">
        <f t="shared" si="8"/>
        <v>0</v>
      </c>
      <c r="Q17" s="1">
        <f t="shared" si="8"/>
        <v>0</v>
      </c>
      <c r="R17" s="1">
        <f t="shared" si="5"/>
        <v>0</v>
      </c>
      <c r="S17" s="1">
        <f t="shared" si="5"/>
        <v>0</v>
      </c>
      <c r="T17" s="1">
        <f t="shared" si="9"/>
        <v>0</v>
      </c>
      <c r="U17" s="1">
        <f t="shared" si="9"/>
        <v>0</v>
      </c>
      <c r="V17" s="1">
        <f t="shared" si="9"/>
        <v>0</v>
      </c>
    </row>
    <row r="19" spans="1:26" x14ac:dyDescent="0.25">
      <c r="A19" t="s">
        <v>32</v>
      </c>
      <c r="B19" s="1" t="s">
        <v>0</v>
      </c>
      <c r="C19" s="1" t="s">
        <v>20</v>
      </c>
      <c r="D19" s="1" t="s">
        <v>21</v>
      </c>
      <c r="E19" s="1" t="s">
        <v>22</v>
      </c>
      <c r="F19" s="1" t="s">
        <v>23</v>
      </c>
      <c r="G19" s="3" t="s">
        <v>35</v>
      </c>
      <c r="H19" s="10" t="s">
        <v>34</v>
      </c>
      <c r="I19" s="1" t="s">
        <v>0</v>
      </c>
      <c r="J19" s="1" t="s">
        <v>20</v>
      </c>
      <c r="K19" s="1" t="s">
        <v>21</v>
      </c>
      <c r="L19" s="1" t="s">
        <v>22</v>
      </c>
      <c r="M19" s="1" t="s">
        <v>23</v>
      </c>
      <c r="N19" s="3" t="s">
        <v>35</v>
      </c>
    </row>
    <row r="20" spans="1:26" x14ac:dyDescent="0.25">
      <c r="B20" s="1">
        <v>0</v>
      </c>
      <c r="C20" s="1">
        <f>AVERAGE(C13:G13)</f>
        <v>100</v>
      </c>
      <c r="D20" s="1">
        <f>AVERAGE(H13:L13)</f>
        <v>100</v>
      </c>
      <c r="E20" s="1">
        <f>AVERAGE(M13:Q13)</f>
        <v>100</v>
      </c>
      <c r="F20" s="1">
        <f>AVERAGE(R13:V13)</f>
        <v>100</v>
      </c>
      <c r="G20" s="1">
        <v>100</v>
      </c>
      <c r="I20" s="1">
        <v>0</v>
      </c>
      <c r="J20" s="1">
        <f>STDEV(C13:G13)</f>
        <v>0</v>
      </c>
      <c r="K20" s="1">
        <f>STDEV(H13:L13)</f>
        <v>0</v>
      </c>
      <c r="L20" s="1">
        <f>STDEV(M13:Q13)</f>
        <v>0</v>
      </c>
      <c r="M20" s="1">
        <f>STDEV(R13:V13)</f>
        <v>0</v>
      </c>
      <c r="N20" s="1">
        <v>0</v>
      </c>
    </row>
    <row r="21" spans="1:26" x14ac:dyDescent="0.25">
      <c r="B21" s="1">
        <v>16</v>
      </c>
      <c r="C21" s="1">
        <f t="shared" ref="C21:C24" si="12">AVERAGE(C14:G14)</f>
        <v>80</v>
      </c>
      <c r="D21" s="1">
        <f t="shared" ref="D21:D24" si="13">AVERAGE(H14:L14)</f>
        <v>15</v>
      </c>
      <c r="E21" s="1">
        <f t="shared" ref="E21:E24" si="14">AVERAGE(M14:Q14)</f>
        <v>0</v>
      </c>
      <c r="F21" s="1">
        <f t="shared" ref="F21:F24" si="15">AVERAGE(R14:V14)</f>
        <v>5</v>
      </c>
      <c r="G21" s="1">
        <v>94.444444444444443</v>
      </c>
      <c r="I21" s="1">
        <v>16</v>
      </c>
      <c r="J21" s="1">
        <f>STDEV(C14:G14)</f>
        <v>0</v>
      </c>
      <c r="K21" s="1">
        <f>STDEV(H14:L14)</f>
        <v>7.0710678118654755</v>
      </c>
      <c r="L21" s="1">
        <f>STDEV(M14:Q14)</f>
        <v>0</v>
      </c>
      <c r="M21" s="1">
        <f>STDEV(R14:V14)</f>
        <v>7.0710678118654755</v>
      </c>
      <c r="N21" s="1">
        <v>8.8191710368819685</v>
      </c>
    </row>
    <row r="22" spans="1:26" x14ac:dyDescent="0.25">
      <c r="B22" s="1">
        <v>24</v>
      </c>
      <c r="C22" s="1">
        <f t="shared" si="12"/>
        <v>42</v>
      </c>
      <c r="D22" s="1">
        <f t="shared" si="13"/>
        <v>4</v>
      </c>
      <c r="E22" s="1">
        <f t="shared" si="14"/>
        <v>0</v>
      </c>
      <c r="F22" s="1">
        <f t="shared" si="15"/>
        <v>0</v>
      </c>
      <c r="G22" s="1">
        <v>94.444444444444443</v>
      </c>
      <c r="I22" s="1">
        <v>24</v>
      </c>
      <c r="J22" s="1">
        <f>STDEV(C15:G15)</f>
        <v>10.954451150103322</v>
      </c>
      <c r="K22" s="1">
        <f>STDEV(H15:L15)</f>
        <v>5.4772255750516612</v>
      </c>
      <c r="L22" s="1">
        <f>STDEV(M15:Q15)</f>
        <v>0</v>
      </c>
      <c r="M22" s="1">
        <f>STDEV(R15:V15)</f>
        <v>0</v>
      </c>
      <c r="N22" s="1">
        <v>8.8191710368819685</v>
      </c>
    </row>
    <row r="23" spans="1:26" x14ac:dyDescent="0.25">
      <c r="B23" s="1">
        <v>40</v>
      </c>
      <c r="C23" s="1">
        <f t="shared" si="12"/>
        <v>32</v>
      </c>
      <c r="D23" s="1">
        <f t="shared" si="13"/>
        <v>4</v>
      </c>
      <c r="E23" s="1">
        <f t="shared" si="14"/>
        <v>0</v>
      </c>
      <c r="F23" s="1">
        <f t="shared" si="15"/>
        <v>0</v>
      </c>
      <c r="G23" s="1">
        <v>94.444444444444443</v>
      </c>
      <c r="I23" s="1">
        <v>40</v>
      </c>
      <c r="J23" s="1">
        <f>STDEV(C16:G16)</f>
        <v>17.888543819998318</v>
      </c>
      <c r="K23" s="1">
        <f>STDEV(H16:L16)</f>
        <v>5.4772255750516612</v>
      </c>
      <c r="L23" s="1">
        <f>STDEV(M16:Q16)</f>
        <v>0</v>
      </c>
      <c r="M23" s="1">
        <f>STDEV(R16:V16)</f>
        <v>0</v>
      </c>
      <c r="N23" s="1">
        <v>8.8191710368819685</v>
      </c>
    </row>
    <row r="24" spans="1:26" x14ac:dyDescent="0.25">
      <c r="B24" s="1">
        <v>48</v>
      </c>
      <c r="C24" s="1">
        <f t="shared" si="12"/>
        <v>22</v>
      </c>
      <c r="D24" s="1">
        <f t="shared" si="13"/>
        <v>4</v>
      </c>
      <c r="E24" s="1">
        <f t="shared" si="14"/>
        <v>0</v>
      </c>
      <c r="F24" s="1">
        <f t="shared" si="15"/>
        <v>0</v>
      </c>
      <c r="G24" s="1">
        <v>94.444444444444443</v>
      </c>
      <c r="I24" s="1">
        <v>48</v>
      </c>
      <c r="J24" s="1">
        <f>STDEV(C17:G17)</f>
        <v>16.431676725154983</v>
      </c>
      <c r="K24" s="1">
        <f>STDEV(H17:L17)</f>
        <v>5.4772255750516612</v>
      </c>
      <c r="L24" s="1">
        <f>STDEV(M17:Q17)</f>
        <v>0</v>
      </c>
      <c r="M24" s="1">
        <f>STDEV(R17:V17)</f>
        <v>0</v>
      </c>
      <c r="N24" s="1">
        <v>8.8191710368819685</v>
      </c>
    </row>
    <row r="26" spans="1:26" x14ac:dyDescent="0.25">
      <c r="A26" t="s">
        <v>24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M26" s="1" t="s">
        <v>14</v>
      </c>
      <c r="N26" s="1" t="s">
        <v>15</v>
      </c>
      <c r="O26" s="1" t="s">
        <v>15</v>
      </c>
      <c r="P26" s="1" t="s">
        <v>15</v>
      </c>
      <c r="Q26" s="1" t="s">
        <v>15</v>
      </c>
      <c r="R26" s="1" t="s">
        <v>15</v>
      </c>
      <c r="S26" s="1" t="s">
        <v>15</v>
      </c>
      <c r="T26" s="1" t="s">
        <v>15</v>
      </c>
      <c r="U26" s="1" t="s">
        <v>15</v>
      </c>
      <c r="V26" s="1" t="s">
        <v>15</v>
      </c>
      <c r="W26" s="1" t="s">
        <v>16</v>
      </c>
      <c r="X26" s="1" t="s">
        <v>17</v>
      </c>
      <c r="Y26" s="1" t="s">
        <v>18</v>
      </c>
      <c r="Z26" s="1" t="s">
        <v>19</v>
      </c>
    </row>
    <row r="27" spans="1:26" x14ac:dyDescent="0.25">
      <c r="B27" s="1" t="s">
        <v>20</v>
      </c>
      <c r="C27" s="1">
        <v>1E-3</v>
      </c>
      <c r="D27" s="1">
        <v>259</v>
      </c>
      <c r="E27" s="1">
        <v>253</v>
      </c>
      <c r="F27" s="1">
        <v>161</v>
      </c>
      <c r="G27" s="1">
        <v>194</v>
      </c>
      <c r="H27" s="1">
        <v>120</v>
      </c>
      <c r="I27" s="1">
        <v>182</v>
      </c>
      <c r="J27" s="1">
        <v>124</v>
      </c>
      <c r="K27" s="1">
        <v>127</v>
      </c>
      <c r="L27" s="1">
        <v>158</v>
      </c>
      <c r="M27" s="1">
        <f>AVERAGE(D27:L27)</f>
        <v>175.33333333333334</v>
      </c>
      <c r="N27" s="1">
        <f>(D27/(0.01*C27))/100</f>
        <v>258999.99999999997</v>
      </c>
      <c r="O27" s="1">
        <f>(E27/(0.01*C27))/100</f>
        <v>252999.99999999997</v>
      </c>
      <c r="P27" s="1"/>
      <c r="Q27" s="1">
        <f>(G27/(0.01*C27))/100</f>
        <v>194000</v>
      </c>
      <c r="R27" s="1">
        <f>(H27/(0.01*C27))/100</f>
        <v>119999.99999999999</v>
      </c>
      <c r="S27" s="1">
        <f>(I27/(0.01*C27))/100</f>
        <v>182000</v>
      </c>
      <c r="T27" s="1">
        <f>(J27/(0.01*C27))/100</f>
        <v>123999.99999999999</v>
      </c>
      <c r="U27" s="1">
        <f>(K27/(0.01*C27))/100</f>
        <v>126999.99999999999</v>
      </c>
      <c r="V27" s="1">
        <f>(L27/(0.01*C27))/100</f>
        <v>157999.99999999997</v>
      </c>
      <c r="W27" s="1">
        <f>AVERAGE(N27:V27)</f>
        <v>177125</v>
      </c>
      <c r="X27" s="1">
        <f>MEDIAN(N27:V27)</f>
        <v>170000</v>
      </c>
      <c r="Y27" s="1">
        <f>MIN(N27:V27)</f>
        <v>119999.99999999999</v>
      </c>
      <c r="Z27" s="1">
        <f>MAX(N27:V27)</f>
        <v>258999.99999999997</v>
      </c>
    </row>
    <row r="28" spans="1:26" x14ac:dyDescent="0.25">
      <c r="B28" s="1" t="s">
        <v>21</v>
      </c>
      <c r="C28" s="1">
        <v>1E-4</v>
      </c>
      <c r="D28" s="1">
        <v>242</v>
      </c>
      <c r="E28" s="1">
        <v>192</v>
      </c>
      <c r="F28" s="1">
        <v>206</v>
      </c>
      <c r="G28" s="1">
        <v>152</v>
      </c>
      <c r="H28" s="1">
        <v>106</v>
      </c>
      <c r="I28" s="1">
        <v>126</v>
      </c>
      <c r="J28" s="1">
        <v>104</v>
      </c>
      <c r="K28" s="1">
        <v>109</v>
      </c>
      <c r="L28" s="1">
        <v>106</v>
      </c>
      <c r="M28" s="1">
        <f t="shared" ref="M28:M29" si="16">AVERAGE(D28:L28)</f>
        <v>149.22222222222223</v>
      </c>
      <c r="N28" s="1">
        <f t="shared" ref="N28:N30" si="17">(D28/(0.01*C28))/100</f>
        <v>2419999.9999999995</v>
      </c>
      <c r="O28" s="1">
        <f t="shared" ref="O28:O30" si="18">(E28/(0.01*C28))/100</f>
        <v>1919999.9999999998</v>
      </c>
      <c r="P28" s="1">
        <f t="shared" ref="P28:P29" si="19">(F28/(0.01*C28))/100</f>
        <v>2059999.9999999998</v>
      </c>
      <c r="Q28" s="1">
        <f t="shared" ref="Q28:Q30" si="20">(G28/(0.01*C28))/100</f>
        <v>1519999.9999999998</v>
      </c>
      <c r="R28" s="1">
        <f t="shared" ref="R28:R30" si="21">(H28/(0.01*C28))/100</f>
        <v>1059999.9999999998</v>
      </c>
      <c r="S28" s="1">
        <f>(I28/(0.01*C28))/100</f>
        <v>1259999.9999999998</v>
      </c>
      <c r="T28" s="1">
        <f t="shared" ref="T28:T30" si="22">(J28/(0.01*C28))/100</f>
        <v>1039999.9999999999</v>
      </c>
      <c r="U28" s="1">
        <f t="shared" ref="U28:U30" si="23">(K28/(0.01*C28))/100</f>
        <v>1089999.9999999998</v>
      </c>
      <c r="V28" s="1">
        <f t="shared" ref="V28:V30" si="24">(L28/(0.01*C28))/100</f>
        <v>1059999.9999999998</v>
      </c>
      <c r="W28" s="1">
        <f t="shared" ref="W28:W30" si="25">AVERAGE(N28:V28)</f>
        <v>1492222.222222222</v>
      </c>
      <c r="X28" s="1">
        <f t="shared" ref="X28:X30" si="26">MEDIAN(N28:V28)</f>
        <v>1259999.9999999998</v>
      </c>
      <c r="Y28" s="1">
        <f t="shared" ref="Y28:Y30" si="27">MIN(N28:V28)</f>
        <v>1039999.9999999999</v>
      </c>
      <c r="Z28" s="1">
        <f t="shared" ref="Z28:Z30" si="28">MAX(N28:V28)</f>
        <v>2419999.9999999995</v>
      </c>
    </row>
    <row r="29" spans="1:26" x14ac:dyDescent="0.25">
      <c r="B29" s="1" t="s">
        <v>22</v>
      </c>
      <c r="C29" s="1">
        <v>1.0000000000000001E-5</v>
      </c>
      <c r="D29" s="1">
        <v>143</v>
      </c>
      <c r="E29" s="1">
        <v>134</v>
      </c>
      <c r="F29" s="1">
        <v>183</v>
      </c>
      <c r="G29" s="1">
        <v>101</v>
      </c>
      <c r="H29" s="1">
        <v>117</v>
      </c>
      <c r="I29" s="1">
        <v>88</v>
      </c>
      <c r="J29" s="1">
        <v>121</v>
      </c>
      <c r="K29" s="1">
        <v>86</v>
      </c>
      <c r="L29" s="1">
        <v>70</v>
      </c>
      <c r="M29" s="1">
        <f t="shared" si="16"/>
        <v>115.88888888888889</v>
      </c>
      <c r="N29" s="1">
        <f t="shared" si="17"/>
        <v>14299999.999999998</v>
      </c>
      <c r="O29" s="1">
        <f t="shared" si="18"/>
        <v>13400000</v>
      </c>
      <c r="P29" s="1">
        <f t="shared" si="19"/>
        <v>18299999.999999996</v>
      </c>
      <c r="Q29" s="1">
        <f t="shared" si="20"/>
        <v>10099999.999999998</v>
      </c>
      <c r="R29" s="1">
        <f t="shared" si="21"/>
        <v>11700000</v>
      </c>
      <c r="S29" s="1">
        <f t="shared" ref="S29:S30" si="29">(I29/(0.01*C29))/100</f>
        <v>8799999.9999999981</v>
      </c>
      <c r="T29" s="1">
        <f t="shared" si="22"/>
        <v>12100000</v>
      </c>
      <c r="U29" s="1">
        <f t="shared" si="23"/>
        <v>8599999.9999999981</v>
      </c>
      <c r="V29" s="1">
        <f t="shared" si="24"/>
        <v>6999999.9999999991</v>
      </c>
      <c r="W29" s="1">
        <f t="shared" si="25"/>
        <v>11588888.888888888</v>
      </c>
      <c r="X29" s="1">
        <f t="shared" si="26"/>
        <v>11700000</v>
      </c>
      <c r="Y29" s="1">
        <f t="shared" si="27"/>
        <v>6999999.9999999991</v>
      </c>
      <c r="Z29" s="1">
        <f t="shared" si="28"/>
        <v>18299999.999999996</v>
      </c>
    </row>
    <row r="30" spans="1:26" x14ac:dyDescent="0.25">
      <c r="B30" s="1" t="s">
        <v>23</v>
      </c>
      <c r="C30" s="1">
        <v>9.9999999999999995E-7</v>
      </c>
      <c r="D30" s="1">
        <v>176</v>
      </c>
      <c r="E30" s="1">
        <v>129</v>
      </c>
      <c r="F30" s="1">
        <v>117</v>
      </c>
      <c r="G30" s="1">
        <v>71</v>
      </c>
      <c r="H30" s="1">
        <v>72</v>
      </c>
      <c r="I30" s="1">
        <v>82</v>
      </c>
      <c r="J30" s="1">
        <v>131</v>
      </c>
      <c r="K30" s="1">
        <v>104</v>
      </c>
      <c r="L30" s="1">
        <v>196</v>
      </c>
      <c r="M30" s="1">
        <f>AVERAGE(D30:L30)</f>
        <v>119.77777777777777</v>
      </c>
      <c r="N30" s="1">
        <f t="shared" si="17"/>
        <v>176000000</v>
      </c>
      <c r="O30" s="1">
        <f t="shared" si="18"/>
        <v>129000000</v>
      </c>
      <c r="P30" s="1">
        <f>(F30/(0.01*C30))/100</f>
        <v>117000000</v>
      </c>
      <c r="Q30" s="1">
        <f t="shared" si="20"/>
        <v>71000000</v>
      </c>
      <c r="R30" s="1">
        <f t="shared" si="21"/>
        <v>72000000</v>
      </c>
      <c r="S30" s="1">
        <f t="shared" si="29"/>
        <v>82000000</v>
      </c>
      <c r="T30" s="1">
        <f t="shared" si="22"/>
        <v>131000000</v>
      </c>
      <c r="U30" s="1">
        <f t="shared" si="23"/>
        <v>104000000</v>
      </c>
      <c r="V30" s="1">
        <f t="shared" si="24"/>
        <v>196000000</v>
      </c>
      <c r="W30" s="1">
        <f t="shared" si="25"/>
        <v>119777777.77777778</v>
      </c>
      <c r="X30" s="1">
        <f t="shared" si="26"/>
        <v>117000000</v>
      </c>
      <c r="Y30" s="1">
        <f t="shared" si="27"/>
        <v>71000000</v>
      </c>
      <c r="Z30" s="1">
        <f t="shared" si="28"/>
        <v>196000000</v>
      </c>
    </row>
    <row r="33" spans="2:8" x14ac:dyDescent="0.25">
      <c r="B33" s="1" t="s">
        <v>3</v>
      </c>
      <c r="C33" s="1" t="s">
        <v>4</v>
      </c>
      <c r="D33" s="1" t="s">
        <v>16</v>
      </c>
      <c r="E33" s="3" t="s">
        <v>27</v>
      </c>
      <c r="F33" s="1" t="s">
        <v>17</v>
      </c>
      <c r="G33" s="1" t="s">
        <v>18</v>
      </c>
      <c r="H33" s="1" t="s">
        <v>19</v>
      </c>
    </row>
    <row r="34" spans="2:8" x14ac:dyDescent="0.25">
      <c r="B34" s="1" t="s">
        <v>20</v>
      </c>
      <c r="C34" s="1">
        <v>1E-3</v>
      </c>
      <c r="D34" s="4">
        <v>177125</v>
      </c>
      <c r="E34" s="5">
        <v>177125</v>
      </c>
      <c r="F34" s="1">
        <v>170000</v>
      </c>
      <c r="G34" s="1">
        <v>119999.99999999999</v>
      </c>
      <c r="H34" s="1">
        <v>258999.99999999997</v>
      </c>
    </row>
    <row r="35" spans="2:8" x14ac:dyDescent="0.25">
      <c r="B35" s="1" t="s">
        <v>21</v>
      </c>
      <c r="C35" s="1">
        <v>1E-4</v>
      </c>
      <c r="D35" s="4">
        <v>1492222.222222222</v>
      </c>
      <c r="E35" s="5">
        <v>1492222.222222222</v>
      </c>
      <c r="F35" s="1">
        <v>1259999.9999999998</v>
      </c>
      <c r="G35" s="1">
        <v>1039999.9999999999</v>
      </c>
      <c r="H35" s="1">
        <v>2419999.9999999995</v>
      </c>
    </row>
    <row r="36" spans="2:8" x14ac:dyDescent="0.25">
      <c r="B36" s="1" t="s">
        <v>22</v>
      </c>
      <c r="C36" s="1">
        <v>1.0000000000000001E-5</v>
      </c>
      <c r="D36" s="4">
        <v>11588888.888888888</v>
      </c>
      <c r="E36" s="5">
        <v>11588888.888888888</v>
      </c>
      <c r="F36" s="1">
        <v>11700000</v>
      </c>
      <c r="G36" s="1">
        <v>6999999.9999999991</v>
      </c>
      <c r="H36" s="1">
        <v>18299999.999999996</v>
      </c>
    </row>
    <row r="37" spans="2:8" x14ac:dyDescent="0.25">
      <c r="B37" s="1" t="s">
        <v>23</v>
      </c>
      <c r="C37" s="1">
        <v>9.9999999999999995E-7</v>
      </c>
      <c r="D37" s="4">
        <v>119777777.77777778</v>
      </c>
      <c r="E37" s="5">
        <v>119777777.77777778</v>
      </c>
      <c r="F37" s="1">
        <v>117000000</v>
      </c>
      <c r="G37" s="1">
        <v>71000000</v>
      </c>
      <c r="H37" s="1">
        <v>196000000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6"/>
  <sheetViews>
    <sheetView topLeftCell="C16" zoomScale="68" zoomScaleNormal="68" workbookViewId="0">
      <selection activeCell="AC37" sqref="AC37"/>
    </sheetView>
  </sheetViews>
  <sheetFormatPr defaultRowHeight="15" x14ac:dyDescent="0.25"/>
  <cols>
    <col min="1" max="1" width="21" bestFit="1" customWidth="1"/>
    <col min="2" max="2" width="24" bestFit="1" customWidth="1"/>
    <col min="4" max="4" width="25.7109375" bestFit="1" customWidth="1"/>
    <col min="6" max="8" width="12.5703125" bestFit="1" customWidth="1"/>
    <col min="15" max="15" width="16.28515625" bestFit="1" customWidth="1"/>
  </cols>
  <sheetData>
    <row r="3" spans="1:26" x14ac:dyDescent="0.25">
      <c r="A3" t="s">
        <v>28</v>
      </c>
      <c r="B3" s="1"/>
      <c r="C3" s="1">
        <v>0.1</v>
      </c>
      <c r="D3" s="1"/>
      <c r="E3" s="1"/>
      <c r="F3" s="1"/>
      <c r="G3" s="1"/>
      <c r="H3" s="1"/>
      <c r="I3" s="1">
        <v>0.6</v>
      </c>
      <c r="J3" s="1"/>
      <c r="K3" s="1"/>
      <c r="L3" s="1"/>
      <c r="M3" s="1"/>
      <c r="N3" s="1"/>
      <c r="O3" s="1">
        <v>0.8</v>
      </c>
      <c r="P3" s="1"/>
      <c r="Q3" s="1"/>
      <c r="R3" s="1"/>
      <c r="S3" s="1"/>
      <c r="T3" s="1"/>
      <c r="U3" s="1">
        <v>1</v>
      </c>
      <c r="V3" s="1"/>
      <c r="W3" s="1"/>
      <c r="X3" s="1"/>
      <c r="Y3" s="1"/>
      <c r="Z3" s="1"/>
    </row>
    <row r="4" spans="1:26" x14ac:dyDescent="0.25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9" t="s">
        <v>2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1</v>
      </c>
      <c r="V4" s="1">
        <v>2</v>
      </c>
      <c r="W4" s="1">
        <v>3</v>
      </c>
      <c r="X4" s="1">
        <v>4</v>
      </c>
      <c r="Y4" s="1">
        <v>6</v>
      </c>
      <c r="Z4" s="9">
        <v>5</v>
      </c>
    </row>
    <row r="5" spans="1:26" x14ac:dyDescent="0.25"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9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9">
        <v>0</v>
      </c>
    </row>
    <row r="6" spans="1:26" x14ac:dyDescent="0.25">
      <c r="B6" s="1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9">
        <v>7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4</v>
      </c>
      <c r="W6" s="1">
        <v>0</v>
      </c>
      <c r="X6" s="1">
        <v>0</v>
      </c>
      <c r="Y6" s="1">
        <v>0</v>
      </c>
      <c r="Z6" s="9">
        <v>5</v>
      </c>
    </row>
    <row r="7" spans="1:26" x14ac:dyDescent="0.25">
      <c r="B7" s="1">
        <v>24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3</v>
      </c>
      <c r="O7" s="9">
        <v>8</v>
      </c>
      <c r="P7" s="1">
        <v>1</v>
      </c>
      <c r="Q7" s="1">
        <v>2</v>
      </c>
      <c r="R7" s="1">
        <v>2</v>
      </c>
      <c r="S7" s="1">
        <v>5</v>
      </c>
      <c r="T7" s="1">
        <v>1</v>
      </c>
      <c r="U7" s="1">
        <v>2</v>
      </c>
      <c r="V7" s="1">
        <v>4</v>
      </c>
      <c r="W7" s="1">
        <v>1</v>
      </c>
      <c r="X7" s="1">
        <v>0</v>
      </c>
      <c r="Y7" s="1">
        <v>1</v>
      </c>
      <c r="Z7" s="9">
        <v>5</v>
      </c>
    </row>
    <row r="8" spans="1:26" x14ac:dyDescent="0.25">
      <c r="B8" s="1">
        <v>40</v>
      </c>
      <c r="C8" s="1">
        <v>1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3</v>
      </c>
      <c r="O8" s="9">
        <v>8</v>
      </c>
      <c r="P8" s="1">
        <v>2</v>
      </c>
      <c r="Q8" s="1">
        <v>2</v>
      </c>
      <c r="R8" s="1">
        <v>2</v>
      </c>
      <c r="S8" s="1">
        <v>5</v>
      </c>
      <c r="T8" s="1">
        <v>1</v>
      </c>
      <c r="U8" s="1">
        <v>3</v>
      </c>
      <c r="V8" s="1">
        <v>5</v>
      </c>
      <c r="W8" s="1">
        <v>1</v>
      </c>
      <c r="X8" s="1">
        <v>0</v>
      </c>
      <c r="Y8" s="1">
        <v>1</v>
      </c>
      <c r="Z8" s="9">
        <v>8</v>
      </c>
    </row>
    <row r="9" spans="1:26" x14ac:dyDescent="0.25">
      <c r="B9" s="1">
        <v>48</v>
      </c>
      <c r="C9" s="1">
        <v>1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4</v>
      </c>
      <c r="J9" s="1">
        <v>0</v>
      </c>
      <c r="K9" s="1">
        <v>0</v>
      </c>
      <c r="L9" s="1">
        <v>2</v>
      </c>
      <c r="M9" s="1">
        <v>0</v>
      </c>
      <c r="N9" s="1">
        <v>3</v>
      </c>
      <c r="O9" s="9">
        <v>8</v>
      </c>
      <c r="P9" s="1">
        <v>2</v>
      </c>
      <c r="Q9" s="1">
        <v>2</v>
      </c>
      <c r="R9" s="1">
        <v>2</v>
      </c>
      <c r="S9" s="1">
        <v>6</v>
      </c>
      <c r="T9" s="1">
        <v>2</v>
      </c>
      <c r="U9" s="1">
        <v>3</v>
      </c>
      <c r="V9" s="1">
        <v>5</v>
      </c>
      <c r="W9" s="1">
        <v>2</v>
      </c>
      <c r="X9" s="1">
        <v>0</v>
      </c>
      <c r="Y9" s="1">
        <v>4</v>
      </c>
      <c r="Z9" s="9">
        <v>8</v>
      </c>
    </row>
    <row r="11" spans="1:26" x14ac:dyDescent="0.25">
      <c r="A11" t="s">
        <v>26</v>
      </c>
      <c r="B11" s="1" t="s">
        <v>0</v>
      </c>
      <c r="C11" s="1">
        <v>0.1</v>
      </c>
      <c r="D11" s="1"/>
      <c r="E11" s="1"/>
      <c r="F11" s="1"/>
      <c r="G11" s="1"/>
      <c r="H11" s="1"/>
      <c r="I11" s="1">
        <v>0.6</v>
      </c>
      <c r="J11" s="1"/>
      <c r="K11" s="1"/>
      <c r="L11" s="1"/>
      <c r="M11" s="1"/>
      <c r="N11" s="1"/>
      <c r="O11" s="1">
        <v>0.8</v>
      </c>
      <c r="P11" s="1"/>
      <c r="Q11" s="1"/>
      <c r="R11" s="1"/>
      <c r="S11" s="1"/>
      <c r="T11" s="1"/>
      <c r="U11" s="1">
        <v>1</v>
      </c>
      <c r="V11" s="1"/>
      <c r="W11" s="1"/>
      <c r="X11" s="1"/>
      <c r="Y11" s="1"/>
      <c r="Z11" s="1"/>
    </row>
    <row r="12" spans="1:26" x14ac:dyDescent="0.25">
      <c r="B12" s="1">
        <v>0</v>
      </c>
      <c r="C12" s="1">
        <f>((10-C5)*100)/10</f>
        <v>100</v>
      </c>
      <c r="D12" s="1">
        <f t="shared" ref="D12:Z12" si="0">((10-D5)*100)/10</f>
        <v>100</v>
      </c>
      <c r="E12" s="1">
        <f t="shared" si="0"/>
        <v>100</v>
      </c>
      <c r="F12" s="1">
        <f t="shared" si="0"/>
        <v>100</v>
      </c>
      <c r="G12" s="1">
        <f t="shared" si="0"/>
        <v>100</v>
      </c>
      <c r="H12" s="1">
        <f t="shared" si="0"/>
        <v>100</v>
      </c>
      <c r="I12" s="1">
        <f t="shared" si="0"/>
        <v>100</v>
      </c>
      <c r="J12" s="1">
        <f t="shared" si="0"/>
        <v>100</v>
      </c>
      <c r="K12" s="1">
        <f t="shared" si="0"/>
        <v>100</v>
      </c>
      <c r="L12" s="1">
        <f t="shared" si="0"/>
        <v>100</v>
      </c>
      <c r="M12" s="1">
        <f t="shared" si="0"/>
        <v>100</v>
      </c>
      <c r="N12" s="1">
        <f t="shared" si="0"/>
        <v>100</v>
      </c>
      <c r="O12" s="1">
        <f t="shared" si="0"/>
        <v>100</v>
      </c>
      <c r="P12" s="1">
        <f t="shared" si="0"/>
        <v>100</v>
      </c>
      <c r="Q12" s="1">
        <f t="shared" si="0"/>
        <v>100</v>
      </c>
      <c r="R12" s="1">
        <f t="shared" si="0"/>
        <v>100</v>
      </c>
      <c r="S12" s="1">
        <f t="shared" si="0"/>
        <v>100</v>
      </c>
      <c r="T12" s="1">
        <f t="shared" si="0"/>
        <v>100</v>
      </c>
      <c r="U12" s="1">
        <f t="shared" si="0"/>
        <v>100</v>
      </c>
      <c r="V12" s="1">
        <f t="shared" si="0"/>
        <v>100</v>
      </c>
      <c r="W12" s="1">
        <f t="shared" si="0"/>
        <v>100</v>
      </c>
      <c r="X12" s="1">
        <f t="shared" si="0"/>
        <v>100</v>
      </c>
      <c r="Y12" s="1">
        <f t="shared" si="0"/>
        <v>100</v>
      </c>
      <c r="Z12" s="1">
        <f t="shared" si="0"/>
        <v>100</v>
      </c>
    </row>
    <row r="13" spans="1:26" x14ac:dyDescent="0.25">
      <c r="B13" s="1">
        <v>16</v>
      </c>
      <c r="C13" s="1">
        <f t="shared" ref="C13:Z13" si="1">((10-C6)*100)/10</f>
        <v>100</v>
      </c>
      <c r="D13" s="1">
        <f t="shared" si="1"/>
        <v>100</v>
      </c>
      <c r="E13" s="1">
        <f t="shared" si="1"/>
        <v>100</v>
      </c>
      <c r="F13" s="1">
        <f t="shared" si="1"/>
        <v>100</v>
      </c>
      <c r="G13" s="1">
        <f t="shared" si="1"/>
        <v>100</v>
      </c>
      <c r="H13" s="1">
        <f t="shared" si="1"/>
        <v>100</v>
      </c>
      <c r="I13" s="1">
        <f t="shared" si="1"/>
        <v>80</v>
      </c>
      <c r="J13" s="1">
        <f t="shared" si="1"/>
        <v>100</v>
      </c>
      <c r="K13" s="1">
        <f t="shared" si="1"/>
        <v>100</v>
      </c>
      <c r="L13" s="1">
        <f t="shared" si="1"/>
        <v>100</v>
      </c>
      <c r="M13" s="1">
        <f t="shared" si="1"/>
        <v>100</v>
      </c>
      <c r="N13" s="1">
        <f t="shared" si="1"/>
        <v>100</v>
      </c>
      <c r="O13" s="1">
        <f t="shared" si="1"/>
        <v>30</v>
      </c>
      <c r="P13" s="1">
        <f t="shared" si="1"/>
        <v>90</v>
      </c>
      <c r="Q13" s="1">
        <f t="shared" si="1"/>
        <v>100</v>
      </c>
      <c r="R13" s="1">
        <f t="shared" si="1"/>
        <v>100</v>
      </c>
      <c r="S13" s="1">
        <f t="shared" si="1"/>
        <v>100</v>
      </c>
      <c r="T13" s="1">
        <f t="shared" si="1"/>
        <v>100</v>
      </c>
      <c r="U13" s="1">
        <f t="shared" si="1"/>
        <v>100</v>
      </c>
      <c r="V13" s="1">
        <f t="shared" si="1"/>
        <v>60</v>
      </c>
      <c r="W13" s="1">
        <f t="shared" si="1"/>
        <v>100</v>
      </c>
      <c r="X13" s="1">
        <f t="shared" si="1"/>
        <v>100</v>
      </c>
      <c r="Y13" s="1">
        <f t="shared" si="1"/>
        <v>100</v>
      </c>
      <c r="Z13" s="1">
        <f t="shared" si="1"/>
        <v>50</v>
      </c>
    </row>
    <row r="14" spans="1:26" x14ac:dyDescent="0.25">
      <c r="B14" s="1">
        <v>24</v>
      </c>
      <c r="C14" s="1">
        <f t="shared" ref="C14:Z14" si="2">((10-C7)*100)/10</f>
        <v>100</v>
      </c>
      <c r="D14" s="1">
        <f t="shared" si="2"/>
        <v>90</v>
      </c>
      <c r="E14" s="1">
        <f t="shared" si="2"/>
        <v>100</v>
      </c>
      <c r="F14" s="1">
        <f t="shared" si="2"/>
        <v>100</v>
      </c>
      <c r="G14" s="1">
        <f t="shared" si="2"/>
        <v>100</v>
      </c>
      <c r="H14" s="1">
        <f t="shared" si="2"/>
        <v>100</v>
      </c>
      <c r="I14" s="1">
        <f t="shared" si="2"/>
        <v>80</v>
      </c>
      <c r="J14" s="1">
        <f t="shared" si="2"/>
        <v>100</v>
      </c>
      <c r="K14" s="1">
        <f t="shared" si="2"/>
        <v>100</v>
      </c>
      <c r="L14" s="1">
        <f t="shared" si="2"/>
        <v>100</v>
      </c>
      <c r="M14" s="1">
        <f t="shared" si="2"/>
        <v>100</v>
      </c>
      <c r="N14" s="1">
        <f t="shared" si="2"/>
        <v>70</v>
      </c>
      <c r="O14" s="1">
        <f t="shared" si="2"/>
        <v>20</v>
      </c>
      <c r="P14" s="1">
        <f t="shared" si="2"/>
        <v>90</v>
      </c>
      <c r="Q14" s="1">
        <f t="shared" si="2"/>
        <v>80</v>
      </c>
      <c r="R14" s="1">
        <f t="shared" si="2"/>
        <v>80</v>
      </c>
      <c r="S14" s="1">
        <f t="shared" si="2"/>
        <v>50</v>
      </c>
      <c r="T14" s="1">
        <f t="shared" si="2"/>
        <v>90</v>
      </c>
      <c r="U14" s="1">
        <f t="shared" si="2"/>
        <v>80</v>
      </c>
      <c r="V14" s="1">
        <f t="shared" si="2"/>
        <v>60</v>
      </c>
      <c r="W14" s="1">
        <f t="shared" si="2"/>
        <v>90</v>
      </c>
      <c r="X14" s="1">
        <f t="shared" si="2"/>
        <v>100</v>
      </c>
      <c r="Y14" s="1">
        <f t="shared" si="2"/>
        <v>90</v>
      </c>
      <c r="Z14" s="1">
        <f t="shared" si="2"/>
        <v>50</v>
      </c>
    </row>
    <row r="15" spans="1:26" x14ac:dyDescent="0.25">
      <c r="B15" s="1">
        <v>40</v>
      </c>
      <c r="C15" s="1">
        <f t="shared" ref="C15:Z15" si="3">((10-C8)*100)/10</f>
        <v>90</v>
      </c>
      <c r="D15" s="1">
        <f t="shared" si="3"/>
        <v>80</v>
      </c>
      <c r="E15" s="1">
        <f t="shared" si="3"/>
        <v>100</v>
      </c>
      <c r="F15" s="1">
        <f t="shared" si="3"/>
        <v>100</v>
      </c>
      <c r="G15" s="1">
        <f t="shared" si="3"/>
        <v>100</v>
      </c>
      <c r="H15" s="1">
        <f t="shared" si="3"/>
        <v>100</v>
      </c>
      <c r="I15" s="1">
        <f t="shared" si="3"/>
        <v>70</v>
      </c>
      <c r="J15" s="1">
        <f t="shared" si="3"/>
        <v>100</v>
      </c>
      <c r="K15" s="1">
        <f t="shared" si="3"/>
        <v>100</v>
      </c>
      <c r="L15" s="1">
        <f t="shared" si="3"/>
        <v>100</v>
      </c>
      <c r="M15" s="1">
        <f t="shared" si="3"/>
        <v>100</v>
      </c>
      <c r="N15" s="1">
        <f t="shared" si="3"/>
        <v>70</v>
      </c>
      <c r="O15" s="1">
        <f t="shared" si="3"/>
        <v>20</v>
      </c>
      <c r="P15" s="1">
        <f t="shared" si="3"/>
        <v>80</v>
      </c>
      <c r="Q15" s="1">
        <f t="shared" si="3"/>
        <v>80</v>
      </c>
      <c r="R15" s="1">
        <f t="shared" si="3"/>
        <v>80</v>
      </c>
      <c r="S15" s="1">
        <f t="shared" si="3"/>
        <v>50</v>
      </c>
      <c r="T15" s="1">
        <f t="shared" si="3"/>
        <v>90</v>
      </c>
      <c r="U15" s="1">
        <f t="shared" si="3"/>
        <v>70</v>
      </c>
      <c r="V15" s="1">
        <f t="shared" si="3"/>
        <v>50</v>
      </c>
      <c r="W15" s="1">
        <f t="shared" si="3"/>
        <v>90</v>
      </c>
      <c r="X15" s="1">
        <f t="shared" si="3"/>
        <v>100</v>
      </c>
      <c r="Y15" s="1">
        <f t="shared" si="3"/>
        <v>90</v>
      </c>
      <c r="Z15" s="1">
        <f t="shared" si="3"/>
        <v>20</v>
      </c>
    </row>
    <row r="16" spans="1:26" x14ac:dyDescent="0.25">
      <c r="B16" s="1">
        <v>48</v>
      </c>
      <c r="C16" s="1">
        <f t="shared" ref="C16:Z16" si="4">((10-C9)*100)/10</f>
        <v>90</v>
      </c>
      <c r="D16" s="1">
        <f t="shared" si="4"/>
        <v>80</v>
      </c>
      <c r="E16" s="1">
        <f t="shared" si="4"/>
        <v>100</v>
      </c>
      <c r="F16" s="1">
        <f t="shared" si="4"/>
        <v>100</v>
      </c>
      <c r="G16" s="1">
        <f t="shared" si="4"/>
        <v>100</v>
      </c>
      <c r="H16" s="1">
        <f t="shared" si="4"/>
        <v>100</v>
      </c>
      <c r="I16" s="1">
        <f t="shared" si="4"/>
        <v>60</v>
      </c>
      <c r="J16" s="1">
        <f t="shared" si="4"/>
        <v>100</v>
      </c>
      <c r="K16" s="1">
        <f t="shared" si="4"/>
        <v>100</v>
      </c>
      <c r="L16" s="1">
        <f t="shared" si="4"/>
        <v>80</v>
      </c>
      <c r="M16" s="1">
        <f t="shared" si="4"/>
        <v>100</v>
      </c>
      <c r="N16" s="1">
        <f t="shared" si="4"/>
        <v>70</v>
      </c>
      <c r="O16" s="1">
        <f t="shared" si="4"/>
        <v>20</v>
      </c>
      <c r="P16" s="1">
        <f t="shared" si="4"/>
        <v>80</v>
      </c>
      <c r="Q16" s="1">
        <f t="shared" si="4"/>
        <v>80</v>
      </c>
      <c r="R16" s="1">
        <f t="shared" si="4"/>
        <v>80</v>
      </c>
      <c r="S16" s="1">
        <f t="shared" si="4"/>
        <v>40</v>
      </c>
      <c r="T16" s="1">
        <f t="shared" si="4"/>
        <v>80</v>
      </c>
      <c r="U16" s="1">
        <f t="shared" si="4"/>
        <v>70</v>
      </c>
      <c r="V16" s="1">
        <f t="shared" si="4"/>
        <v>50</v>
      </c>
      <c r="W16" s="1">
        <f t="shared" si="4"/>
        <v>80</v>
      </c>
      <c r="X16" s="1">
        <f t="shared" si="4"/>
        <v>100</v>
      </c>
      <c r="Y16" s="1">
        <f t="shared" si="4"/>
        <v>60</v>
      </c>
      <c r="Z16" s="1">
        <f t="shared" si="4"/>
        <v>20</v>
      </c>
    </row>
    <row r="18" spans="1:26" x14ac:dyDescent="0.25">
      <c r="A18" t="s">
        <v>32</v>
      </c>
      <c r="B18" s="1" t="s">
        <v>0</v>
      </c>
      <c r="C18" s="1" t="s">
        <v>20</v>
      </c>
      <c r="D18" s="1" t="s">
        <v>21</v>
      </c>
      <c r="E18" s="1" t="s">
        <v>22</v>
      </c>
      <c r="F18" s="1" t="s">
        <v>23</v>
      </c>
      <c r="G18" s="3" t="s">
        <v>35</v>
      </c>
      <c r="H18" s="8" t="s">
        <v>34</v>
      </c>
      <c r="I18" s="1" t="s">
        <v>0</v>
      </c>
      <c r="J18" s="1" t="s">
        <v>20</v>
      </c>
      <c r="K18" s="1" t="s">
        <v>21</v>
      </c>
      <c r="L18" s="1" t="s">
        <v>22</v>
      </c>
      <c r="M18" s="1" t="s">
        <v>23</v>
      </c>
      <c r="N18" s="3" t="s">
        <v>35</v>
      </c>
    </row>
    <row r="19" spans="1:26" x14ac:dyDescent="0.25">
      <c r="B19" s="1">
        <v>0</v>
      </c>
      <c r="C19" s="1">
        <f>AVERAGE(C12:H12)</f>
        <v>100</v>
      </c>
      <c r="D19" s="1">
        <f>AVERAGE(I12:N12)</f>
        <v>100</v>
      </c>
      <c r="E19" s="1">
        <f>AVERAGE(P12:T12)</f>
        <v>100</v>
      </c>
      <c r="F19" s="1">
        <f>AVERAGE(U12:Y12)</f>
        <v>100</v>
      </c>
      <c r="G19" s="1">
        <v>100</v>
      </c>
      <c r="I19" s="1">
        <v>0</v>
      </c>
      <c r="J19" s="1">
        <f>STDEV(C12:H12)</f>
        <v>0</v>
      </c>
      <c r="K19" s="1">
        <f>STDEV(I12:N12)</f>
        <v>0</v>
      </c>
      <c r="L19" s="1">
        <f>STDEV(P12:T12)</f>
        <v>0</v>
      </c>
      <c r="M19" s="1">
        <f>STDEV(U12:Y12)</f>
        <v>0</v>
      </c>
      <c r="N19" s="1">
        <v>0</v>
      </c>
    </row>
    <row r="20" spans="1:26" x14ac:dyDescent="0.25">
      <c r="B20" s="1">
        <v>16</v>
      </c>
      <c r="C20" s="1">
        <f t="shared" ref="C20:C23" si="5">AVERAGE(C13:H13)</f>
        <v>100</v>
      </c>
      <c r="D20" s="1">
        <f t="shared" ref="D20:D23" si="6">AVERAGE(I13:N13)</f>
        <v>96.666666666666671</v>
      </c>
      <c r="E20" s="1">
        <f t="shared" ref="E20:E23" si="7">AVERAGE(P13:T13)</f>
        <v>98</v>
      </c>
      <c r="F20" s="1">
        <f t="shared" ref="F20:F23" si="8">AVERAGE(U13:Y13)</f>
        <v>92</v>
      </c>
      <c r="G20" s="1">
        <v>94.444444444444443</v>
      </c>
      <c r="I20" s="1">
        <v>16</v>
      </c>
      <c r="J20" s="1">
        <f>STDEV(C13:H13)</f>
        <v>0</v>
      </c>
      <c r="K20" s="1">
        <f>STDEV(I13:N13)</f>
        <v>8.1649658092772608</v>
      </c>
      <c r="L20" s="1">
        <f>STDEV(P13:T13)</f>
        <v>4.4721359549995796</v>
      </c>
      <c r="M20" s="1">
        <f>STDEV(U13:Y13)</f>
        <v>17.888543819998318</v>
      </c>
      <c r="N20" s="1">
        <v>8.8191710368819685</v>
      </c>
    </row>
    <row r="21" spans="1:26" x14ac:dyDescent="0.25">
      <c r="B21" s="1">
        <v>24</v>
      </c>
      <c r="C21" s="1">
        <f t="shared" si="5"/>
        <v>98.333333333333329</v>
      </c>
      <c r="D21" s="1">
        <f t="shared" si="6"/>
        <v>91.666666666666671</v>
      </c>
      <c r="E21" s="1">
        <f t="shared" si="7"/>
        <v>78</v>
      </c>
      <c r="F21" s="1">
        <f t="shared" si="8"/>
        <v>84</v>
      </c>
      <c r="G21" s="1">
        <v>94.444444444444443</v>
      </c>
      <c r="I21" s="1">
        <v>24</v>
      </c>
      <c r="J21" s="1">
        <f>STDEV(C14:H14)</f>
        <v>4.0824829046386313</v>
      </c>
      <c r="K21" s="1">
        <f>STDEV(I14:N14)</f>
        <v>13.291601358251276</v>
      </c>
      <c r="L21" s="1">
        <f>STDEV(P14:T14)</f>
        <v>16.431676725154983</v>
      </c>
      <c r="M21" s="1">
        <f>STDEV(U14:Y14)</f>
        <v>15.165750888103101</v>
      </c>
      <c r="N21" s="1">
        <v>8.8191710368819685</v>
      </c>
    </row>
    <row r="22" spans="1:26" x14ac:dyDescent="0.25">
      <c r="B22" s="1">
        <v>40</v>
      </c>
      <c r="C22" s="1">
        <f t="shared" si="5"/>
        <v>95</v>
      </c>
      <c r="D22" s="1">
        <f t="shared" si="6"/>
        <v>90</v>
      </c>
      <c r="E22" s="1">
        <f t="shared" si="7"/>
        <v>76</v>
      </c>
      <c r="F22" s="1">
        <f t="shared" si="8"/>
        <v>80</v>
      </c>
      <c r="G22" s="1">
        <v>94.444444444444443</v>
      </c>
      <c r="I22" s="1">
        <v>40</v>
      </c>
      <c r="J22" s="1">
        <f>STDEV(C15:H15)</f>
        <v>8.3666002653407556</v>
      </c>
      <c r="K22" s="1">
        <f>STDEV(I15:N15)</f>
        <v>15.491933384829668</v>
      </c>
      <c r="L22" s="1">
        <f>STDEV(P15:T15)</f>
        <v>15.165750888103101</v>
      </c>
      <c r="M22" s="1">
        <f>STDEV(U15:Y15)</f>
        <v>20</v>
      </c>
      <c r="N22" s="1">
        <v>8.8191710368819685</v>
      </c>
    </row>
    <row r="23" spans="1:26" x14ac:dyDescent="0.25">
      <c r="B23" s="1">
        <v>48</v>
      </c>
      <c r="C23" s="1">
        <f t="shared" si="5"/>
        <v>95</v>
      </c>
      <c r="D23" s="1">
        <f t="shared" si="6"/>
        <v>85</v>
      </c>
      <c r="E23" s="1">
        <f t="shared" si="7"/>
        <v>72</v>
      </c>
      <c r="F23" s="1">
        <f t="shared" si="8"/>
        <v>72</v>
      </c>
      <c r="G23" s="1">
        <v>94.444444444444443</v>
      </c>
      <c r="I23" s="1">
        <v>48</v>
      </c>
      <c r="J23" s="1">
        <f>STDEV(C16:H16)</f>
        <v>8.3666002653407556</v>
      </c>
      <c r="K23" s="1">
        <f>STDEV(I16:N16)</f>
        <v>17.606816861659009</v>
      </c>
      <c r="L23" s="1">
        <f>STDEV(P16:T16)</f>
        <v>17.888543819998318</v>
      </c>
      <c r="M23" s="1">
        <f>STDEV(U16:Y16)</f>
        <v>19.235384061671343</v>
      </c>
      <c r="N23" s="1">
        <v>8.8191710368819685</v>
      </c>
    </row>
    <row r="25" spans="1:26" x14ac:dyDescent="0.25">
      <c r="A25" t="s">
        <v>25</v>
      </c>
      <c r="B25" s="1" t="s">
        <v>3</v>
      </c>
      <c r="C25" s="1" t="s">
        <v>4</v>
      </c>
      <c r="D25" s="1" t="s">
        <v>5</v>
      </c>
      <c r="E25" s="1" t="s">
        <v>6</v>
      </c>
      <c r="F25" s="1" t="s">
        <v>7</v>
      </c>
      <c r="G25" s="1" t="s">
        <v>8</v>
      </c>
      <c r="H25" s="1" t="s">
        <v>9</v>
      </c>
      <c r="I25" s="1" t="s">
        <v>10</v>
      </c>
      <c r="J25" s="1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" t="s">
        <v>15</v>
      </c>
      <c r="P25" s="1" t="s">
        <v>15</v>
      </c>
      <c r="Q25" s="1" t="s">
        <v>15</v>
      </c>
      <c r="R25" s="1" t="s">
        <v>15</v>
      </c>
      <c r="S25" s="1" t="s">
        <v>15</v>
      </c>
      <c r="T25" s="1" t="s">
        <v>15</v>
      </c>
      <c r="U25" s="1" t="s">
        <v>15</v>
      </c>
      <c r="V25" s="1" t="s">
        <v>15</v>
      </c>
      <c r="W25" s="1" t="s">
        <v>16</v>
      </c>
      <c r="X25" s="1" t="s">
        <v>17</v>
      </c>
      <c r="Y25" s="1" t="s">
        <v>18</v>
      </c>
      <c r="Z25" s="1" t="s">
        <v>19</v>
      </c>
    </row>
    <row r="26" spans="1:26" x14ac:dyDescent="0.25">
      <c r="B26" s="1" t="s">
        <v>20</v>
      </c>
      <c r="C26" s="1">
        <v>1E-3</v>
      </c>
      <c r="D26" s="1">
        <v>156</v>
      </c>
      <c r="E26" s="1">
        <v>192</v>
      </c>
      <c r="F26" s="1">
        <v>136</v>
      </c>
      <c r="G26" s="1">
        <v>171</v>
      </c>
      <c r="H26" s="1">
        <v>138</v>
      </c>
      <c r="I26" s="1">
        <v>266</v>
      </c>
      <c r="J26" s="1">
        <v>171</v>
      </c>
      <c r="K26" s="1">
        <v>135</v>
      </c>
      <c r="L26" s="1">
        <v>124</v>
      </c>
      <c r="M26" s="1">
        <f>AVERAGE(D26:L26)</f>
        <v>165.44444444444446</v>
      </c>
      <c r="N26" s="1">
        <f>(D26/(0.01*C26))/100</f>
        <v>155999.99999999997</v>
      </c>
      <c r="O26" s="1">
        <f>(E26/(0.01*C26))/100</f>
        <v>192000</v>
      </c>
      <c r="P26" s="1"/>
      <c r="Q26" s="1">
        <f>(G26/(0.01*C26))/100</f>
        <v>171000</v>
      </c>
      <c r="R26" s="1">
        <f>(H26/(0.01*C26))/100</f>
        <v>137999.99999999997</v>
      </c>
      <c r="S26" s="1">
        <f>(I26/(0.01*C26))/100</f>
        <v>265999.99999999994</v>
      </c>
      <c r="T26" s="1">
        <f>(J26/(0.01*C26))/100</f>
        <v>171000</v>
      </c>
      <c r="U26" s="1">
        <f>(K26/(0.01*C26))/100</f>
        <v>134999.99999999997</v>
      </c>
      <c r="V26" s="1">
        <f>(L26/(0.01*C26))/100</f>
        <v>123999.99999999999</v>
      </c>
      <c r="W26" s="1">
        <f>AVERAGE(N26:V26)</f>
        <v>169125</v>
      </c>
      <c r="X26" s="1">
        <f>MEDIAN(N26:V26)</f>
        <v>163500</v>
      </c>
      <c r="Y26" s="1">
        <f>MIN(N26:V26)</f>
        <v>123999.99999999999</v>
      </c>
      <c r="Z26" s="1">
        <f>MAX(N26:V26)</f>
        <v>265999.99999999994</v>
      </c>
    </row>
    <row r="27" spans="1:26" x14ac:dyDescent="0.25">
      <c r="B27" s="1" t="s">
        <v>21</v>
      </c>
      <c r="C27" s="1">
        <v>1E-4</v>
      </c>
      <c r="D27" s="1">
        <v>164</v>
      </c>
      <c r="E27" s="1">
        <v>173</v>
      </c>
      <c r="F27" s="1">
        <v>153</v>
      </c>
      <c r="G27" s="1">
        <v>145</v>
      </c>
      <c r="H27" s="1">
        <v>153</v>
      </c>
      <c r="I27" s="1">
        <v>153</v>
      </c>
      <c r="J27" s="1"/>
      <c r="K27" s="1">
        <v>189</v>
      </c>
      <c r="L27" s="1">
        <v>98</v>
      </c>
      <c r="M27" s="1">
        <f t="shared" ref="M27:M28" si="9">AVERAGE(D27:L27)</f>
        <v>153.5</v>
      </c>
      <c r="N27" s="1">
        <f t="shared" ref="N27:N29" si="10">(D27/(0.01*C27))/100</f>
        <v>1639999.9999999998</v>
      </c>
      <c r="O27" s="1">
        <f t="shared" ref="O27:O29" si="11">(E27/(0.01*C27))/100</f>
        <v>1729999.9999999998</v>
      </c>
      <c r="P27" s="1">
        <f t="shared" ref="P27:P28" si="12">(F27/(0.01*C27))/100</f>
        <v>1529999.9999999998</v>
      </c>
      <c r="Q27" s="1">
        <f t="shared" ref="Q27:Q28" si="13">(G27/(0.01*C27))/100</f>
        <v>1449999.9999999998</v>
      </c>
      <c r="R27" s="1">
        <f t="shared" ref="R27:R29" si="14">(H27/(0.01*C27))/100</f>
        <v>1529999.9999999998</v>
      </c>
      <c r="S27" s="1">
        <f t="shared" ref="S27:S29" si="15">(I27/(0.01*C27))/100</f>
        <v>1529999.9999999998</v>
      </c>
      <c r="T27" s="1"/>
      <c r="U27" s="1">
        <f t="shared" ref="U27:U29" si="16">(K27/(0.01*C27))/100</f>
        <v>1889999.9999999998</v>
      </c>
      <c r="V27" s="1">
        <f t="shared" ref="V27:V29" si="17">(L27/(0.01*C27))/100</f>
        <v>979999.99999999988</v>
      </c>
      <c r="W27" s="1">
        <f t="shared" ref="W27:W29" si="18">AVERAGE(N27:V27)</f>
        <v>1534999.9999999998</v>
      </c>
      <c r="X27" s="1">
        <f t="shared" ref="X27:X29" si="19">MEDIAN(N27:V27)</f>
        <v>1529999.9999999998</v>
      </c>
      <c r="Y27" s="1">
        <f t="shared" ref="Y27:Y29" si="20">MIN(N27:V27)</f>
        <v>979999.99999999988</v>
      </c>
      <c r="Z27" s="1">
        <f t="shared" ref="Z27:Z29" si="21">MAX(N27:V27)</f>
        <v>1889999.9999999998</v>
      </c>
    </row>
    <row r="28" spans="1:26" x14ac:dyDescent="0.25">
      <c r="B28" s="1" t="s">
        <v>22</v>
      </c>
      <c r="C28" s="1">
        <v>1.0000000000000001E-5</v>
      </c>
      <c r="D28" s="1">
        <v>141</v>
      </c>
      <c r="E28" s="1">
        <v>180</v>
      </c>
      <c r="F28" s="1">
        <v>156</v>
      </c>
      <c r="G28" s="1">
        <v>166</v>
      </c>
      <c r="H28" s="1">
        <v>91</v>
      </c>
      <c r="I28" s="1">
        <v>122</v>
      </c>
      <c r="J28" s="1">
        <v>91</v>
      </c>
      <c r="K28" s="1">
        <v>94</v>
      </c>
      <c r="L28" s="1">
        <v>99</v>
      </c>
      <c r="M28" s="1">
        <f t="shared" si="9"/>
        <v>126.66666666666667</v>
      </c>
      <c r="N28" s="1">
        <f t="shared" si="10"/>
        <v>14099999.999999998</v>
      </c>
      <c r="O28" s="1">
        <f t="shared" si="11"/>
        <v>17999999.999999996</v>
      </c>
      <c r="P28" s="1">
        <f t="shared" si="12"/>
        <v>15599999.999999998</v>
      </c>
      <c r="Q28" s="1">
        <f t="shared" si="13"/>
        <v>16599999.999999998</v>
      </c>
      <c r="R28" s="1">
        <f t="shared" si="14"/>
        <v>9099999.9999999981</v>
      </c>
      <c r="S28" s="1">
        <f t="shared" si="15"/>
        <v>12200000</v>
      </c>
      <c r="T28" s="1">
        <f t="shared" ref="T28:T29" si="22">(J28/(0.01*C28))/100</f>
        <v>9099999.9999999981</v>
      </c>
      <c r="U28" s="1">
        <f t="shared" si="16"/>
        <v>9399999.9999999981</v>
      </c>
      <c r="V28" s="1">
        <f t="shared" si="17"/>
        <v>9899999.9999999981</v>
      </c>
      <c r="W28" s="1">
        <f t="shared" si="18"/>
        <v>12666666.666666664</v>
      </c>
      <c r="X28" s="1">
        <f t="shared" si="19"/>
        <v>12200000</v>
      </c>
      <c r="Y28" s="1">
        <f t="shared" si="20"/>
        <v>9099999.9999999981</v>
      </c>
      <c r="Z28" s="1">
        <f t="shared" si="21"/>
        <v>17999999.999999996</v>
      </c>
    </row>
    <row r="29" spans="1:26" x14ac:dyDescent="0.25">
      <c r="B29" s="1" t="s">
        <v>23</v>
      </c>
      <c r="C29" s="1">
        <v>9.9999999999999995E-7</v>
      </c>
      <c r="D29" s="1">
        <v>121</v>
      </c>
      <c r="E29" s="1">
        <v>134</v>
      </c>
      <c r="F29" s="1">
        <v>156</v>
      </c>
      <c r="G29" s="1">
        <v>109</v>
      </c>
      <c r="H29" s="1">
        <v>136</v>
      </c>
      <c r="I29" s="1">
        <v>173</v>
      </c>
      <c r="J29" s="1">
        <v>81</v>
      </c>
      <c r="K29" s="1">
        <v>84</v>
      </c>
      <c r="L29" s="1">
        <v>101</v>
      </c>
      <c r="M29" s="1">
        <f>AVERAGE(D29:L29)</f>
        <v>121.66666666666667</v>
      </c>
      <c r="N29" s="1">
        <f t="shared" si="10"/>
        <v>121000000</v>
      </c>
      <c r="O29" s="1">
        <f t="shared" si="11"/>
        <v>134000000</v>
      </c>
      <c r="P29" s="1">
        <f>(F29/(0.01*C29))/100</f>
        <v>156000000</v>
      </c>
      <c r="Q29" s="1">
        <f>(G29/(0.01*C29))/100</f>
        <v>109000000</v>
      </c>
      <c r="R29" s="1">
        <f t="shared" si="14"/>
        <v>136000000</v>
      </c>
      <c r="S29" s="1">
        <f t="shared" si="15"/>
        <v>173000000</v>
      </c>
      <c r="T29" s="1">
        <f t="shared" si="22"/>
        <v>81000000</v>
      </c>
      <c r="U29" s="1">
        <f t="shared" si="16"/>
        <v>84000000</v>
      </c>
      <c r="V29" s="1">
        <f t="shared" si="17"/>
        <v>101000000</v>
      </c>
      <c r="W29" s="1">
        <f t="shared" si="18"/>
        <v>121666666.66666667</v>
      </c>
      <c r="X29" s="1">
        <f t="shared" si="19"/>
        <v>121000000</v>
      </c>
      <c r="Y29" s="1">
        <f t="shared" si="20"/>
        <v>81000000</v>
      </c>
      <c r="Z29" s="1">
        <f t="shared" si="21"/>
        <v>173000000</v>
      </c>
    </row>
    <row r="32" spans="1:26" x14ac:dyDescent="0.25">
      <c r="B32" s="1" t="s">
        <v>3</v>
      </c>
      <c r="C32" s="1" t="s">
        <v>4</v>
      </c>
      <c r="D32" s="1" t="s">
        <v>16</v>
      </c>
      <c r="E32" s="1" t="s">
        <v>27</v>
      </c>
      <c r="F32" s="1" t="s">
        <v>17</v>
      </c>
      <c r="G32" s="1" t="s">
        <v>18</v>
      </c>
      <c r="H32" s="1" t="s">
        <v>19</v>
      </c>
    </row>
    <row r="33" spans="2:8" x14ac:dyDescent="0.25">
      <c r="B33" s="1" t="s">
        <v>20</v>
      </c>
      <c r="C33" s="1">
        <v>1E-3</v>
      </c>
      <c r="D33" s="4">
        <v>169125</v>
      </c>
      <c r="E33" s="5">
        <v>169125</v>
      </c>
      <c r="F33" s="1">
        <v>163500</v>
      </c>
      <c r="G33" s="1">
        <v>123999.99999999999</v>
      </c>
      <c r="H33" s="1">
        <v>265999.99999999994</v>
      </c>
    </row>
    <row r="34" spans="2:8" x14ac:dyDescent="0.25">
      <c r="B34" s="1" t="s">
        <v>21</v>
      </c>
      <c r="C34" s="1">
        <v>1E-4</v>
      </c>
      <c r="D34" s="4">
        <v>1534999.9999999998</v>
      </c>
      <c r="E34" s="5">
        <v>1534999.9999999998</v>
      </c>
      <c r="F34" s="1">
        <v>1529999.9999999998</v>
      </c>
      <c r="G34" s="1">
        <v>979999.99999999988</v>
      </c>
      <c r="H34" s="1">
        <v>1889999.9999999998</v>
      </c>
    </row>
    <row r="35" spans="2:8" x14ac:dyDescent="0.25">
      <c r="B35" s="1" t="s">
        <v>22</v>
      </c>
      <c r="C35" s="1">
        <v>1.0000000000000001E-5</v>
      </c>
      <c r="D35" s="4">
        <v>12666666.666666664</v>
      </c>
      <c r="E35" s="5">
        <v>12666666.666666664</v>
      </c>
      <c r="F35" s="1">
        <v>12200000</v>
      </c>
      <c r="G35" s="1">
        <v>9099999.9999999981</v>
      </c>
      <c r="H35" s="1">
        <v>17999999.999999996</v>
      </c>
    </row>
    <row r="36" spans="2:8" x14ac:dyDescent="0.25">
      <c r="B36" s="1" t="s">
        <v>23</v>
      </c>
      <c r="C36" s="1">
        <v>9.9999999999999995E-7</v>
      </c>
      <c r="D36" s="4">
        <v>121666666.66666667</v>
      </c>
      <c r="E36" s="5">
        <v>121666666.66666667</v>
      </c>
      <c r="F36" s="1">
        <v>121000000</v>
      </c>
      <c r="G36" s="1">
        <v>81000000</v>
      </c>
      <c r="H36" s="1">
        <v>173000000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topLeftCell="C24" zoomScale="80" zoomScaleNormal="80" workbookViewId="0">
      <selection activeCell="V25" sqref="V25"/>
    </sheetView>
  </sheetViews>
  <sheetFormatPr defaultRowHeight="15" x14ac:dyDescent="0.25"/>
  <cols>
    <col min="1" max="1" width="19.28515625" bestFit="1" customWidth="1"/>
    <col min="2" max="2" width="24" bestFit="1" customWidth="1"/>
    <col min="4" max="6" width="9.85546875" bestFit="1" customWidth="1"/>
    <col min="7" max="7" width="12.5703125" bestFit="1" customWidth="1"/>
    <col min="8" max="8" width="14.85546875" customWidth="1"/>
    <col min="9" max="10" width="12.5703125" customWidth="1"/>
    <col min="11" max="11" width="13.42578125" bestFit="1" customWidth="1"/>
    <col min="12" max="17" width="12.5703125" customWidth="1"/>
    <col min="18" max="19" width="12.5703125" bestFit="1" customWidth="1"/>
    <col min="20" max="20" width="15.85546875" customWidth="1"/>
  </cols>
  <sheetData>
    <row r="2" spans="1:18" x14ac:dyDescent="0.25">
      <c r="A2" t="s">
        <v>28</v>
      </c>
      <c r="B2" s="1" t="s">
        <v>0</v>
      </c>
      <c r="C2" s="1" t="s">
        <v>20</v>
      </c>
      <c r="D2" s="1">
        <v>1</v>
      </c>
      <c r="E2" s="1">
        <v>2</v>
      </c>
      <c r="F2" s="1">
        <v>3</v>
      </c>
      <c r="G2" s="1" t="s">
        <v>21</v>
      </c>
      <c r="H2" s="1">
        <v>1</v>
      </c>
      <c r="I2" s="1">
        <v>2</v>
      </c>
      <c r="J2" s="1">
        <v>3</v>
      </c>
      <c r="K2" s="1" t="s">
        <v>22</v>
      </c>
      <c r="L2" s="1">
        <v>1</v>
      </c>
      <c r="M2" s="1">
        <v>2</v>
      </c>
      <c r="N2" s="1">
        <v>3</v>
      </c>
      <c r="O2" s="1" t="s">
        <v>23</v>
      </c>
      <c r="P2" s="1">
        <v>1</v>
      </c>
      <c r="Q2" s="1">
        <v>2</v>
      </c>
      <c r="R2" s="1">
        <v>3</v>
      </c>
    </row>
    <row r="3" spans="1:18" x14ac:dyDescent="0.25"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  <row r="4" spans="1:18" x14ac:dyDescent="0.25">
      <c r="B4" s="1">
        <v>3</v>
      </c>
      <c r="C4" s="1"/>
      <c r="D4" s="1">
        <v>0</v>
      </c>
      <c r="E4" s="1">
        <v>0</v>
      </c>
      <c r="F4" s="1">
        <v>0</v>
      </c>
      <c r="G4" s="1"/>
      <c r="H4" s="1">
        <v>0</v>
      </c>
      <c r="I4" s="1">
        <v>0</v>
      </c>
      <c r="J4" s="1">
        <v>0</v>
      </c>
      <c r="K4" s="1"/>
      <c r="L4" s="1">
        <v>1</v>
      </c>
      <c r="M4" s="1">
        <v>0</v>
      </c>
      <c r="N4" s="1">
        <v>0</v>
      </c>
      <c r="O4" s="1"/>
      <c r="P4" s="1">
        <v>1</v>
      </c>
      <c r="Q4" s="1">
        <v>0</v>
      </c>
      <c r="R4" s="1">
        <v>0</v>
      </c>
    </row>
    <row r="5" spans="1:18" x14ac:dyDescent="0.25">
      <c r="B5" s="1">
        <v>12</v>
      </c>
      <c r="C5" s="1">
        <v>1</v>
      </c>
      <c r="D5" s="1"/>
      <c r="E5" s="1"/>
      <c r="F5" s="1"/>
      <c r="G5" s="1">
        <v>4</v>
      </c>
      <c r="H5" s="1"/>
      <c r="I5" s="1"/>
      <c r="J5" s="1"/>
      <c r="K5" s="1">
        <v>7</v>
      </c>
      <c r="L5" s="1"/>
      <c r="M5" s="1"/>
      <c r="N5" s="1"/>
      <c r="O5" s="1">
        <v>4</v>
      </c>
      <c r="P5" s="1"/>
      <c r="Q5" s="1"/>
      <c r="R5" s="1"/>
    </row>
    <row r="6" spans="1:18" x14ac:dyDescent="0.25">
      <c r="B6" s="1">
        <v>16</v>
      </c>
      <c r="C6" s="1">
        <v>2</v>
      </c>
      <c r="D6" s="1"/>
      <c r="E6" s="1"/>
      <c r="F6" s="1"/>
      <c r="G6" s="1">
        <v>6</v>
      </c>
      <c r="H6" s="1"/>
      <c r="I6" s="1"/>
      <c r="J6" s="1"/>
      <c r="K6" s="1">
        <v>8</v>
      </c>
      <c r="L6" s="1"/>
      <c r="M6" s="1"/>
      <c r="N6" s="1"/>
      <c r="O6" s="1">
        <v>4</v>
      </c>
      <c r="P6" s="1"/>
      <c r="Q6" s="1"/>
      <c r="R6" s="1"/>
    </row>
    <row r="7" spans="1:18" x14ac:dyDescent="0.25">
      <c r="B7" s="1">
        <v>20</v>
      </c>
      <c r="C7" s="1"/>
      <c r="D7" s="1">
        <v>5</v>
      </c>
      <c r="E7" s="1">
        <v>2</v>
      </c>
      <c r="F7" s="1">
        <v>3</v>
      </c>
      <c r="G7" s="1"/>
      <c r="H7" s="1">
        <v>7</v>
      </c>
      <c r="I7" s="1">
        <v>7</v>
      </c>
      <c r="J7" s="1">
        <v>7</v>
      </c>
      <c r="K7" s="1"/>
      <c r="L7" s="1">
        <v>10</v>
      </c>
      <c r="M7" s="1">
        <v>9</v>
      </c>
      <c r="N7" s="1">
        <v>9</v>
      </c>
      <c r="O7" s="1"/>
      <c r="P7" s="1">
        <v>10</v>
      </c>
      <c r="Q7" s="1">
        <v>7</v>
      </c>
      <c r="R7" s="1">
        <v>9</v>
      </c>
    </row>
    <row r="8" spans="1:18" x14ac:dyDescent="0.25">
      <c r="B8" s="1">
        <v>24</v>
      </c>
      <c r="C8" s="1"/>
      <c r="D8" s="1">
        <v>5</v>
      </c>
      <c r="E8" s="1">
        <v>3</v>
      </c>
      <c r="F8" s="1">
        <v>4</v>
      </c>
      <c r="G8" s="1"/>
      <c r="H8" s="1">
        <v>7</v>
      </c>
      <c r="I8" s="1">
        <v>7</v>
      </c>
      <c r="J8" s="1">
        <v>8</v>
      </c>
      <c r="K8" s="1"/>
      <c r="L8" s="1">
        <v>10</v>
      </c>
      <c r="M8" s="1">
        <v>9</v>
      </c>
      <c r="N8" s="1">
        <v>9</v>
      </c>
      <c r="O8" s="1"/>
      <c r="P8" s="1">
        <v>10</v>
      </c>
      <c r="Q8" s="1">
        <v>7</v>
      </c>
      <c r="R8" s="1">
        <v>9</v>
      </c>
    </row>
    <row r="9" spans="1:18" x14ac:dyDescent="0.25">
      <c r="B9" s="1">
        <v>36</v>
      </c>
      <c r="C9" s="1">
        <v>2</v>
      </c>
      <c r="D9" s="1"/>
      <c r="E9" s="1"/>
      <c r="F9" s="1"/>
      <c r="G9" s="1">
        <v>7</v>
      </c>
      <c r="H9" s="1"/>
      <c r="I9" s="1"/>
      <c r="J9" s="1"/>
      <c r="K9" s="1">
        <v>8</v>
      </c>
      <c r="L9" s="1"/>
      <c r="M9" s="1"/>
      <c r="N9" s="1"/>
      <c r="O9" s="1">
        <v>5</v>
      </c>
      <c r="P9" s="1"/>
      <c r="Q9" s="1"/>
      <c r="R9" s="1"/>
    </row>
    <row r="10" spans="1:18" x14ac:dyDescent="0.25">
      <c r="B10" s="1">
        <v>48</v>
      </c>
      <c r="C10" s="1">
        <v>3</v>
      </c>
      <c r="D10" s="1">
        <v>6</v>
      </c>
      <c r="E10" s="1">
        <v>3</v>
      </c>
      <c r="F10" s="1">
        <v>4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10</v>
      </c>
      <c r="M10" s="1">
        <v>9</v>
      </c>
      <c r="N10" s="1">
        <v>10</v>
      </c>
      <c r="O10" s="1">
        <v>5</v>
      </c>
      <c r="P10" s="1">
        <v>10</v>
      </c>
      <c r="Q10" s="1">
        <v>10</v>
      </c>
      <c r="R10" s="1">
        <v>10</v>
      </c>
    </row>
    <row r="13" spans="1:18" x14ac:dyDescent="0.25">
      <c r="A13" t="s">
        <v>26</v>
      </c>
      <c r="B13" s="1" t="s">
        <v>0</v>
      </c>
      <c r="C13" s="1" t="s">
        <v>20</v>
      </c>
      <c r="D13" s="1"/>
      <c r="E13" s="1"/>
      <c r="F13" s="1"/>
      <c r="G13" s="1" t="s">
        <v>21</v>
      </c>
      <c r="H13" s="1"/>
      <c r="I13" s="1"/>
      <c r="J13" s="1"/>
      <c r="K13" s="1" t="s">
        <v>22</v>
      </c>
      <c r="L13" s="1"/>
      <c r="M13" s="1"/>
      <c r="N13" s="1"/>
      <c r="O13" s="1" t="s">
        <v>23</v>
      </c>
      <c r="P13" s="1"/>
      <c r="Q13" s="1"/>
      <c r="R13" s="1"/>
    </row>
    <row r="14" spans="1:18" x14ac:dyDescent="0.25">
      <c r="B14" s="1">
        <v>0</v>
      </c>
      <c r="C14" s="1">
        <f t="shared" ref="C14:R14" si="0">((10-C3)*100)/10</f>
        <v>100</v>
      </c>
      <c r="D14" s="1">
        <f t="shared" si="0"/>
        <v>100</v>
      </c>
      <c r="E14" s="1">
        <f t="shared" si="0"/>
        <v>100</v>
      </c>
      <c r="F14" s="1">
        <f t="shared" si="0"/>
        <v>100</v>
      </c>
      <c r="G14" s="1">
        <f t="shared" si="0"/>
        <v>100</v>
      </c>
      <c r="H14" s="1">
        <f t="shared" si="0"/>
        <v>100</v>
      </c>
      <c r="I14" s="1">
        <f t="shared" si="0"/>
        <v>100</v>
      </c>
      <c r="J14" s="1">
        <f t="shared" si="0"/>
        <v>100</v>
      </c>
      <c r="K14" s="1">
        <f t="shared" si="0"/>
        <v>100</v>
      </c>
      <c r="L14" s="1">
        <f t="shared" si="0"/>
        <v>100</v>
      </c>
      <c r="M14" s="1">
        <f t="shared" si="0"/>
        <v>100</v>
      </c>
      <c r="N14" s="1">
        <f t="shared" si="0"/>
        <v>100</v>
      </c>
      <c r="O14" s="1">
        <f t="shared" si="0"/>
        <v>100</v>
      </c>
      <c r="P14" s="1">
        <f t="shared" si="0"/>
        <v>100</v>
      </c>
      <c r="Q14" s="1">
        <f t="shared" si="0"/>
        <v>100</v>
      </c>
      <c r="R14" s="1">
        <f t="shared" si="0"/>
        <v>100</v>
      </c>
    </row>
    <row r="15" spans="1:18" x14ac:dyDescent="0.25">
      <c r="B15" s="1">
        <v>3</v>
      </c>
      <c r="C15" s="1"/>
      <c r="D15" s="1">
        <f>((10-D4)*100)/10</f>
        <v>100</v>
      </c>
      <c r="E15" s="1">
        <f>((10-E4)*100)/10</f>
        <v>100</v>
      </c>
      <c r="F15" s="1">
        <f>((10-F4)*100)/10</f>
        <v>100</v>
      </c>
      <c r="G15" s="1"/>
      <c r="H15" s="1">
        <f>((10-H4)*100)/10</f>
        <v>100</v>
      </c>
      <c r="I15" s="1">
        <f>((10-I4)*100)/10</f>
        <v>100</v>
      </c>
      <c r="J15" s="1">
        <f>((10-J4)*100)/10</f>
        <v>100</v>
      </c>
      <c r="K15" s="1"/>
      <c r="L15" s="1">
        <f>((10-L4)*100)/10</f>
        <v>90</v>
      </c>
      <c r="M15" s="1">
        <f>((10-M4)*100)/10</f>
        <v>100</v>
      </c>
      <c r="N15" s="1">
        <f>((10-N4)*100)/10</f>
        <v>100</v>
      </c>
      <c r="O15" s="1"/>
      <c r="P15" s="1">
        <f>((10-P4)*100)/10</f>
        <v>90</v>
      </c>
      <c r="Q15" s="1">
        <f>((10-Q4)*100)/10</f>
        <v>100</v>
      </c>
      <c r="R15" s="1">
        <f>((10-R4)*100)/10</f>
        <v>100</v>
      </c>
    </row>
    <row r="16" spans="1:18" x14ac:dyDescent="0.25">
      <c r="B16" s="1">
        <v>12</v>
      </c>
      <c r="C16" s="1">
        <f>((10-C5)*100)/10</f>
        <v>90</v>
      </c>
      <c r="D16" s="1"/>
      <c r="E16" s="1"/>
      <c r="F16" s="1"/>
      <c r="G16" s="1">
        <f>((10-G5)*100)/10</f>
        <v>60</v>
      </c>
      <c r="H16" s="1"/>
      <c r="I16" s="1"/>
      <c r="J16" s="1"/>
      <c r="K16" s="1">
        <f>((10-K5)*100)/10</f>
        <v>30</v>
      </c>
      <c r="L16" s="1"/>
      <c r="M16" s="1"/>
      <c r="N16" s="1"/>
      <c r="O16" s="1">
        <f>((10-O5)*100)/10</f>
        <v>60</v>
      </c>
      <c r="P16" s="1"/>
      <c r="Q16" s="1"/>
      <c r="R16" s="1"/>
    </row>
    <row r="17" spans="1:18" x14ac:dyDescent="0.25">
      <c r="B17" s="1">
        <v>16</v>
      </c>
      <c r="C17" s="1">
        <f>((10-C6)*100)/10</f>
        <v>80</v>
      </c>
      <c r="D17" s="1"/>
      <c r="E17" s="1"/>
      <c r="F17" s="1"/>
      <c r="G17" s="1">
        <f>((10-G6)*100)/10</f>
        <v>40</v>
      </c>
      <c r="H17" s="1"/>
      <c r="I17" s="1"/>
      <c r="J17" s="1"/>
      <c r="K17" s="1">
        <f>((10-K6)*100)/10</f>
        <v>20</v>
      </c>
      <c r="L17" s="1"/>
      <c r="M17" s="1"/>
      <c r="N17" s="1"/>
      <c r="O17" s="1">
        <f>((10-O6)*100)/10</f>
        <v>60</v>
      </c>
      <c r="P17" s="1"/>
      <c r="Q17" s="1"/>
      <c r="R17" s="1"/>
    </row>
    <row r="18" spans="1:18" x14ac:dyDescent="0.25">
      <c r="B18" s="1">
        <v>20</v>
      </c>
      <c r="C18" s="1"/>
      <c r="D18" s="1">
        <f t="shared" ref="D18:F19" si="1">((10-D7)*100)/10</f>
        <v>50</v>
      </c>
      <c r="E18" s="1">
        <f t="shared" si="1"/>
        <v>80</v>
      </c>
      <c r="F18" s="1">
        <f t="shared" si="1"/>
        <v>70</v>
      </c>
      <c r="G18" s="1"/>
      <c r="H18" s="1">
        <f t="shared" ref="H18:J19" si="2">((10-H7)*100)/10</f>
        <v>30</v>
      </c>
      <c r="I18" s="1">
        <f t="shared" si="2"/>
        <v>30</v>
      </c>
      <c r="J18" s="1">
        <f t="shared" si="2"/>
        <v>30</v>
      </c>
      <c r="K18" s="1"/>
      <c r="L18" s="1">
        <f t="shared" ref="L18:N19" si="3">((10-L7)*100)/10</f>
        <v>0</v>
      </c>
      <c r="M18" s="1">
        <f t="shared" si="3"/>
        <v>10</v>
      </c>
      <c r="N18" s="1">
        <f t="shared" si="3"/>
        <v>10</v>
      </c>
      <c r="O18" s="1"/>
      <c r="P18" s="1">
        <f t="shared" ref="P18:R19" si="4">((10-P7)*100)/10</f>
        <v>0</v>
      </c>
      <c r="Q18" s="1">
        <f t="shared" si="4"/>
        <v>30</v>
      </c>
      <c r="R18" s="1">
        <f t="shared" si="4"/>
        <v>10</v>
      </c>
    </row>
    <row r="19" spans="1:18" x14ac:dyDescent="0.25">
      <c r="B19" s="1">
        <v>24</v>
      </c>
      <c r="C19" s="1"/>
      <c r="D19" s="1">
        <f t="shared" si="1"/>
        <v>50</v>
      </c>
      <c r="E19" s="1">
        <f t="shared" si="1"/>
        <v>70</v>
      </c>
      <c r="F19" s="1">
        <f t="shared" si="1"/>
        <v>60</v>
      </c>
      <c r="G19" s="1"/>
      <c r="H19" s="1">
        <f t="shared" si="2"/>
        <v>30</v>
      </c>
      <c r="I19" s="1">
        <f t="shared" si="2"/>
        <v>30</v>
      </c>
      <c r="J19" s="1">
        <f t="shared" si="2"/>
        <v>20</v>
      </c>
      <c r="K19" s="1"/>
      <c r="L19" s="1">
        <f t="shared" si="3"/>
        <v>0</v>
      </c>
      <c r="M19" s="1">
        <f t="shared" si="3"/>
        <v>10</v>
      </c>
      <c r="N19" s="1">
        <f t="shared" si="3"/>
        <v>10</v>
      </c>
      <c r="O19" s="1"/>
      <c r="P19" s="1">
        <f t="shared" si="4"/>
        <v>0</v>
      </c>
      <c r="Q19" s="1">
        <f t="shared" si="4"/>
        <v>30</v>
      </c>
      <c r="R19" s="1">
        <f t="shared" si="4"/>
        <v>10</v>
      </c>
    </row>
    <row r="20" spans="1:18" x14ac:dyDescent="0.25">
      <c r="B20" s="1">
        <v>36</v>
      </c>
      <c r="C20" s="1">
        <f>((10-C9)*100)/10</f>
        <v>80</v>
      </c>
      <c r="D20" s="1"/>
      <c r="E20" s="1"/>
      <c r="F20" s="1"/>
      <c r="G20" s="1">
        <f>((10-G9)*100)/10</f>
        <v>30</v>
      </c>
      <c r="H20" s="1"/>
      <c r="I20" s="1"/>
      <c r="J20" s="1"/>
      <c r="K20" s="1">
        <f>((10-K9)*100)/10</f>
        <v>20</v>
      </c>
      <c r="L20" s="1"/>
      <c r="M20" s="1"/>
      <c r="N20" s="1"/>
      <c r="O20" s="1">
        <f>((10-O9)*100)/10</f>
        <v>50</v>
      </c>
      <c r="P20" s="1"/>
      <c r="Q20" s="1"/>
      <c r="R20" s="1"/>
    </row>
    <row r="21" spans="1:18" x14ac:dyDescent="0.25">
      <c r="B21" s="1">
        <v>48</v>
      </c>
      <c r="C21" s="1">
        <f>((10-C10)*100)/10</f>
        <v>70</v>
      </c>
      <c r="D21" s="1">
        <f>((10-D10)*100)/10</f>
        <v>40</v>
      </c>
      <c r="E21" s="1">
        <f>((10-E10)*100)/10</f>
        <v>70</v>
      </c>
      <c r="F21" s="1">
        <f>((10-F10)*100)/10</f>
        <v>60</v>
      </c>
      <c r="G21" s="1">
        <f>((10-G10)*100)/10</f>
        <v>20</v>
      </c>
      <c r="H21" s="1">
        <f>((10-H10)*100)/10</f>
        <v>20</v>
      </c>
      <c r="I21" s="1">
        <f>((10-I10)*100)/10</f>
        <v>20</v>
      </c>
      <c r="J21" s="1">
        <f>((10-J10)*100)/10</f>
        <v>20</v>
      </c>
      <c r="K21" s="1">
        <f>((10-K10)*100)/10</f>
        <v>20</v>
      </c>
      <c r="L21" s="1">
        <f>((10-L10)*100)/10</f>
        <v>0</v>
      </c>
      <c r="M21" s="1">
        <f>((10-M10)*100)/10</f>
        <v>10</v>
      </c>
      <c r="N21" s="1">
        <f>((10-N10)*100)/10</f>
        <v>0</v>
      </c>
      <c r="O21" s="1">
        <f>((10-O10)*100)/10</f>
        <v>50</v>
      </c>
      <c r="P21" s="1">
        <f>((10-P10)*100)/10</f>
        <v>0</v>
      </c>
      <c r="Q21" s="1">
        <f>((10-Q10)*100)/10</f>
        <v>0</v>
      </c>
      <c r="R21" s="1">
        <f>((10-R10)*100)/10</f>
        <v>0</v>
      </c>
    </row>
    <row r="24" spans="1:18" x14ac:dyDescent="0.25">
      <c r="A24" t="s">
        <v>29</v>
      </c>
      <c r="B24" s="1" t="s">
        <v>30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14</v>
      </c>
      <c r="H24" s="1" t="s">
        <v>15</v>
      </c>
      <c r="I24" s="1" t="s">
        <v>15</v>
      </c>
      <c r="J24" s="1" t="s">
        <v>15</v>
      </c>
      <c r="K24" s="1" t="s">
        <v>16</v>
      </c>
      <c r="L24" s="1" t="s">
        <v>17</v>
      </c>
      <c r="M24" s="1" t="s">
        <v>18</v>
      </c>
      <c r="N24" s="1" t="s">
        <v>19</v>
      </c>
    </row>
    <row r="25" spans="1:18" x14ac:dyDescent="0.25">
      <c r="B25" s="1" t="s">
        <v>20</v>
      </c>
      <c r="C25" s="1">
        <v>1E-3</v>
      </c>
      <c r="D25" s="1">
        <v>272</v>
      </c>
      <c r="E25" s="1">
        <v>290</v>
      </c>
      <c r="F25" s="1">
        <v>215</v>
      </c>
      <c r="G25" s="4">
        <f t="shared" ref="G25:G37" si="5">AVERAGE(D25:F25)</f>
        <v>259</v>
      </c>
      <c r="H25" s="4">
        <f t="shared" ref="H25:H37" si="6">(D25/(0.01*C25))/100</f>
        <v>271999.99999999994</v>
      </c>
      <c r="I25" s="4">
        <f t="shared" ref="I25:I37" si="7">(E25/(0.01*C25))/100</f>
        <v>289999.99999999994</v>
      </c>
      <c r="J25" s="4">
        <f t="shared" ref="J25:J37" si="8">(F25/(0.01*C25))/100</f>
        <v>215000</v>
      </c>
      <c r="K25" s="4">
        <f>AVERAGE(H25:J25)</f>
        <v>258999.99999999997</v>
      </c>
      <c r="L25" s="4">
        <f t="shared" ref="L25:L37" si="9">MEDIAN(H25:J25)</f>
        <v>271999.99999999994</v>
      </c>
      <c r="M25" s="4">
        <f t="shared" ref="M25:M37" si="10">MIN(H25:J25)</f>
        <v>215000</v>
      </c>
      <c r="N25" s="4">
        <f t="shared" ref="N25:N37" si="11">MAX(H25:J25)</f>
        <v>289999.99999999994</v>
      </c>
    </row>
    <row r="26" spans="1:18" x14ac:dyDescent="0.25">
      <c r="B26" s="1" t="s">
        <v>20</v>
      </c>
      <c r="C26" s="1">
        <v>1E-3</v>
      </c>
      <c r="D26" s="1">
        <v>914</v>
      </c>
      <c r="E26" s="1">
        <v>974</v>
      </c>
      <c r="F26" s="1">
        <v>672</v>
      </c>
      <c r="G26" s="4">
        <f t="shared" ref="G26" si="12">AVERAGE(D26:F26)</f>
        <v>853.33333333333337</v>
      </c>
      <c r="H26" s="4">
        <f t="shared" ref="H26" si="13">(D26/(0.01*C26))/100</f>
        <v>913999.99999999988</v>
      </c>
      <c r="I26" s="4">
        <f t="shared" ref="I26" si="14">(E26/(0.01*C26))/100</f>
        <v>973999.99999999988</v>
      </c>
      <c r="J26" s="4">
        <f t="shared" ref="J26" si="15">(F26/(0.01*C26))/100</f>
        <v>672000</v>
      </c>
      <c r="K26" s="4">
        <f t="shared" ref="K26" si="16">AVERAGE(H26:J26)</f>
        <v>853333.33333333337</v>
      </c>
      <c r="L26" s="4">
        <f t="shared" ref="L26" si="17">MEDIAN(H26:J26)</f>
        <v>913999.99999999988</v>
      </c>
      <c r="M26" s="4">
        <f t="shared" ref="M26" si="18">MIN(H26:J26)</f>
        <v>672000</v>
      </c>
      <c r="N26" s="4">
        <f t="shared" ref="N26" si="19">MAX(H26:J26)</f>
        <v>973999.99999999988</v>
      </c>
    </row>
    <row r="27" spans="1:18" x14ac:dyDescent="0.25">
      <c r="B27" s="1" t="s">
        <v>20</v>
      </c>
      <c r="C27" s="1">
        <v>1E-3</v>
      </c>
      <c r="D27" s="1">
        <v>1300</v>
      </c>
      <c r="E27" s="1">
        <v>1412</v>
      </c>
      <c r="F27" s="1">
        <v>1252</v>
      </c>
      <c r="G27" s="4">
        <f t="shared" ref="G27:G28" si="20">AVERAGE(D27:F27)</f>
        <v>1321.3333333333333</v>
      </c>
      <c r="H27" s="4">
        <f t="shared" ref="H27:H28" si="21">(D27/(0.01*C27))/100</f>
        <v>1299999.9999999998</v>
      </c>
      <c r="I27" s="4">
        <f t="shared" ref="I27:I28" si="22">(E27/(0.01*C27))/100</f>
        <v>1412000</v>
      </c>
      <c r="J27" s="4">
        <f t="shared" ref="J27:J28" si="23">(F27/(0.01*C27))/100</f>
        <v>1251999.9999999998</v>
      </c>
      <c r="K27" s="4">
        <f t="shared" ref="K27:K28" si="24">AVERAGE(H27:J27)</f>
        <v>1321333.3333333333</v>
      </c>
      <c r="L27" s="4">
        <f t="shared" ref="L27:L28" si="25">MEDIAN(H27:J27)</f>
        <v>1299999.9999999998</v>
      </c>
      <c r="M27" s="4">
        <f t="shared" ref="M27:M28" si="26">MIN(H27:J27)</f>
        <v>1251999.9999999998</v>
      </c>
      <c r="N27" s="4">
        <f t="shared" ref="N27:N28" si="27">MAX(H27:J27)</f>
        <v>1412000</v>
      </c>
    </row>
    <row r="28" spans="1:18" x14ac:dyDescent="0.25">
      <c r="B28" s="1" t="s">
        <v>20</v>
      </c>
      <c r="C28" s="1">
        <v>1E-3</v>
      </c>
      <c r="D28" s="1">
        <v>568</v>
      </c>
      <c r="E28" s="1">
        <v>914</v>
      </c>
      <c r="F28" s="1">
        <v>1225</v>
      </c>
      <c r="G28" s="4">
        <f t="shared" si="20"/>
        <v>902.33333333333337</v>
      </c>
      <c r="H28" s="4">
        <f t="shared" si="21"/>
        <v>567999.99999999988</v>
      </c>
      <c r="I28" s="4">
        <f t="shared" si="22"/>
        <v>913999.99999999988</v>
      </c>
      <c r="J28" s="4">
        <f t="shared" si="23"/>
        <v>1224999.9999999998</v>
      </c>
      <c r="K28" s="4">
        <f t="shared" si="24"/>
        <v>902333.33333333314</v>
      </c>
      <c r="L28" s="4">
        <f t="shared" si="25"/>
        <v>913999.99999999988</v>
      </c>
      <c r="M28" s="4">
        <f t="shared" si="26"/>
        <v>567999.99999999988</v>
      </c>
      <c r="N28" s="4">
        <f t="shared" si="27"/>
        <v>1224999.9999999998</v>
      </c>
    </row>
    <row r="29" spans="1:18" x14ac:dyDescent="0.25">
      <c r="B29" s="1" t="s">
        <v>21</v>
      </c>
      <c r="C29" s="1">
        <v>1E-4</v>
      </c>
      <c r="D29" s="1">
        <v>377</v>
      </c>
      <c r="E29" s="1">
        <v>423</v>
      </c>
      <c r="F29" s="1">
        <v>483</v>
      </c>
      <c r="G29" s="4">
        <f t="shared" si="5"/>
        <v>427.66666666666669</v>
      </c>
      <c r="H29" s="4">
        <f t="shared" si="6"/>
        <v>3769999.9999999995</v>
      </c>
      <c r="I29" s="4">
        <f t="shared" si="7"/>
        <v>4229999.9999999991</v>
      </c>
      <c r="J29" s="4">
        <f t="shared" si="8"/>
        <v>4829999.9999999991</v>
      </c>
      <c r="K29" s="4">
        <f t="shared" ref="K29:K37" si="28">AVERAGE(H29:J29)</f>
        <v>4276666.6666666651</v>
      </c>
      <c r="L29" s="4">
        <f t="shared" si="9"/>
        <v>4229999.9999999991</v>
      </c>
      <c r="M29" s="4">
        <f t="shared" si="10"/>
        <v>3769999.9999999995</v>
      </c>
      <c r="N29" s="4">
        <f t="shared" si="11"/>
        <v>4829999.9999999991</v>
      </c>
    </row>
    <row r="30" spans="1:18" x14ac:dyDescent="0.25">
      <c r="B30" s="1" t="s">
        <v>21</v>
      </c>
      <c r="C30" s="1">
        <v>1E-4</v>
      </c>
      <c r="D30" s="1">
        <v>899</v>
      </c>
      <c r="E30" s="1">
        <v>998</v>
      </c>
      <c r="F30" s="1">
        <v>918</v>
      </c>
      <c r="G30" s="4">
        <f t="shared" ref="G30:G32" si="29">AVERAGE(D30:F30)</f>
        <v>938.33333333333337</v>
      </c>
      <c r="H30" s="4">
        <f t="shared" ref="H30:H32" si="30">(D30/(0.01*C30))/100</f>
        <v>8989999.9999999981</v>
      </c>
      <c r="I30" s="4">
        <f t="shared" ref="I30:I32" si="31">(E30/(0.01*C30))/100</f>
        <v>9979999.9999999981</v>
      </c>
      <c r="J30" s="4">
        <f t="shared" ref="J30:J32" si="32">(F30/(0.01*C30))/100</f>
        <v>9179999.9999999981</v>
      </c>
      <c r="K30" s="4">
        <f t="shared" ref="K30:K32" si="33">AVERAGE(H30:J30)</f>
        <v>9383333.3333333302</v>
      </c>
      <c r="L30" s="4">
        <f t="shared" ref="L30:L32" si="34">MEDIAN(H30:J30)</f>
        <v>9179999.9999999981</v>
      </c>
      <c r="M30" s="4">
        <f t="shared" ref="M30:M32" si="35">MIN(H30:J30)</f>
        <v>8989999.9999999981</v>
      </c>
      <c r="N30" s="4">
        <f t="shared" ref="N30:N32" si="36">MAX(H30:J30)</f>
        <v>9979999.9999999981</v>
      </c>
    </row>
    <row r="31" spans="1:18" x14ac:dyDescent="0.25">
      <c r="B31" s="1" t="s">
        <v>21</v>
      </c>
      <c r="C31" s="1">
        <v>1E-4</v>
      </c>
      <c r="D31" s="1">
        <v>983</v>
      </c>
      <c r="E31" s="1">
        <v>940</v>
      </c>
      <c r="F31" s="1">
        <v>1223</v>
      </c>
      <c r="G31" s="4">
        <f t="shared" si="29"/>
        <v>1048.6666666666667</v>
      </c>
      <c r="H31" s="4">
        <f t="shared" si="30"/>
        <v>9829999.9999999981</v>
      </c>
      <c r="I31" s="4">
        <f t="shared" si="31"/>
        <v>9399999.9999999981</v>
      </c>
      <c r="J31" s="4">
        <f t="shared" si="32"/>
        <v>12229999.999999998</v>
      </c>
      <c r="K31" s="4">
        <f t="shared" si="33"/>
        <v>10486666.666666664</v>
      </c>
      <c r="L31" s="4">
        <f t="shared" si="34"/>
        <v>9829999.9999999981</v>
      </c>
      <c r="M31" s="4">
        <f t="shared" si="35"/>
        <v>9399999.9999999981</v>
      </c>
      <c r="N31" s="4">
        <f t="shared" si="36"/>
        <v>12229999.999999998</v>
      </c>
    </row>
    <row r="32" spans="1:18" x14ac:dyDescent="0.25">
      <c r="B32" s="1" t="s">
        <v>21</v>
      </c>
      <c r="C32" s="1">
        <v>1E-4</v>
      </c>
      <c r="D32" s="1">
        <v>741</v>
      </c>
      <c r="E32" s="1">
        <v>887</v>
      </c>
      <c r="F32" s="1">
        <v>963</v>
      </c>
      <c r="G32" s="4">
        <f t="shared" si="29"/>
        <v>863.66666666666663</v>
      </c>
      <c r="H32" s="4">
        <f t="shared" si="30"/>
        <v>7409999.9999999991</v>
      </c>
      <c r="I32" s="4">
        <f t="shared" si="31"/>
        <v>8869999.9999999981</v>
      </c>
      <c r="J32" s="4">
        <f t="shared" si="32"/>
        <v>9629999.9999999981</v>
      </c>
      <c r="K32" s="4">
        <f t="shared" si="33"/>
        <v>8636666.6666666642</v>
      </c>
      <c r="L32" s="4">
        <f t="shared" si="34"/>
        <v>8869999.9999999981</v>
      </c>
      <c r="M32" s="4">
        <f t="shared" si="35"/>
        <v>7409999.9999999991</v>
      </c>
      <c r="N32" s="4">
        <f t="shared" si="36"/>
        <v>9629999.9999999981</v>
      </c>
    </row>
    <row r="33" spans="2:14" x14ac:dyDescent="0.25">
      <c r="B33" s="1" t="s">
        <v>22</v>
      </c>
      <c r="C33" s="1">
        <v>1.0000000000000001E-5</v>
      </c>
      <c r="D33" s="1">
        <v>337</v>
      </c>
      <c r="E33" s="1">
        <v>402</v>
      </c>
      <c r="F33" s="1">
        <v>322</v>
      </c>
      <c r="G33" s="4">
        <f t="shared" si="5"/>
        <v>353.66666666666669</v>
      </c>
      <c r="H33" s="4">
        <f t="shared" si="6"/>
        <v>33699999.999999993</v>
      </c>
      <c r="I33" s="4">
        <f t="shared" si="7"/>
        <v>40199999.999999993</v>
      </c>
      <c r="J33" s="4">
        <f t="shared" si="8"/>
        <v>32199999.999999996</v>
      </c>
      <c r="K33" s="4">
        <f t="shared" si="28"/>
        <v>35366666.666666664</v>
      </c>
      <c r="L33" s="4">
        <f t="shared" si="9"/>
        <v>33699999.999999993</v>
      </c>
      <c r="M33" s="4">
        <f t="shared" si="10"/>
        <v>32199999.999999996</v>
      </c>
      <c r="N33" s="4">
        <f t="shared" si="11"/>
        <v>40199999.999999993</v>
      </c>
    </row>
    <row r="34" spans="2:14" x14ac:dyDescent="0.25">
      <c r="B34" s="1" t="s">
        <v>22</v>
      </c>
      <c r="C34" s="1">
        <v>1.0000000000000001E-5</v>
      </c>
      <c r="D34" s="1">
        <v>814</v>
      </c>
      <c r="E34" s="1">
        <v>636</v>
      </c>
      <c r="F34" s="1">
        <v>910</v>
      </c>
      <c r="G34" s="4">
        <f t="shared" ref="G34:G36" si="37">AVERAGE(D34:F34)</f>
        <v>786.66666666666663</v>
      </c>
      <c r="H34" s="4">
        <f t="shared" ref="H34:H36" si="38">(D34/(0.01*C34))/100</f>
        <v>81399999.999999985</v>
      </c>
      <c r="I34" s="4">
        <f t="shared" ref="I34:I36" si="39">(E34/(0.01*C34))/100</f>
        <v>63599999.999999993</v>
      </c>
      <c r="J34" s="4">
        <f t="shared" ref="J34:J36" si="40">(F34/(0.01*C34))/100</f>
        <v>91000000</v>
      </c>
      <c r="K34" s="4">
        <f t="shared" ref="K34:K36" si="41">AVERAGE(H34:J34)</f>
        <v>78666666.666666657</v>
      </c>
      <c r="L34" s="4">
        <f t="shared" ref="L34:L36" si="42">MEDIAN(H34:J34)</f>
        <v>81399999.999999985</v>
      </c>
      <c r="M34" s="4">
        <f t="shared" ref="M34:M36" si="43">MIN(H34:J34)</f>
        <v>63599999.999999993</v>
      </c>
      <c r="N34" s="4">
        <f t="shared" ref="N34:N36" si="44">MAX(H34:J34)</f>
        <v>91000000</v>
      </c>
    </row>
    <row r="35" spans="2:14" x14ac:dyDescent="0.25">
      <c r="B35" s="1" t="s">
        <v>22</v>
      </c>
      <c r="C35" s="1">
        <v>1.0000000000000001E-5</v>
      </c>
      <c r="D35" s="1">
        <v>1192</v>
      </c>
      <c r="E35" s="1">
        <v>1274</v>
      </c>
      <c r="F35" s="1">
        <v>766</v>
      </c>
      <c r="G35" s="4">
        <f t="shared" si="37"/>
        <v>1077.3333333333333</v>
      </c>
      <c r="H35" s="4">
        <f t="shared" si="38"/>
        <v>119199999.99999999</v>
      </c>
      <c r="I35" s="4">
        <f t="shared" si="39"/>
        <v>127399999.99999999</v>
      </c>
      <c r="J35" s="4">
        <f t="shared" si="40"/>
        <v>76599999.999999985</v>
      </c>
      <c r="K35" s="4">
        <f t="shared" si="41"/>
        <v>107733333.33333331</v>
      </c>
      <c r="L35" s="4">
        <f t="shared" si="42"/>
        <v>119199999.99999999</v>
      </c>
      <c r="M35" s="4">
        <f t="shared" si="43"/>
        <v>76599999.999999985</v>
      </c>
      <c r="N35" s="4">
        <f t="shared" si="44"/>
        <v>127399999.99999999</v>
      </c>
    </row>
    <row r="36" spans="2:14" x14ac:dyDescent="0.25">
      <c r="B36" s="1" t="s">
        <v>22</v>
      </c>
      <c r="C36" s="1">
        <v>1.0000000000000001E-5</v>
      </c>
      <c r="D36" s="1">
        <v>650</v>
      </c>
      <c r="E36" s="1">
        <v>560</v>
      </c>
      <c r="F36" s="1">
        <v>548</v>
      </c>
      <c r="G36" s="4">
        <f t="shared" si="37"/>
        <v>586</v>
      </c>
      <c r="H36" s="4">
        <f t="shared" si="38"/>
        <v>64999999.999999993</v>
      </c>
      <c r="I36" s="4">
        <f t="shared" si="39"/>
        <v>55999999.999999993</v>
      </c>
      <c r="J36" s="4">
        <f t="shared" si="40"/>
        <v>54799999.999999993</v>
      </c>
      <c r="K36" s="4">
        <f t="shared" si="41"/>
        <v>58599999.999999993</v>
      </c>
      <c r="L36" s="4">
        <f t="shared" si="42"/>
        <v>55999999.999999993</v>
      </c>
      <c r="M36" s="4">
        <f t="shared" si="43"/>
        <v>54799999.999999993</v>
      </c>
      <c r="N36" s="4">
        <f t="shared" si="44"/>
        <v>64999999.999999993</v>
      </c>
    </row>
    <row r="37" spans="2:14" x14ac:dyDescent="0.25">
      <c r="B37" s="1" t="s">
        <v>23</v>
      </c>
      <c r="C37" s="7">
        <v>9.9999999999999995E-7</v>
      </c>
      <c r="D37" s="1">
        <v>233</v>
      </c>
      <c r="E37" s="1">
        <v>272</v>
      </c>
      <c r="F37" s="1">
        <v>182</v>
      </c>
      <c r="G37" s="4">
        <f t="shared" si="5"/>
        <v>229</v>
      </c>
      <c r="H37" s="4">
        <f t="shared" si="6"/>
        <v>233000000</v>
      </c>
      <c r="I37" s="4">
        <f t="shared" si="7"/>
        <v>272000000</v>
      </c>
      <c r="J37" s="4">
        <f t="shared" si="8"/>
        <v>182000000</v>
      </c>
      <c r="K37" s="4">
        <f t="shared" si="28"/>
        <v>229000000</v>
      </c>
      <c r="L37" s="4">
        <f t="shared" si="9"/>
        <v>233000000</v>
      </c>
      <c r="M37" s="4">
        <f t="shared" si="10"/>
        <v>182000000</v>
      </c>
      <c r="N37" s="4">
        <f t="shared" si="11"/>
        <v>272000000</v>
      </c>
    </row>
    <row r="38" spans="2:14" x14ac:dyDescent="0.25">
      <c r="B38" s="1" t="s">
        <v>23</v>
      </c>
      <c r="C38" s="7">
        <v>9.9999999999999995E-7</v>
      </c>
      <c r="D38" s="1">
        <v>640</v>
      </c>
      <c r="E38" s="1">
        <v>616</v>
      </c>
      <c r="F38" s="1">
        <v>759</v>
      </c>
      <c r="G38" s="4">
        <f t="shared" ref="G38:G40" si="45">AVERAGE(D38:F38)</f>
        <v>671.66666666666663</v>
      </c>
      <c r="H38" s="4">
        <f t="shared" ref="H38:H40" si="46">(D38/(0.01*C38))/100</f>
        <v>640000000</v>
      </c>
      <c r="I38" s="4">
        <f t="shared" ref="I38:I40" si="47">(E38/(0.01*C38))/100</f>
        <v>616000000</v>
      </c>
      <c r="J38" s="4">
        <f t="shared" ref="J38:J40" si="48">(F38/(0.01*C38))/100</f>
        <v>759000000</v>
      </c>
      <c r="K38" s="4">
        <f t="shared" ref="K38:K40" si="49">AVERAGE(H38:J38)</f>
        <v>671666666.66666663</v>
      </c>
      <c r="L38" s="4">
        <f t="shared" ref="L38:L40" si="50">MEDIAN(H38:J38)</f>
        <v>640000000</v>
      </c>
      <c r="M38" s="4">
        <f t="shared" ref="M38:M40" si="51">MIN(H38:J38)</f>
        <v>616000000</v>
      </c>
      <c r="N38" s="4">
        <f t="shared" ref="N38:N40" si="52">MAX(H38:J38)</f>
        <v>759000000</v>
      </c>
    </row>
    <row r="39" spans="2:14" x14ac:dyDescent="0.25">
      <c r="B39" s="1" t="s">
        <v>23</v>
      </c>
      <c r="C39" s="7">
        <v>9.9999999999999995E-7</v>
      </c>
      <c r="D39" s="1">
        <v>551</v>
      </c>
      <c r="E39" s="1">
        <v>386</v>
      </c>
      <c r="F39" s="1">
        <v>636</v>
      </c>
      <c r="G39" s="4">
        <f t="shared" si="45"/>
        <v>524.33333333333337</v>
      </c>
      <c r="H39" s="4">
        <f t="shared" si="46"/>
        <v>551000000</v>
      </c>
      <c r="I39" s="4">
        <f t="shared" si="47"/>
        <v>386000000</v>
      </c>
      <c r="J39" s="4">
        <f t="shared" si="48"/>
        <v>636000000</v>
      </c>
      <c r="K39" s="4">
        <f t="shared" si="49"/>
        <v>524333333.33333331</v>
      </c>
      <c r="L39" s="4">
        <f t="shared" si="50"/>
        <v>551000000</v>
      </c>
      <c r="M39" s="4">
        <f t="shared" si="51"/>
        <v>386000000</v>
      </c>
      <c r="N39" s="4">
        <f t="shared" si="52"/>
        <v>636000000</v>
      </c>
    </row>
    <row r="40" spans="2:14" x14ac:dyDescent="0.25">
      <c r="B40" s="1" t="s">
        <v>23</v>
      </c>
      <c r="C40" s="7">
        <v>9.9999999999999995E-7</v>
      </c>
      <c r="D40" s="1">
        <v>865</v>
      </c>
      <c r="E40" s="1">
        <v>1148</v>
      </c>
      <c r="F40" s="1">
        <v>1141</v>
      </c>
      <c r="G40" s="4">
        <f t="shared" si="45"/>
        <v>1051.3333333333333</v>
      </c>
      <c r="H40" s="4">
        <f t="shared" si="46"/>
        <v>865000000</v>
      </c>
      <c r="I40" s="4">
        <f t="shared" si="47"/>
        <v>1148000000</v>
      </c>
      <c r="J40" s="4">
        <f t="shared" si="48"/>
        <v>1141000000</v>
      </c>
      <c r="K40" s="4">
        <f t="shared" si="49"/>
        <v>1051333333.3333334</v>
      </c>
      <c r="L40" s="4">
        <f t="shared" si="50"/>
        <v>1141000000</v>
      </c>
      <c r="M40" s="4">
        <f t="shared" si="51"/>
        <v>865000000</v>
      </c>
      <c r="N40" s="4">
        <f t="shared" si="52"/>
        <v>1148000000</v>
      </c>
    </row>
    <row r="41" spans="2:1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5">
      <c r="B42" s="1" t="s">
        <v>30</v>
      </c>
      <c r="C42" s="1" t="s">
        <v>4</v>
      </c>
      <c r="D42" s="1" t="s">
        <v>16</v>
      </c>
      <c r="E42" s="1" t="s">
        <v>17</v>
      </c>
      <c r="F42" s="1" t="s">
        <v>18</v>
      </c>
      <c r="G42" s="1" t="s">
        <v>19</v>
      </c>
      <c r="H42" s="3" t="s">
        <v>31</v>
      </c>
    </row>
    <row r="43" spans="2:14" x14ac:dyDescent="0.25">
      <c r="B43" s="1" t="s">
        <v>20</v>
      </c>
      <c r="C43" s="1">
        <v>1E-3</v>
      </c>
      <c r="D43" s="4">
        <f>AVERAGE(H25:J28)</f>
        <v>833999.99999999988</v>
      </c>
      <c r="E43" s="4">
        <f>MEDIAN(H25:J28)</f>
        <v>913999.99999999988</v>
      </c>
      <c r="F43" s="4">
        <f>MIN(H25:J28)</f>
        <v>215000</v>
      </c>
      <c r="G43" s="4">
        <f>MAX(H25:J28)</f>
        <v>1412000</v>
      </c>
      <c r="H43" s="6">
        <v>833999.99999999988</v>
      </c>
    </row>
    <row r="44" spans="2:14" x14ac:dyDescent="0.25">
      <c r="B44" s="1" t="s">
        <v>21</v>
      </c>
      <c r="C44" s="1">
        <v>1E-4</v>
      </c>
      <c r="D44" s="4">
        <f>AVERAGE(H29:J32)</f>
        <v>8195833.3333333321</v>
      </c>
      <c r="E44" s="4">
        <f>MEDIAN(H29:J32)</f>
        <v>9084999.9999999981</v>
      </c>
      <c r="F44" s="4">
        <f>MIN((H29:J32))</f>
        <v>3769999.9999999995</v>
      </c>
      <c r="G44" s="4">
        <f>MAX((H29:J32))</f>
        <v>12229999.999999998</v>
      </c>
      <c r="H44" s="6">
        <v>8195833.3333333321</v>
      </c>
    </row>
    <row r="45" spans="2:14" x14ac:dyDescent="0.25">
      <c r="B45" s="1" t="s">
        <v>22</v>
      </c>
      <c r="C45" s="1">
        <v>1.0000000000000001E-5</v>
      </c>
      <c r="D45" s="4">
        <f>AVERAGE(H33:J36)</f>
        <v>70091666.666666672</v>
      </c>
      <c r="E45" s="4">
        <f>MEDIAN(H33:J36)</f>
        <v>64299999.999999993</v>
      </c>
      <c r="F45" s="4">
        <f>MIN(H33:J36)</f>
        <v>32199999.999999996</v>
      </c>
      <c r="G45" s="4">
        <f>MAX(H33:J36)</f>
        <v>127399999.99999999</v>
      </c>
      <c r="H45" s="6">
        <v>70091666.666666672</v>
      </c>
    </row>
    <row r="46" spans="2:14" x14ac:dyDescent="0.25">
      <c r="B46" s="1" t="s">
        <v>23</v>
      </c>
      <c r="C46" s="1">
        <v>9.9999999999999995E-7</v>
      </c>
      <c r="D46" s="4">
        <f>AVERAGE(H37:J40)</f>
        <v>619083333.33333337</v>
      </c>
      <c r="E46" s="4">
        <f>MEDIAN(H37:J40)</f>
        <v>626000000</v>
      </c>
      <c r="F46" s="4">
        <f>MIN(H37:J40)</f>
        <v>182000000</v>
      </c>
      <c r="G46" s="4">
        <f>MAX(H37:J40)</f>
        <v>1148000000</v>
      </c>
      <c r="H46" s="6">
        <v>619083333.33333337</v>
      </c>
    </row>
    <row r="49" spans="1:14" x14ac:dyDescent="0.25">
      <c r="A49" t="s">
        <v>32</v>
      </c>
      <c r="B49" s="1" t="s">
        <v>0</v>
      </c>
      <c r="C49" s="1" t="s">
        <v>20</v>
      </c>
      <c r="D49" s="1" t="s">
        <v>21</v>
      </c>
      <c r="E49" s="1" t="s">
        <v>22</v>
      </c>
      <c r="F49" s="1" t="s">
        <v>23</v>
      </c>
      <c r="G49" s="3" t="s">
        <v>35</v>
      </c>
      <c r="H49" s="8" t="s">
        <v>33</v>
      </c>
      <c r="I49" s="1" t="s">
        <v>0</v>
      </c>
      <c r="J49" s="1" t="s">
        <v>20</v>
      </c>
      <c r="K49" s="1" t="s">
        <v>21</v>
      </c>
      <c r="L49" s="1" t="s">
        <v>22</v>
      </c>
      <c r="M49" s="1" t="s">
        <v>23</v>
      </c>
      <c r="N49" s="3" t="s">
        <v>35</v>
      </c>
    </row>
    <row r="50" spans="1:14" x14ac:dyDescent="0.25">
      <c r="B50" s="1">
        <v>0</v>
      </c>
      <c r="C50" s="1">
        <f t="shared" ref="C50:C55" si="53">AVERAGE(C14:F14)</f>
        <v>100</v>
      </c>
      <c r="D50" s="1">
        <f t="shared" ref="D50:D55" si="54">AVERAGE(G14:J14)</f>
        <v>100</v>
      </c>
      <c r="E50" s="1">
        <f t="shared" ref="E50:E55" si="55">AVERAGE(K14:N14)</f>
        <v>100</v>
      </c>
      <c r="F50" s="1">
        <f t="shared" ref="F50:F55" si="56">AVERAGE(O14:R14)</f>
        <v>100</v>
      </c>
      <c r="G50" s="1">
        <v>100</v>
      </c>
      <c r="I50" s="1">
        <v>0</v>
      </c>
      <c r="J50" s="1">
        <f t="shared" ref="J50:M55" si="57">STDEV(C14:F14)</f>
        <v>0</v>
      </c>
      <c r="K50" s="1">
        <f t="shared" si="57"/>
        <v>0</v>
      </c>
      <c r="L50" s="1">
        <f t="shared" si="57"/>
        <v>0</v>
      </c>
      <c r="M50" s="1">
        <f t="shared" si="57"/>
        <v>0</v>
      </c>
      <c r="N50" s="1">
        <v>0</v>
      </c>
    </row>
    <row r="51" spans="1:14" x14ac:dyDescent="0.25">
      <c r="B51" s="1">
        <v>3</v>
      </c>
      <c r="C51" s="1">
        <f t="shared" si="53"/>
        <v>100</v>
      </c>
      <c r="D51" s="1">
        <f t="shared" si="54"/>
        <v>100</v>
      </c>
      <c r="E51" s="1">
        <f t="shared" si="55"/>
        <v>96.666666666666671</v>
      </c>
      <c r="F51" s="1">
        <f t="shared" si="56"/>
        <v>96.666666666666671</v>
      </c>
      <c r="G51" s="1">
        <v>100</v>
      </c>
      <c r="I51" s="1">
        <v>3</v>
      </c>
      <c r="J51" s="1">
        <f t="shared" si="57"/>
        <v>0</v>
      </c>
      <c r="K51" s="1">
        <f t="shared" si="57"/>
        <v>0</v>
      </c>
      <c r="L51" s="1">
        <f t="shared" si="57"/>
        <v>0</v>
      </c>
      <c r="M51" s="1">
        <f t="shared" si="57"/>
        <v>0</v>
      </c>
      <c r="N51" s="1">
        <v>0</v>
      </c>
    </row>
    <row r="52" spans="1:14" x14ac:dyDescent="0.25">
      <c r="B52" s="1">
        <v>12</v>
      </c>
      <c r="C52" s="1">
        <f t="shared" si="53"/>
        <v>90</v>
      </c>
      <c r="D52" s="1">
        <f t="shared" si="54"/>
        <v>60</v>
      </c>
      <c r="E52" s="1">
        <f t="shared" si="55"/>
        <v>30</v>
      </c>
      <c r="F52" s="1">
        <f t="shared" si="56"/>
        <v>60</v>
      </c>
      <c r="G52" s="1">
        <v>100</v>
      </c>
      <c r="I52" s="1">
        <v>12</v>
      </c>
      <c r="J52" s="1" t="e">
        <f t="shared" si="57"/>
        <v>#DIV/0!</v>
      </c>
      <c r="K52" s="1" t="e">
        <f t="shared" si="57"/>
        <v>#DIV/0!</v>
      </c>
      <c r="L52" s="1" t="e">
        <f t="shared" si="57"/>
        <v>#DIV/0!</v>
      </c>
      <c r="M52" s="1" t="e">
        <f t="shared" si="57"/>
        <v>#DIV/0!</v>
      </c>
      <c r="N52" s="1">
        <v>0</v>
      </c>
    </row>
    <row r="53" spans="1:14" x14ac:dyDescent="0.25">
      <c r="B53" s="1">
        <v>16</v>
      </c>
      <c r="C53" s="1">
        <f t="shared" si="53"/>
        <v>80</v>
      </c>
      <c r="D53" s="1">
        <f t="shared" si="54"/>
        <v>40</v>
      </c>
      <c r="E53" s="1">
        <f t="shared" si="55"/>
        <v>20</v>
      </c>
      <c r="F53" s="1">
        <f t="shared" si="56"/>
        <v>60</v>
      </c>
      <c r="G53" s="1">
        <v>94.444444444444443</v>
      </c>
      <c r="I53" s="1">
        <v>16</v>
      </c>
      <c r="J53" s="1" t="e">
        <f t="shared" si="57"/>
        <v>#DIV/0!</v>
      </c>
      <c r="K53" s="1" t="e">
        <f t="shared" si="57"/>
        <v>#DIV/0!</v>
      </c>
      <c r="L53" s="1" t="e">
        <f t="shared" si="57"/>
        <v>#DIV/0!</v>
      </c>
      <c r="M53" s="1" t="e">
        <f t="shared" si="57"/>
        <v>#DIV/0!</v>
      </c>
      <c r="N53" s="1">
        <v>8.8191710368819685</v>
      </c>
    </row>
    <row r="54" spans="1:14" x14ac:dyDescent="0.25">
      <c r="B54" s="1">
        <v>20</v>
      </c>
      <c r="C54" s="1">
        <f t="shared" si="53"/>
        <v>66.666666666666671</v>
      </c>
      <c r="D54" s="1">
        <f t="shared" si="54"/>
        <v>30</v>
      </c>
      <c r="E54" s="1">
        <f t="shared" si="55"/>
        <v>6.666666666666667</v>
      </c>
      <c r="F54" s="1">
        <f t="shared" si="56"/>
        <v>13.333333333333334</v>
      </c>
      <c r="G54" s="1">
        <v>94.444444444444443</v>
      </c>
      <c r="I54" s="1">
        <v>20</v>
      </c>
      <c r="J54" s="1">
        <f t="shared" si="57"/>
        <v>15.275252316519456</v>
      </c>
      <c r="K54" s="1">
        <f t="shared" si="57"/>
        <v>15.275252316519456</v>
      </c>
      <c r="L54" s="1">
        <f t="shared" si="57"/>
        <v>26.457513110645905</v>
      </c>
      <c r="M54" s="1">
        <f t="shared" si="57"/>
        <v>23.094010767585033</v>
      </c>
      <c r="N54" s="1">
        <v>8.8191710368819685</v>
      </c>
    </row>
    <row r="55" spans="1:14" x14ac:dyDescent="0.25">
      <c r="B55" s="1">
        <v>24</v>
      </c>
      <c r="C55" s="1">
        <f t="shared" si="53"/>
        <v>60</v>
      </c>
      <c r="D55" s="1">
        <f t="shared" si="54"/>
        <v>26.666666666666668</v>
      </c>
      <c r="E55" s="1">
        <f t="shared" si="55"/>
        <v>6.666666666666667</v>
      </c>
      <c r="F55" s="1">
        <f t="shared" si="56"/>
        <v>13.333333333333334</v>
      </c>
      <c r="G55" s="1">
        <v>94.444444444444443</v>
      </c>
      <c r="I55" s="1">
        <v>24</v>
      </c>
      <c r="J55" s="1">
        <f t="shared" si="57"/>
        <v>10</v>
      </c>
      <c r="K55" s="1">
        <f t="shared" si="57"/>
        <v>10</v>
      </c>
      <c r="L55" s="1">
        <f t="shared" si="57"/>
        <v>20.816659994661322</v>
      </c>
      <c r="M55" s="1">
        <f t="shared" si="57"/>
        <v>17.320508075688775</v>
      </c>
      <c r="N55" s="1">
        <v>8.8191710368819685</v>
      </c>
    </row>
    <row r="56" spans="1:14" x14ac:dyDescent="0.25">
      <c r="B56" s="1">
        <v>48</v>
      </c>
      <c r="C56" s="1">
        <f t="shared" ref="C56" si="58">AVERAGE(C21:F21)</f>
        <v>60</v>
      </c>
      <c r="D56" s="1">
        <f t="shared" ref="D56" si="59">AVERAGE(G21:J21)</f>
        <v>20</v>
      </c>
      <c r="E56" s="1">
        <f t="shared" ref="E56" si="60">AVERAGE(K21:N21)</f>
        <v>7.5</v>
      </c>
      <c r="F56" s="1">
        <f t="shared" ref="F56" si="61">AVERAGE(O21:R21)</f>
        <v>12.5</v>
      </c>
      <c r="G56" s="1">
        <v>94.444444444444443</v>
      </c>
      <c r="I56" s="1">
        <v>48</v>
      </c>
      <c r="J56" s="1">
        <f>STDEV(C21:F21)</f>
        <v>14.142135623730951</v>
      </c>
      <c r="K56" s="1">
        <f>STDEV(D21:G21)</f>
        <v>22.173557826083453</v>
      </c>
      <c r="L56" s="1">
        <f>STDEV(E21:H21)</f>
        <v>26.299556396765833</v>
      </c>
      <c r="M56" s="1">
        <f>STDEV(F21:I21)</f>
        <v>20</v>
      </c>
      <c r="N56" s="1">
        <v>8.8191710368819685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Crispatus</vt:lpstr>
      <vt:lpstr>Gasseri</vt:lpstr>
      <vt:lpstr>L. brevis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Dijokaite A.</dc:creator>
  <cp:lastModifiedBy>Christodoulides M.</cp:lastModifiedBy>
  <dcterms:created xsi:type="dcterms:W3CDTF">2018-11-17T20:54:06Z</dcterms:created>
  <dcterms:modified xsi:type="dcterms:W3CDTF">2021-05-06T07:34:41Z</dcterms:modified>
</cp:coreProperties>
</file>