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in preparation\Dijokaite_et_al\Files_Statistics_and_revised_figuers_with Gc_control\Dataset for Pure deposition\"/>
    </mc:Choice>
  </mc:AlternateContent>
  <bookViews>
    <workbookView xWindow="0" yWindow="0" windowWidth="19200" windowHeight="12750" activeTab="2"/>
  </bookViews>
  <sheets>
    <sheet name="First" sheetId="2" r:id="rId1"/>
    <sheet name="2nd" sheetId="1" r:id="rId2"/>
    <sheet name="Summary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I31" i="1"/>
  <c r="I30" i="1"/>
  <c r="I29" i="1"/>
  <c r="H32" i="1"/>
  <c r="G32" i="1"/>
  <c r="F32" i="1"/>
  <c r="H31" i="1"/>
  <c r="G31" i="1"/>
  <c r="F31" i="1"/>
  <c r="H30" i="1"/>
  <c r="G30" i="1"/>
  <c r="F30" i="1"/>
  <c r="H29" i="1"/>
  <c r="G29" i="1"/>
  <c r="F29" i="1"/>
  <c r="E32" i="1"/>
  <c r="E31" i="1"/>
  <c r="E30" i="1"/>
  <c r="E29" i="1"/>
  <c r="M18" i="1"/>
  <c r="L18" i="1"/>
  <c r="K18" i="1"/>
  <c r="J18" i="1"/>
  <c r="I18" i="1"/>
  <c r="O18" i="1" s="1"/>
  <c r="H18" i="1"/>
  <c r="L17" i="1"/>
  <c r="K17" i="1"/>
  <c r="J17" i="1"/>
  <c r="I17" i="1"/>
  <c r="O17" i="1" s="1"/>
  <c r="H17" i="1"/>
  <c r="L16" i="1"/>
  <c r="K16" i="1"/>
  <c r="J16" i="1"/>
  <c r="I16" i="1"/>
  <c r="O16" i="1" s="1"/>
  <c r="H16" i="1"/>
  <c r="L15" i="1"/>
  <c r="K15" i="1"/>
  <c r="J15" i="1"/>
  <c r="I15" i="1"/>
  <c r="O15" i="1" s="1"/>
  <c r="H15" i="1"/>
  <c r="K25" i="1"/>
  <c r="J25" i="1"/>
  <c r="I25" i="1"/>
  <c r="O25" i="1" s="1"/>
  <c r="H25" i="1"/>
  <c r="K24" i="1"/>
  <c r="J24" i="1"/>
  <c r="I24" i="1"/>
  <c r="H24" i="1"/>
  <c r="K23" i="1"/>
  <c r="J23" i="1"/>
  <c r="I23" i="1"/>
  <c r="O23" i="1" s="1"/>
  <c r="H23" i="1"/>
  <c r="K22" i="1"/>
  <c r="J22" i="1"/>
  <c r="I22" i="1"/>
  <c r="O22" i="1" s="1"/>
  <c r="H22" i="1"/>
  <c r="C19" i="3"/>
  <c r="D19" i="3"/>
  <c r="E19" i="3"/>
  <c r="F19" i="3"/>
  <c r="G19" i="3"/>
  <c r="H19" i="3"/>
  <c r="I19" i="3"/>
  <c r="C20" i="3"/>
  <c r="D20" i="3"/>
  <c r="E20" i="3"/>
  <c r="F20" i="3"/>
  <c r="G20" i="3"/>
  <c r="H20" i="3"/>
  <c r="I20" i="3"/>
  <c r="I18" i="3"/>
  <c r="H18" i="3"/>
  <c r="G18" i="3"/>
  <c r="F18" i="3"/>
  <c r="E18" i="3"/>
  <c r="D18" i="3"/>
  <c r="C18" i="3"/>
  <c r="C12" i="3"/>
  <c r="D12" i="3"/>
  <c r="E12" i="3"/>
  <c r="F12" i="3"/>
  <c r="G12" i="3"/>
  <c r="H12" i="3"/>
  <c r="I12" i="3"/>
  <c r="C13" i="3"/>
  <c r="D13" i="3"/>
  <c r="E13" i="3"/>
  <c r="F13" i="3"/>
  <c r="G13" i="3"/>
  <c r="H13" i="3"/>
  <c r="I13" i="3"/>
  <c r="I11" i="3"/>
  <c r="H11" i="3"/>
  <c r="G11" i="3"/>
  <c r="F11" i="3"/>
  <c r="E11" i="3"/>
  <c r="D11" i="3"/>
  <c r="C11" i="3"/>
  <c r="N15" i="1" l="1"/>
  <c r="N16" i="1"/>
  <c r="N17" i="1"/>
  <c r="N18" i="1"/>
  <c r="M15" i="1"/>
  <c r="M16" i="1"/>
  <c r="M17" i="1"/>
  <c r="L25" i="1"/>
  <c r="M25" i="1"/>
  <c r="O24" i="1"/>
  <c r="L24" i="1"/>
  <c r="M24" i="1"/>
  <c r="L23" i="1"/>
  <c r="L22" i="1"/>
  <c r="N23" i="1"/>
  <c r="N24" i="1"/>
  <c r="N25" i="1"/>
  <c r="M22" i="1"/>
  <c r="M23" i="1"/>
  <c r="N22" i="1"/>
  <c r="K21" i="1"/>
  <c r="J21" i="1"/>
  <c r="I21" i="1"/>
  <c r="H21" i="1"/>
  <c r="K20" i="1"/>
  <c r="J20" i="1"/>
  <c r="I20" i="1"/>
  <c r="H20" i="1"/>
  <c r="K19" i="1"/>
  <c r="J19" i="1"/>
  <c r="I19" i="1"/>
  <c r="H19" i="1"/>
  <c r="H11" i="1"/>
  <c r="G11" i="1"/>
  <c r="F11" i="1"/>
  <c r="E11" i="1"/>
  <c r="D11" i="1"/>
  <c r="C11" i="1"/>
  <c r="H10" i="1"/>
  <c r="G10" i="1"/>
  <c r="F10" i="1"/>
  <c r="E10" i="1"/>
  <c r="D10" i="1"/>
  <c r="C10" i="1"/>
  <c r="H9" i="1"/>
  <c r="G9" i="1"/>
  <c r="F9" i="1"/>
  <c r="E9" i="1"/>
  <c r="D9" i="1"/>
  <c r="C9" i="1"/>
  <c r="O24" i="2"/>
  <c r="N22" i="2"/>
  <c r="O22" i="2"/>
  <c r="N23" i="2"/>
  <c r="O23" i="2"/>
  <c r="N24" i="2"/>
  <c r="O21" i="2"/>
  <c r="N21" i="2"/>
  <c r="M22" i="2"/>
  <c r="M23" i="2"/>
  <c r="M24" i="2"/>
  <c r="M21" i="2"/>
  <c r="L22" i="2"/>
  <c r="L23" i="2"/>
  <c r="L24" i="2"/>
  <c r="L21" i="2"/>
  <c r="K21" i="2"/>
  <c r="K24" i="2"/>
  <c r="J24" i="2"/>
  <c r="I24" i="2"/>
  <c r="H24" i="2"/>
  <c r="K23" i="2"/>
  <c r="J23" i="2"/>
  <c r="I23" i="2"/>
  <c r="H23" i="2"/>
  <c r="K22" i="2"/>
  <c r="J22" i="2"/>
  <c r="I22" i="2"/>
  <c r="H22" i="2"/>
  <c r="J21" i="2"/>
  <c r="I21" i="2"/>
  <c r="H21" i="2"/>
  <c r="C13" i="2"/>
  <c r="D13" i="2"/>
  <c r="E13" i="2"/>
  <c r="F13" i="2"/>
  <c r="G13" i="2"/>
  <c r="H13" i="2"/>
  <c r="I13" i="2"/>
  <c r="C14" i="2"/>
  <c r="D14" i="2"/>
  <c r="E14" i="2"/>
  <c r="F14" i="2"/>
  <c r="G14" i="2"/>
  <c r="H14" i="2"/>
  <c r="I14" i="2"/>
  <c r="C15" i="2"/>
  <c r="D15" i="2"/>
  <c r="E15" i="2"/>
  <c r="F15" i="2"/>
  <c r="G15" i="2"/>
  <c r="H15" i="2"/>
  <c r="I15" i="2"/>
  <c r="C16" i="2"/>
  <c r="D16" i="2"/>
  <c r="E16" i="2"/>
  <c r="F16" i="2"/>
  <c r="G16" i="2"/>
  <c r="H16" i="2"/>
  <c r="I16" i="2"/>
  <c r="C17" i="2"/>
  <c r="D17" i="2"/>
  <c r="E17" i="2"/>
  <c r="F17" i="2"/>
  <c r="G17" i="2"/>
  <c r="H17" i="2"/>
  <c r="I17" i="2"/>
  <c r="D12" i="2"/>
  <c r="E12" i="2"/>
  <c r="F12" i="2"/>
  <c r="G12" i="2"/>
  <c r="H12" i="2"/>
  <c r="I12" i="2"/>
  <c r="C12" i="2"/>
  <c r="M19" i="1" l="1"/>
  <c r="M20" i="1"/>
  <c r="M21" i="1"/>
  <c r="N19" i="1"/>
  <c r="N20" i="1"/>
  <c r="N21" i="1"/>
  <c r="O19" i="1"/>
  <c r="O20" i="1"/>
  <c r="O21" i="1"/>
  <c r="L19" i="1"/>
  <c r="L20" i="1"/>
  <c r="L21" i="1"/>
</calcChain>
</file>

<file path=xl/sharedStrings.xml><?xml version="1.0" encoding="utf-8"?>
<sst xmlns="http://schemas.openxmlformats.org/spreadsheetml/2006/main" count="183" uniqueCount="35">
  <si>
    <t>Time after inoculation (h)</t>
  </si>
  <si>
    <t>0.1 L. gasseri + 0.8 P9-17</t>
  </si>
  <si>
    <t>0.6 L. gasseri + 0.8 P9-17</t>
  </si>
  <si>
    <t>0.8 L. gasseri + 0.8 P9-17</t>
  </si>
  <si>
    <t>0.8 P9-17</t>
  </si>
  <si>
    <t>0.1 L. gasseri</t>
  </si>
  <si>
    <t>0.6 L. gasseri</t>
  </si>
  <si>
    <t>0.8 L. gasseri</t>
  </si>
  <si>
    <t>Dead count:</t>
  </si>
  <si>
    <t>Survival percentage:</t>
  </si>
  <si>
    <t>Viable count table</t>
  </si>
  <si>
    <t>Optical density at 600nm</t>
  </si>
  <si>
    <t>Dilution rate</t>
  </si>
  <si>
    <t>Viable count CFU/10µl</t>
  </si>
  <si>
    <t>0.1 OD</t>
  </si>
  <si>
    <t>0.6 OD</t>
  </si>
  <si>
    <t>0.8 OD</t>
  </si>
  <si>
    <t>L. gasseri</t>
  </si>
  <si>
    <t>P9-17</t>
  </si>
  <si>
    <t>Mean viable count CFU/10µ</t>
  </si>
  <si>
    <t>Median viable count CFU/10µ</t>
  </si>
  <si>
    <t>Range (MIN)</t>
  </si>
  <si>
    <t>Range(MAX)</t>
  </si>
  <si>
    <t>CFU 1</t>
  </si>
  <si>
    <t>CFU 2</t>
  </si>
  <si>
    <t>CFU 3</t>
  </si>
  <si>
    <t>Mean CFU</t>
  </si>
  <si>
    <t>Mean survival:</t>
  </si>
  <si>
    <t>St. dev.:</t>
  </si>
  <si>
    <t>1st</t>
  </si>
  <si>
    <t>2nd</t>
  </si>
  <si>
    <t>3rd</t>
  </si>
  <si>
    <t>Scientific No.</t>
  </si>
  <si>
    <t>Viable count summary:</t>
  </si>
  <si>
    <t>GC broth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</si>
</sst>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0" fillId="0" borderId="0" xfId="0" applyBorder="1"/>
    <xf numFmtId="0" fontId="0" fillId="0" borderId="1" xfId="0" applyFill="1" applyBorder="1"/>
    <xf numFmtId="1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Summary!$C$17:$C$20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35.118845842842461</c:v>
                  </c:pt>
                  <c:pt idx="3">
                    <c:v>25.16611478423583</c:v>
                  </c:pt>
                </c:numCache>
              </c:numRef>
            </c:plus>
            <c:minus>
              <c:numRef>
                <c:f>Summary!$C$17:$C$20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35.118845842842461</c:v>
                  </c:pt>
                  <c:pt idx="3">
                    <c:v>25.16611478423583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Summary!$B$10:$B$13</c:f>
              <c:numCache>
                <c:formatCode>General</c:formatCode>
                <c:ptCount val="4"/>
                <c:pt idx="0">
                  <c:v>-16</c:v>
                </c:pt>
                <c:pt idx="1">
                  <c:v>0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Summary!$C$10:$C$13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33.333333333333336</c:v>
                </c:pt>
                <c:pt idx="3">
                  <c:v>26.666666666666668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EC-4D41-95AB-C876DAAAD4F5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Summary!$D$17:$D$20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7.0710678118654755</c:v>
                  </c:pt>
                </c:numCache>
              </c:numRef>
            </c:plus>
            <c:minus>
              <c:numRef>
                <c:f>Summary!$D$17:$D$20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7.0710678118654755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Summary!$B$10:$B$13</c:f>
              <c:numCache>
                <c:formatCode>General</c:formatCode>
                <c:ptCount val="4"/>
                <c:pt idx="0">
                  <c:v>-16</c:v>
                </c:pt>
                <c:pt idx="1">
                  <c:v>0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Summary!$D$10:$D$13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EC-4D41-95AB-C876DAAAD4F5}"/>
            </c:ext>
          </c:extLst>
        </c:ser>
        <c:ser>
          <c:idx val="2"/>
          <c:order val="2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Summary!$E$17:$E$20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23.094010767585043</c:v>
                  </c:pt>
                  <c:pt idx="3">
                    <c:v>23.094010767585043</c:v>
                  </c:pt>
                </c:numCache>
              </c:numRef>
            </c:plus>
            <c:minus>
              <c:numRef>
                <c:f>Summary!$E$17:$E$20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23.094010767585043</c:v>
                  </c:pt>
                  <c:pt idx="3">
                    <c:v>23.094010767585043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Summary!$B$10:$B$13</c:f>
              <c:numCache>
                <c:formatCode>General</c:formatCode>
                <c:ptCount val="4"/>
                <c:pt idx="0">
                  <c:v>-16</c:v>
                </c:pt>
                <c:pt idx="1">
                  <c:v>0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Summary!$E$10:$E$13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86.666666666666671</c:v>
                </c:pt>
                <c:pt idx="3">
                  <c:v>86.666666666666671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EC-4D41-95AB-C876DAAAD4F5}"/>
            </c:ext>
          </c:extLst>
        </c:ser>
        <c:ser>
          <c:idx val="3"/>
          <c:order val="3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Summary!$F$17:$F$20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5.7735026918962573</c:v>
                  </c:pt>
                </c:numCache>
              </c:numRef>
            </c:plus>
            <c:minus>
              <c:numRef>
                <c:f>Summary!$F$17:$F$20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5.7735026918962573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Summary!$B$10:$B$13</c:f>
              <c:numCache>
                <c:formatCode>General</c:formatCode>
                <c:ptCount val="4"/>
                <c:pt idx="0">
                  <c:v>-16</c:v>
                </c:pt>
                <c:pt idx="1">
                  <c:v>0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Summary!$F$10:$F$13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7EC-4D41-95AB-C876DAAAD4F5}"/>
            </c:ext>
          </c:extLst>
        </c:ser>
        <c:ser>
          <c:idx val="4"/>
          <c:order val="4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Summary!$G$17:$G$20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20.816659994661329</c:v>
                  </c:pt>
                  <c:pt idx="3">
                    <c:v>15.275252316519467</c:v>
                  </c:pt>
                </c:numCache>
              </c:numRef>
            </c:plus>
            <c:minus>
              <c:numRef>
                <c:f>Summary!$G$17:$G$20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20.816659994661329</c:v>
                  </c:pt>
                  <c:pt idx="3">
                    <c:v>15.275252316519467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Summary!$B$10:$B$13</c:f>
              <c:numCache>
                <c:formatCode>General</c:formatCode>
                <c:ptCount val="4"/>
                <c:pt idx="0">
                  <c:v>-16</c:v>
                </c:pt>
                <c:pt idx="1">
                  <c:v>0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Summary!$G$10:$G$13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23.333333333333332</c:v>
                </c:pt>
                <c:pt idx="3">
                  <c:v>13.333333333333334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7EC-4D41-95AB-C876DAAAD4F5}"/>
            </c:ext>
          </c:extLst>
        </c:ser>
        <c:ser>
          <c:idx val="5"/>
          <c:order val="5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Summary!$H$17:$H$20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11.547005383792515</c:v>
                  </c:pt>
                  <c:pt idx="3">
                    <c:v>11.547005383792515</c:v>
                  </c:pt>
                </c:numCache>
              </c:numRef>
            </c:plus>
            <c:minus>
              <c:numRef>
                <c:f>Summary!$H$17:$H$20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11.547005383792515</c:v>
                  </c:pt>
                  <c:pt idx="3">
                    <c:v>11.547005383792515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Summary!$B$10:$B$13</c:f>
              <c:numCache>
                <c:formatCode>General</c:formatCode>
                <c:ptCount val="4"/>
                <c:pt idx="0">
                  <c:v>-16</c:v>
                </c:pt>
                <c:pt idx="1">
                  <c:v>0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Summary!$H$10:$H$13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6.666666666666667</c:v>
                </c:pt>
                <c:pt idx="3">
                  <c:v>6.666666666666667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7EC-4D41-95AB-C876DAAAD4F5}"/>
            </c:ext>
          </c:extLst>
        </c:ser>
        <c:ser>
          <c:idx val="6"/>
          <c:order val="6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Summary!$I$17:$I$20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26.457513110645905</c:v>
                  </c:pt>
                  <c:pt idx="3">
                    <c:v>5.7735026918962573</c:v>
                  </c:pt>
                </c:numCache>
              </c:numRef>
            </c:plus>
            <c:minus>
              <c:numRef>
                <c:f>Summary!$I$17:$I$20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26.457513110645905</c:v>
                  </c:pt>
                  <c:pt idx="3">
                    <c:v>5.7735026918962573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Summary!$B$10:$B$13</c:f>
              <c:numCache>
                <c:formatCode>General</c:formatCode>
                <c:ptCount val="4"/>
                <c:pt idx="0">
                  <c:v>-16</c:v>
                </c:pt>
                <c:pt idx="1">
                  <c:v>0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Summary!$I$10:$I$13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20</c:v>
                </c:pt>
                <c:pt idx="3">
                  <c:v>3.3333333333333335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EC-4D41-95AB-C876DAAAD4F5}"/>
            </c:ext>
          </c:extLst>
        </c:ser>
        <c:ser>
          <c:idx val="7"/>
          <c:order val="7"/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Summary!$J$17:$J$20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8.8191710368819685</c:v>
                  </c:pt>
                  <c:pt idx="3">
                    <c:v>8.8191710368819685</c:v>
                  </c:pt>
                </c:numCache>
              </c:numRef>
            </c:plus>
            <c:minus>
              <c:numRef>
                <c:f>Summary!$J$17:$J$20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8.8191710368819685</c:v>
                  </c:pt>
                  <c:pt idx="3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Summary!$B$10:$B$13</c:f>
              <c:numCache>
                <c:formatCode>General</c:formatCode>
                <c:ptCount val="4"/>
                <c:pt idx="0">
                  <c:v>-16</c:v>
                </c:pt>
                <c:pt idx="1">
                  <c:v>0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Summary!$J$10:$J$13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94.444444444444443</c:v>
                </c:pt>
                <c:pt idx="3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CD-43B1-8A19-1EDD76BD3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200368"/>
        <c:axId val="476197744"/>
      </c:scatterChart>
      <c:valAx>
        <c:axId val="476200368"/>
        <c:scaling>
          <c:orientation val="minMax"/>
          <c:max val="49"/>
          <c:min val="-1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6197744"/>
        <c:crosses val="autoZero"/>
        <c:crossBetween val="midCat"/>
        <c:majorUnit val="8"/>
      </c:valAx>
      <c:valAx>
        <c:axId val="476197744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6200368"/>
        <c:crossesAt val="-16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1095375</xdr:colOff>
          <xdr:row>15</xdr:row>
          <xdr:rowOff>19050</xdr:rowOff>
        </xdr:from>
        <xdr:to>
          <xdr:col>23</xdr:col>
          <xdr:colOff>228600</xdr:colOff>
          <xdr:row>44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789215</xdr:colOff>
      <xdr:row>22</xdr:row>
      <xdr:rowOff>138793</xdr:rowOff>
    </xdr:from>
    <xdr:to>
      <xdr:col>5</xdr:col>
      <xdr:colOff>911679</xdr:colOff>
      <xdr:row>37</xdr:row>
      <xdr:rowOff>24493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zoomScale="50" zoomScaleNormal="50" workbookViewId="0">
      <selection activeCell="A21" sqref="A21:XFD24"/>
    </sheetView>
  </sheetViews>
  <sheetFormatPr defaultRowHeight="15" x14ac:dyDescent="0.25"/>
  <cols>
    <col min="1" max="1" width="21" bestFit="1" customWidth="1"/>
    <col min="2" max="2" width="24" bestFit="1" customWidth="1"/>
    <col min="3" max="3" width="24.85546875" bestFit="1" customWidth="1"/>
    <col min="4" max="4" width="13.42578125" bestFit="1" customWidth="1"/>
    <col min="5" max="6" width="13.85546875" bestFit="1" customWidth="1"/>
    <col min="7" max="7" width="25" bestFit="1" customWidth="1"/>
    <col min="8" max="8" width="25.42578125" bestFit="1" customWidth="1"/>
    <col min="9" max="9" width="25.42578125" customWidth="1"/>
    <col min="11" max="11" width="22.42578125" bestFit="1" customWidth="1"/>
    <col min="15" max="15" width="13.42578125" bestFit="1" customWidth="1"/>
  </cols>
  <sheetData>
    <row r="2" spans="1:9" x14ac:dyDescent="0.25">
      <c r="A2" t="s">
        <v>8</v>
      </c>
      <c r="B2" s="1" t="s">
        <v>0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1</v>
      </c>
      <c r="H2" s="1" t="s">
        <v>2</v>
      </c>
      <c r="I2" s="1" t="s">
        <v>3</v>
      </c>
    </row>
    <row r="3" spans="1:9" x14ac:dyDescent="0.25"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</row>
    <row r="4" spans="1:9" x14ac:dyDescent="0.25">
      <c r="B4" s="1">
        <v>14</v>
      </c>
      <c r="C4" s="1">
        <v>2</v>
      </c>
      <c r="D4" s="1">
        <v>0</v>
      </c>
      <c r="E4" s="1">
        <v>0</v>
      </c>
      <c r="F4" s="1">
        <v>0</v>
      </c>
      <c r="G4" s="1">
        <v>6</v>
      </c>
      <c r="H4" s="1">
        <v>8</v>
      </c>
      <c r="I4" s="1">
        <v>4</v>
      </c>
    </row>
    <row r="5" spans="1:9" x14ac:dyDescent="0.25">
      <c r="B5" s="1">
        <v>18</v>
      </c>
      <c r="C5" s="1">
        <v>3</v>
      </c>
      <c r="D5" s="1">
        <v>0</v>
      </c>
      <c r="E5" s="1">
        <v>0</v>
      </c>
      <c r="F5" s="1">
        <v>0</v>
      </c>
      <c r="G5" s="1">
        <v>7</v>
      </c>
      <c r="H5" s="1">
        <v>8</v>
      </c>
      <c r="I5" s="1">
        <v>5</v>
      </c>
    </row>
    <row r="6" spans="1:9" x14ac:dyDescent="0.25">
      <c r="B6" s="1">
        <v>20</v>
      </c>
      <c r="C6" s="1">
        <v>3</v>
      </c>
      <c r="D6" s="1">
        <v>0</v>
      </c>
      <c r="E6" s="1">
        <v>0</v>
      </c>
      <c r="F6" s="1">
        <v>0</v>
      </c>
      <c r="G6" s="1">
        <v>7</v>
      </c>
      <c r="H6" s="1">
        <v>8</v>
      </c>
      <c r="I6" s="1">
        <v>5</v>
      </c>
    </row>
    <row r="7" spans="1:9" x14ac:dyDescent="0.25">
      <c r="B7" s="1">
        <v>38</v>
      </c>
      <c r="C7" s="1">
        <v>5</v>
      </c>
      <c r="D7" s="1">
        <v>1</v>
      </c>
      <c r="E7" s="1">
        <v>0</v>
      </c>
      <c r="F7" s="1">
        <v>1</v>
      </c>
      <c r="G7" s="1">
        <v>9</v>
      </c>
      <c r="H7" s="1">
        <v>8</v>
      </c>
      <c r="I7" s="1">
        <v>8</v>
      </c>
    </row>
    <row r="8" spans="1:9" x14ac:dyDescent="0.25">
      <c r="B8" s="1">
        <v>48</v>
      </c>
      <c r="C8" s="1">
        <v>5</v>
      </c>
      <c r="D8" s="1">
        <v>1</v>
      </c>
      <c r="E8" s="1">
        <v>0</v>
      </c>
      <c r="F8" s="1">
        <v>1</v>
      </c>
      <c r="G8" s="1">
        <v>9</v>
      </c>
      <c r="H8" s="1">
        <v>8</v>
      </c>
      <c r="I8" s="1">
        <v>10</v>
      </c>
    </row>
    <row r="11" spans="1:9" x14ac:dyDescent="0.25">
      <c r="A11" t="s">
        <v>9</v>
      </c>
      <c r="B11" s="1" t="s">
        <v>0</v>
      </c>
      <c r="C11" s="1" t="s">
        <v>4</v>
      </c>
      <c r="D11" s="1" t="s">
        <v>5</v>
      </c>
      <c r="E11" s="1" t="s">
        <v>6</v>
      </c>
      <c r="F11" s="1" t="s">
        <v>7</v>
      </c>
      <c r="G11" s="1" t="s">
        <v>1</v>
      </c>
      <c r="H11" s="1" t="s">
        <v>2</v>
      </c>
      <c r="I11" s="1" t="s">
        <v>3</v>
      </c>
    </row>
    <row r="12" spans="1:9" x14ac:dyDescent="0.25">
      <c r="B12" s="1">
        <v>0</v>
      </c>
      <c r="C12" s="1">
        <f>((10-C3)*100)/10</f>
        <v>100</v>
      </c>
      <c r="D12" s="1">
        <f t="shared" ref="D12:I12" si="0">((10-D3)*100)/10</f>
        <v>100</v>
      </c>
      <c r="E12" s="1">
        <f t="shared" si="0"/>
        <v>100</v>
      </c>
      <c r="F12" s="1">
        <f t="shared" si="0"/>
        <v>100</v>
      </c>
      <c r="G12" s="1">
        <f t="shared" si="0"/>
        <v>100</v>
      </c>
      <c r="H12" s="1">
        <f t="shared" si="0"/>
        <v>100</v>
      </c>
      <c r="I12" s="1">
        <f t="shared" si="0"/>
        <v>100</v>
      </c>
    </row>
    <row r="13" spans="1:9" x14ac:dyDescent="0.25">
      <c r="B13" s="1">
        <v>14</v>
      </c>
      <c r="C13" s="1">
        <f t="shared" ref="C13:I13" si="1">((10-C4)*100)/10</f>
        <v>80</v>
      </c>
      <c r="D13" s="1">
        <f t="shared" si="1"/>
        <v>100</v>
      </c>
      <c r="E13" s="1">
        <f t="shared" si="1"/>
        <v>100</v>
      </c>
      <c r="F13" s="1">
        <f t="shared" si="1"/>
        <v>100</v>
      </c>
      <c r="G13" s="1">
        <f t="shared" si="1"/>
        <v>40</v>
      </c>
      <c r="H13" s="1">
        <f t="shared" si="1"/>
        <v>20</v>
      </c>
      <c r="I13" s="1">
        <f t="shared" si="1"/>
        <v>60</v>
      </c>
    </row>
    <row r="14" spans="1:9" x14ac:dyDescent="0.25">
      <c r="B14" s="1">
        <v>18</v>
      </c>
      <c r="C14" s="1">
        <f t="shared" ref="C14:I14" si="2">((10-C5)*100)/10</f>
        <v>70</v>
      </c>
      <c r="D14" s="1">
        <f t="shared" si="2"/>
        <v>100</v>
      </c>
      <c r="E14" s="1">
        <f t="shared" si="2"/>
        <v>100</v>
      </c>
      <c r="F14" s="1">
        <f t="shared" si="2"/>
        <v>100</v>
      </c>
      <c r="G14" s="1">
        <f t="shared" si="2"/>
        <v>30</v>
      </c>
      <c r="H14" s="1">
        <f t="shared" si="2"/>
        <v>20</v>
      </c>
      <c r="I14" s="1">
        <f t="shared" si="2"/>
        <v>50</v>
      </c>
    </row>
    <row r="15" spans="1:9" x14ac:dyDescent="0.25">
      <c r="B15" s="1">
        <v>20</v>
      </c>
      <c r="C15" s="1">
        <f t="shared" ref="C15:I15" si="3">((10-C6)*100)/10</f>
        <v>70</v>
      </c>
      <c r="D15" s="1">
        <f t="shared" si="3"/>
        <v>100</v>
      </c>
      <c r="E15" s="1">
        <f t="shared" si="3"/>
        <v>100</v>
      </c>
      <c r="F15" s="1">
        <f t="shared" si="3"/>
        <v>100</v>
      </c>
      <c r="G15" s="1">
        <f t="shared" si="3"/>
        <v>30</v>
      </c>
      <c r="H15" s="1">
        <f t="shared" si="3"/>
        <v>20</v>
      </c>
      <c r="I15" s="1">
        <f t="shared" si="3"/>
        <v>50</v>
      </c>
    </row>
    <row r="16" spans="1:9" x14ac:dyDescent="0.25">
      <c r="B16" s="1">
        <v>38</v>
      </c>
      <c r="C16" s="1">
        <f t="shared" ref="C16:I16" si="4">((10-C7)*100)/10</f>
        <v>50</v>
      </c>
      <c r="D16" s="1">
        <f t="shared" si="4"/>
        <v>90</v>
      </c>
      <c r="E16" s="1">
        <f t="shared" si="4"/>
        <v>100</v>
      </c>
      <c r="F16" s="1">
        <f t="shared" si="4"/>
        <v>90</v>
      </c>
      <c r="G16" s="1">
        <f t="shared" si="4"/>
        <v>10</v>
      </c>
      <c r="H16" s="1">
        <f t="shared" si="4"/>
        <v>20</v>
      </c>
      <c r="I16" s="1">
        <f t="shared" si="4"/>
        <v>20</v>
      </c>
    </row>
    <row r="17" spans="1:15" x14ac:dyDescent="0.25">
      <c r="B17" s="1">
        <v>48</v>
      </c>
      <c r="C17" s="1">
        <f t="shared" ref="C17:I17" si="5">((10-C8)*100)/10</f>
        <v>50</v>
      </c>
      <c r="D17" s="1">
        <f t="shared" si="5"/>
        <v>90</v>
      </c>
      <c r="E17" s="1">
        <f t="shared" si="5"/>
        <v>100</v>
      </c>
      <c r="F17" s="1">
        <f t="shared" si="5"/>
        <v>90</v>
      </c>
      <c r="G17" s="1">
        <f t="shared" si="5"/>
        <v>10</v>
      </c>
      <c r="H17" s="1">
        <f t="shared" si="5"/>
        <v>20</v>
      </c>
      <c r="I17" s="1">
        <f t="shared" si="5"/>
        <v>0</v>
      </c>
    </row>
    <row r="20" spans="1:15" x14ac:dyDescent="0.25">
      <c r="A20" t="s">
        <v>10</v>
      </c>
      <c r="B20" s="1"/>
      <c r="C20" s="1" t="s">
        <v>11</v>
      </c>
      <c r="D20" s="1" t="s">
        <v>12</v>
      </c>
      <c r="E20" s="1" t="s">
        <v>23</v>
      </c>
      <c r="F20" s="1" t="s">
        <v>24</v>
      </c>
      <c r="G20" s="1" t="s">
        <v>25</v>
      </c>
      <c r="H20" s="1" t="s">
        <v>26</v>
      </c>
      <c r="I20" s="1" t="s">
        <v>13</v>
      </c>
      <c r="J20" s="1" t="s">
        <v>13</v>
      </c>
      <c r="K20" s="1" t="s">
        <v>13</v>
      </c>
      <c r="L20" s="1" t="s">
        <v>19</v>
      </c>
      <c r="M20" s="1" t="s">
        <v>20</v>
      </c>
      <c r="N20" s="1" t="s">
        <v>21</v>
      </c>
      <c r="O20" s="1" t="s">
        <v>22</v>
      </c>
    </row>
    <row r="21" spans="1:15" x14ac:dyDescent="0.25">
      <c r="B21" s="1" t="s">
        <v>17</v>
      </c>
      <c r="C21" s="1" t="s">
        <v>14</v>
      </c>
      <c r="D21" s="1">
        <v>1E-3</v>
      </c>
      <c r="E21" s="1">
        <v>138</v>
      </c>
      <c r="F21" s="1">
        <v>134</v>
      </c>
      <c r="G21" s="1">
        <v>185</v>
      </c>
      <c r="H21" s="2">
        <f>AVERAGE(E21:G21)</f>
        <v>152.33333333333334</v>
      </c>
      <c r="I21" s="1">
        <f>(E21/(0.01*D21))/100</f>
        <v>137999.99999999997</v>
      </c>
      <c r="J21" s="1">
        <f>(F21/(0.01*D21))/100</f>
        <v>133999.99999999997</v>
      </c>
      <c r="K21" s="1">
        <f>(G21/(0.01*D21))/100</f>
        <v>185000</v>
      </c>
      <c r="L21" s="1">
        <f>AVERAGE(I21:K21)</f>
        <v>152333.33333333331</v>
      </c>
      <c r="M21" s="1">
        <f>MEDIAN(I21:K21)</f>
        <v>137999.99999999997</v>
      </c>
      <c r="N21" s="1">
        <f>MIN(I21:K21)</f>
        <v>133999.99999999997</v>
      </c>
      <c r="O21" s="1">
        <f>MAX(I21:K21)</f>
        <v>185000</v>
      </c>
    </row>
    <row r="22" spans="1:15" x14ac:dyDescent="0.25">
      <c r="B22" s="1" t="s">
        <v>17</v>
      </c>
      <c r="C22" s="1" t="s">
        <v>15</v>
      </c>
      <c r="D22" s="1">
        <v>1E-4</v>
      </c>
      <c r="E22" s="1">
        <v>250</v>
      </c>
      <c r="F22" s="1">
        <v>163</v>
      </c>
      <c r="G22" s="1">
        <v>130</v>
      </c>
      <c r="H22" s="2">
        <f>AVERAGE(E22:G22)</f>
        <v>181</v>
      </c>
      <c r="I22" s="1">
        <f>(E22/(0.01*D22))/100</f>
        <v>2499999.9999999995</v>
      </c>
      <c r="J22" s="1">
        <f>(F22/(0.01*D22))/100</f>
        <v>1629999.9999999998</v>
      </c>
      <c r="K22" s="1">
        <f>(G22/(0.01*D22))/100</f>
        <v>1299999.9999999998</v>
      </c>
      <c r="L22" s="1">
        <f t="shared" ref="L22:L24" si="6">AVERAGE(I22:K22)</f>
        <v>1809999.9999999998</v>
      </c>
      <c r="M22" s="1">
        <f t="shared" ref="M22:M24" si="7">MEDIAN(I22:K22)</f>
        <v>1629999.9999999998</v>
      </c>
      <c r="N22" s="1">
        <f t="shared" ref="N22:N24" si="8">MIN(I22:K22)</f>
        <v>1299999.9999999998</v>
      </c>
      <c r="O22" s="1">
        <f t="shared" ref="O22:O23" si="9">MAX(I22:K22)</f>
        <v>2499999.9999999995</v>
      </c>
    </row>
    <row r="23" spans="1:15" x14ac:dyDescent="0.25">
      <c r="B23" s="1" t="s">
        <v>17</v>
      </c>
      <c r="C23" s="1" t="s">
        <v>16</v>
      </c>
      <c r="D23" s="1">
        <v>1.0000000000000001E-5</v>
      </c>
      <c r="E23" s="1">
        <v>180</v>
      </c>
      <c r="F23" s="1">
        <v>131</v>
      </c>
      <c r="G23" s="1">
        <v>112</v>
      </c>
      <c r="H23" s="2">
        <f>AVERAGE(E23:G23)</f>
        <v>141</v>
      </c>
      <c r="I23" s="1">
        <f>(E23/(0.01*D23))/100</f>
        <v>17999999.999999996</v>
      </c>
      <c r="J23" s="1">
        <f>(F23/(0.01*D23))/100</f>
        <v>13100000</v>
      </c>
      <c r="K23" s="1">
        <f>(G23/(0.01*D23))/100</f>
        <v>11200000</v>
      </c>
      <c r="L23" s="1">
        <f t="shared" si="6"/>
        <v>14100000</v>
      </c>
      <c r="M23" s="1">
        <f t="shared" si="7"/>
        <v>13100000</v>
      </c>
      <c r="N23" s="1">
        <f t="shared" si="8"/>
        <v>11200000</v>
      </c>
      <c r="O23" s="1">
        <f t="shared" si="9"/>
        <v>17999999.999999996</v>
      </c>
    </row>
    <row r="24" spans="1:15" x14ac:dyDescent="0.25">
      <c r="B24" s="1" t="s">
        <v>18</v>
      </c>
      <c r="C24" s="1" t="s">
        <v>16</v>
      </c>
      <c r="D24" s="1">
        <v>1.0000000000000001E-5</v>
      </c>
      <c r="E24" s="1">
        <v>647</v>
      </c>
      <c r="F24" s="1">
        <v>681</v>
      </c>
      <c r="G24" s="1">
        <v>505</v>
      </c>
      <c r="H24" s="2">
        <f>AVERAGE(E24:G24)</f>
        <v>611</v>
      </c>
      <c r="I24" s="1">
        <f>(E24/(0.01*D24))/100</f>
        <v>64699999.999999993</v>
      </c>
      <c r="J24" s="1">
        <f>(F24/(0.01*D24))/100</f>
        <v>68099999.999999985</v>
      </c>
      <c r="K24" s="1">
        <f>(G24/(0.01*D24))/100</f>
        <v>50500000</v>
      </c>
      <c r="L24" s="1">
        <f t="shared" si="6"/>
        <v>61099999.999999993</v>
      </c>
      <c r="M24" s="1">
        <f t="shared" si="7"/>
        <v>64699999.999999993</v>
      </c>
      <c r="N24" s="1">
        <f t="shared" si="8"/>
        <v>50500000</v>
      </c>
      <c r="O24" s="1">
        <f>MAX(I24:K24)</f>
        <v>68099999.999999985</v>
      </c>
    </row>
    <row r="27" spans="1:15" x14ac:dyDescent="0.25">
      <c r="B27" s="1"/>
      <c r="C27" s="1" t="s">
        <v>11</v>
      </c>
      <c r="D27" s="1" t="s">
        <v>12</v>
      </c>
      <c r="E27" s="1" t="s">
        <v>19</v>
      </c>
      <c r="F27" s="1" t="s">
        <v>20</v>
      </c>
      <c r="G27" s="1" t="s">
        <v>21</v>
      </c>
      <c r="H27" s="1" t="s">
        <v>22</v>
      </c>
    </row>
    <row r="28" spans="1:15" x14ac:dyDescent="0.25">
      <c r="B28" s="1" t="s">
        <v>17</v>
      </c>
      <c r="C28" s="1" t="s">
        <v>14</v>
      </c>
      <c r="D28" s="1">
        <v>1E-3</v>
      </c>
      <c r="E28" s="2">
        <v>152333.33333333331</v>
      </c>
      <c r="F28" s="2">
        <v>137999.99999999997</v>
      </c>
      <c r="G28" s="2">
        <v>133999.99999999997</v>
      </c>
      <c r="H28" s="2">
        <v>185000</v>
      </c>
    </row>
    <row r="29" spans="1:15" x14ac:dyDescent="0.25">
      <c r="B29" s="1" t="s">
        <v>17</v>
      </c>
      <c r="C29" s="1" t="s">
        <v>15</v>
      </c>
      <c r="D29" s="1">
        <v>1E-4</v>
      </c>
      <c r="E29" s="2">
        <v>1809999.9999999998</v>
      </c>
      <c r="F29" s="2">
        <v>1629999.9999999998</v>
      </c>
      <c r="G29" s="2">
        <v>1299999.9999999998</v>
      </c>
      <c r="H29" s="2">
        <v>2499999.9999999995</v>
      </c>
    </row>
    <row r="30" spans="1:15" x14ac:dyDescent="0.25">
      <c r="B30" s="1" t="s">
        <v>17</v>
      </c>
      <c r="C30" s="1" t="s">
        <v>16</v>
      </c>
      <c r="D30" s="1">
        <v>1.0000000000000001E-5</v>
      </c>
      <c r="E30" s="2">
        <v>14100000</v>
      </c>
      <c r="F30" s="2">
        <v>13100000</v>
      </c>
      <c r="G30" s="2">
        <v>11200000</v>
      </c>
      <c r="H30" s="2">
        <v>17999999.999999996</v>
      </c>
    </row>
    <row r="31" spans="1:15" x14ac:dyDescent="0.25">
      <c r="B31" s="1" t="s">
        <v>18</v>
      </c>
      <c r="C31" s="1" t="s">
        <v>16</v>
      </c>
      <c r="D31" s="1">
        <v>1.0000000000000001E-5</v>
      </c>
      <c r="E31" s="2">
        <v>61099999.999999993</v>
      </c>
      <c r="F31" s="2">
        <v>64699999.999999993</v>
      </c>
      <c r="G31" s="2">
        <v>50500000</v>
      </c>
      <c r="H31" s="2">
        <v>68099999.999999985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2"/>
  <sheetViews>
    <sheetView zoomScale="60" zoomScaleNormal="60" workbookViewId="0">
      <selection activeCell="A28" sqref="A28:I32"/>
    </sheetView>
  </sheetViews>
  <sheetFormatPr defaultRowHeight="15" x14ac:dyDescent="0.25"/>
  <cols>
    <col min="1" max="1" width="19.28515625" bestFit="1" customWidth="1"/>
    <col min="2" max="2" width="24" bestFit="1" customWidth="1"/>
    <col min="4" max="4" width="12.140625" bestFit="1" customWidth="1"/>
    <col min="5" max="5" width="25.7109375" bestFit="1" customWidth="1"/>
    <col min="6" max="6" width="27.42578125" bestFit="1" customWidth="1"/>
    <col min="7" max="9" width="22.140625" bestFit="1" customWidth="1"/>
    <col min="15" max="15" width="12" bestFit="1" customWidth="1"/>
  </cols>
  <sheetData>
    <row r="2" spans="1:15" x14ac:dyDescent="0.25">
      <c r="A2" t="s">
        <v>8</v>
      </c>
      <c r="B2" s="1" t="s">
        <v>0</v>
      </c>
      <c r="C2" s="1" t="s">
        <v>4</v>
      </c>
      <c r="D2" s="1" t="s">
        <v>6</v>
      </c>
      <c r="E2" s="1" t="s">
        <v>7</v>
      </c>
      <c r="F2" s="1" t="s">
        <v>1</v>
      </c>
      <c r="G2" s="1" t="s">
        <v>2</v>
      </c>
      <c r="H2" s="1" t="s">
        <v>3</v>
      </c>
    </row>
    <row r="3" spans="1:15" x14ac:dyDescent="0.25"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</row>
    <row r="4" spans="1:15" x14ac:dyDescent="0.25">
      <c r="B4" s="1">
        <v>24</v>
      </c>
      <c r="C4" s="1">
        <v>7</v>
      </c>
      <c r="D4" s="1">
        <v>4</v>
      </c>
      <c r="E4" s="1">
        <v>0</v>
      </c>
      <c r="F4" s="1">
        <v>6</v>
      </c>
      <c r="G4" s="1">
        <v>10</v>
      </c>
      <c r="H4" s="1">
        <v>9</v>
      </c>
    </row>
    <row r="5" spans="1:15" x14ac:dyDescent="0.25">
      <c r="B5" s="1">
        <v>48</v>
      </c>
      <c r="C5" s="1">
        <v>7</v>
      </c>
      <c r="D5" s="1">
        <v>4</v>
      </c>
      <c r="E5" s="1">
        <v>1</v>
      </c>
      <c r="F5" s="1">
        <v>7</v>
      </c>
      <c r="G5" s="1">
        <v>10</v>
      </c>
      <c r="H5" s="1">
        <v>9</v>
      </c>
    </row>
    <row r="8" spans="1:15" x14ac:dyDescent="0.25">
      <c r="A8" t="s">
        <v>9</v>
      </c>
      <c r="B8" s="1" t="s">
        <v>0</v>
      </c>
      <c r="C8" s="1" t="s">
        <v>4</v>
      </c>
      <c r="D8" s="1" t="s">
        <v>6</v>
      </c>
      <c r="E8" s="1" t="s">
        <v>7</v>
      </c>
      <c r="F8" s="1" t="s">
        <v>1</v>
      </c>
      <c r="G8" s="1" t="s">
        <v>2</v>
      </c>
      <c r="H8" s="1" t="s">
        <v>3</v>
      </c>
    </row>
    <row r="9" spans="1:15" x14ac:dyDescent="0.25">
      <c r="B9" s="1">
        <v>0</v>
      </c>
      <c r="C9" s="1">
        <f t="shared" ref="C9:H11" si="0">((10-C3)*100)/10</f>
        <v>100</v>
      </c>
      <c r="D9" s="1">
        <f t="shared" si="0"/>
        <v>100</v>
      </c>
      <c r="E9" s="1">
        <f t="shared" si="0"/>
        <v>100</v>
      </c>
      <c r="F9" s="1">
        <f t="shared" si="0"/>
        <v>100</v>
      </c>
      <c r="G9" s="1">
        <f t="shared" si="0"/>
        <v>100</v>
      </c>
      <c r="H9" s="1">
        <f t="shared" si="0"/>
        <v>100</v>
      </c>
    </row>
    <row r="10" spans="1:15" x14ac:dyDescent="0.25">
      <c r="B10" s="1">
        <v>24</v>
      </c>
      <c r="C10" s="1">
        <f t="shared" si="0"/>
        <v>30</v>
      </c>
      <c r="D10" s="1">
        <f t="shared" si="0"/>
        <v>60</v>
      </c>
      <c r="E10" s="1">
        <f t="shared" si="0"/>
        <v>100</v>
      </c>
      <c r="F10" s="1">
        <f t="shared" si="0"/>
        <v>40</v>
      </c>
      <c r="G10" s="1">
        <f t="shared" si="0"/>
        <v>0</v>
      </c>
      <c r="H10" s="1">
        <f t="shared" si="0"/>
        <v>10</v>
      </c>
    </row>
    <row r="11" spans="1:15" x14ac:dyDescent="0.25">
      <c r="B11" s="1">
        <v>48</v>
      </c>
      <c r="C11" s="1">
        <f t="shared" si="0"/>
        <v>30</v>
      </c>
      <c r="D11" s="1">
        <f t="shared" si="0"/>
        <v>60</v>
      </c>
      <c r="E11" s="1">
        <f t="shared" si="0"/>
        <v>90</v>
      </c>
      <c r="F11" s="1">
        <f t="shared" si="0"/>
        <v>30</v>
      </c>
      <c r="G11" s="1">
        <f t="shared" si="0"/>
        <v>0</v>
      </c>
      <c r="H11" s="1">
        <f t="shared" si="0"/>
        <v>10</v>
      </c>
    </row>
    <row r="14" spans="1:15" x14ac:dyDescent="0.25">
      <c r="A14" t="s">
        <v>10</v>
      </c>
      <c r="B14" s="1"/>
      <c r="C14" s="1" t="s">
        <v>11</v>
      </c>
      <c r="D14" s="1" t="s">
        <v>12</v>
      </c>
      <c r="E14" s="1" t="s">
        <v>23</v>
      </c>
      <c r="F14" s="1" t="s">
        <v>24</v>
      </c>
      <c r="G14" s="1" t="s">
        <v>25</v>
      </c>
      <c r="H14" s="1" t="s">
        <v>26</v>
      </c>
      <c r="I14" s="1" t="s">
        <v>13</v>
      </c>
      <c r="J14" s="1" t="s">
        <v>13</v>
      </c>
      <c r="K14" s="1" t="s">
        <v>13</v>
      </c>
      <c r="L14" s="1" t="s">
        <v>19</v>
      </c>
      <c r="M14" s="1" t="s">
        <v>20</v>
      </c>
      <c r="N14" s="1" t="s">
        <v>21</v>
      </c>
      <c r="O14" s="1" t="s">
        <v>22</v>
      </c>
    </row>
    <row r="15" spans="1:15" x14ac:dyDescent="0.25">
      <c r="A15" t="s">
        <v>29</v>
      </c>
      <c r="B15" s="1" t="s">
        <v>17</v>
      </c>
      <c r="C15" s="1" t="s">
        <v>14</v>
      </c>
      <c r="D15" s="1">
        <v>1E-3</v>
      </c>
      <c r="E15" s="1">
        <v>138</v>
      </c>
      <c r="F15" s="1">
        <v>134</v>
      </c>
      <c r="G15" s="1">
        <v>185</v>
      </c>
      <c r="H15" s="2">
        <f t="shared" ref="H15:H25" si="1">AVERAGE(E15:G15)</f>
        <v>152.33333333333334</v>
      </c>
      <c r="I15" s="1">
        <f t="shared" ref="I15:I25" si="2">(E15/(0.01*D15))/100</f>
        <v>137999.99999999997</v>
      </c>
      <c r="J15" s="1">
        <f t="shared" ref="J15:J25" si="3">(F15/(0.01*D15))/100</f>
        <v>133999.99999999997</v>
      </c>
      <c r="K15" s="1">
        <f t="shared" ref="K15:K25" si="4">(G15/(0.01*D15))/100</f>
        <v>185000</v>
      </c>
      <c r="L15" s="1">
        <f>AVERAGE(I15:K15)</f>
        <v>152333.33333333331</v>
      </c>
      <c r="M15" s="1">
        <f>MEDIAN(I15:K15)</f>
        <v>137999.99999999997</v>
      </c>
      <c r="N15" s="1">
        <f>MIN(I15:K15)</f>
        <v>133999.99999999997</v>
      </c>
      <c r="O15" s="1">
        <f>MAX(I15:K15)</f>
        <v>185000</v>
      </c>
    </row>
    <row r="16" spans="1:15" x14ac:dyDescent="0.25">
      <c r="B16" s="1" t="s">
        <v>17</v>
      </c>
      <c r="C16" s="1" t="s">
        <v>15</v>
      </c>
      <c r="D16" s="1">
        <v>1E-4</v>
      </c>
      <c r="E16" s="1">
        <v>250</v>
      </c>
      <c r="F16" s="1">
        <v>163</v>
      </c>
      <c r="G16" s="1">
        <v>130</v>
      </c>
      <c r="H16" s="2">
        <f t="shared" si="1"/>
        <v>181</v>
      </c>
      <c r="I16" s="1">
        <f t="shared" si="2"/>
        <v>2499999.9999999995</v>
      </c>
      <c r="J16" s="1">
        <f t="shared" si="3"/>
        <v>1629999.9999999998</v>
      </c>
      <c r="K16" s="1">
        <f t="shared" si="4"/>
        <v>1299999.9999999998</v>
      </c>
      <c r="L16" s="1">
        <f t="shared" ref="L16:L18" si="5">AVERAGE(I16:K16)</f>
        <v>1809999.9999999998</v>
      </c>
      <c r="M16" s="1">
        <f t="shared" ref="M16:M18" si="6">MEDIAN(I16:K16)</f>
        <v>1629999.9999999998</v>
      </c>
      <c r="N16" s="1">
        <f t="shared" ref="N16:N18" si="7">MIN(I16:K16)</f>
        <v>1299999.9999999998</v>
      </c>
      <c r="O16" s="1">
        <f t="shared" ref="O16:O17" si="8">MAX(I16:K16)</f>
        <v>2499999.9999999995</v>
      </c>
    </row>
    <row r="17" spans="1:15" x14ac:dyDescent="0.25">
      <c r="B17" s="1" t="s">
        <v>17</v>
      </c>
      <c r="C17" s="1" t="s">
        <v>16</v>
      </c>
      <c r="D17" s="1">
        <v>1.0000000000000001E-5</v>
      </c>
      <c r="E17" s="1">
        <v>180</v>
      </c>
      <c r="F17" s="1">
        <v>131</v>
      </c>
      <c r="G17" s="1">
        <v>112</v>
      </c>
      <c r="H17" s="2">
        <f t="shared" si="1"/>
        <v>141</v>
      </c>
      <c r="I17" s="1">
        <f t="shared" si="2"/>
        <v>17999999.999999996</v>
      </c>
      <c r="J17" s="1">
        <f t="shared" si="3"/>
        <v>13100000</v>
      </c>
      <c r="K17" s="1">
        <f t="shared" si="4"/>
        <v>11200000</v>
      </c>
      <c r="L17" s="1">
        <f t="shared" si="5"/>
        <v>14100000</v>
      </c>
      <c r="M17" s="1">
        <f t="shared" si="6"/>
        <v>13100000</v>
      </c>
      <c r="N17" s="1">
        <f t="shared" si="7"/>
        <v>11200000</v>
      </c>
      <c r="O17" s="1">
        <f t="shared" si="8"/>
        <v>17999999.999999996</v>
      </c>
    </row>
    <row r="18" spans="1:15" x14ac:dyDescent="0.25">
      <c r="B18" s="1" t="s">
        <v>18</v>
      </c>
      <c r="C18" s="1" t="s">
        <v>16</v>
      </c>
      <c r="D18" s="1">
        <v>1.0000000000000001E-5</v>
      </c>
      <c r="E18" s="1">
        <v>647</v>
      </c>
      <c r="F18" s="1">
        <v>681</v>
      </c>
      <c r="G18" s="1">
        <v>505</v>
      </c>
      <c r="H18" s="2">
        <f t="shared" si="1"/>
        <v>611</v>
      </c>
      <c r="I18" s="1">
        <f t="shared" si="2"/>
        <v>64699999.999999993</v>
      </c>
      <c r="J18" s="1">
        <f t="shared" si="3"/>
        <v>68099999.999999985</v>
      </c>
      <c r="K18" s="1">
        <f t="shared" si="4"/>
        <v>50500000</v>
      </c>
      <c r="L18" s="1">
        <f t="shared" si="5"/>
        <v>61099999.999999993</v>
      </c>
      <c r="M18" s="1">
        <f t="shared" si="6"/>
        <v>64699999.999999993</v>
      </c>
      <c r="N18" s="1">
        <f t="shared" si="7"/>
        <v>50500000</v>
      </c>
      <c r="O18" s="1">
        <f>MAX(I18:K18)</f>
        <v>68099999.999999985</v>
      </c>
    </row>
    <row r="19" spans="1:15" x14ac:dyDescent="0.25">
      <c r="A19" t="s">
        <v>30</v>
      </c>
      <c r="B19" s="1" t="s">
        <v>17</v>
      </c>
      <c r="C19" s="1" t="s">
        <v>15</v>
      </c>
      <c r="D19" s="1">
        <v>1E-4</v>
      </c>
      <c r="E19" s="1">
        <v>675</v>
      </c>
      <c r="F19" s="1">
        <v>811</v>
      </c>
      <c r="G19" s="1">
        <v>749</v>
      </c>
      <c r="H19" s="1">
        <f t="shared" si="1"/>
        <v>745</v>
      </c>
      <c r="I19" s="1">
        <f t="shared" si="2"/>
        <v>6749999.9999999991</v>
      </c>
      <c r="J19" s="1">
        <f t="shared" si="3"/>
        <v>8109999.9999999991</v>
      </c>
      <c r="K19" s="1">
        <f t="shared" si="4"/>
        <v>7489999.9999999991</v>
      </c>
      <c r="L19" s="1">
        <f t="shared" ref="L19:L21" si="9">AVERAGE(I19:K19)</f>
        <v>7449999.9999999991</v>
      </c>
      <c r="M19" s="1">
        <f t="shared" ref="M19:M21" si="10">MEDIAN(I19:K19)</f>
        <v>7489999.9999999991</v>
      </c>
      <c r="N19" s="1">
        <f t="shared" ref="N19:N21" si="11">MIN(I19:K19)</f>
        <v>6749999.9999999991</v>
      </c>
      <c r="O19" s="1">
        <f t="shared" ref="O19:O20" si="12">MAX(I19:K19)</f>
        <v>8109999.9999999991</v>
      </c>
    </row>
    <row r="20" spans="1:15" x14ac:dyDescent="0.25">
      <c r="B20" s="1" t="s">
        <v>17</v>
      </c>
      <c r="C20" s="1" t="s">
        <v>16</v>
      </c>
      <c r="D20" s="1">
        <v>1.0000000000000001E-5</v>
      </c>
      <c r="E20" s="1">
        <v>564</v>
      </c>
      <c r="F20" s="1">
        <v>688</v>
      </c>
      <c r="G20" s="1">
        <v>740</v>
      </c>
      <c r="H20" s="1">
        <f t="shared" si="1"/>
        <v>664</v>
      </c>
      <c r="I20" s="1">
        <f t="shared" si="2"/>
        <v>56399999.999999993</v>
      </c>
      <c r="J20" s="1">
        <f t="shared" si="3"/>
        <v>68799999.999999985</v>
      </c>
      <c r="K20" s="1">
        <f t="shared" si="4"/>
        <v>73999999.999999985</v>
      </c>
      <c r="L20" s="1">
        <f t="shared" si="9"/>
        <v>66399999.999999978</v>
      </c>
      <c r="M20" s="1">
        <f t="shared" si="10"/>
        <v>68799999.999999985</v>
      </c>
      <c r="N20" s="1">
        <f t="shared" si="11"/>
        <v>56399999.999999993</v>
      </c>
      <c r="O20" s="1">
        <f t="shared" si="12"/>
        <v>73999999.999999985</v>
      </c>
    </row>
    <row r="21" spans="1:15" x14ac:dyDescent="0.25">
      <c r="B21" s="1" t="s">
        <v>18</v>
      </c>
      <c r="C21" s="1" t="s">
        <v>16</v>
      </c>
      <c r="D21" s="1">
        <v>1.0000000000000001E-5</v>
      </c>
      <c r="E21" s="1">
        <v>593</v>
      </c>
      <c r="F21" s="1">
        <v>699</v>
      </c>
      <c r="G21" s="1">
        <v>952</v>
      </c>
      <c r="H21" s="1">
        <f t="shared" si="1"/>
        <v>748</v>
      </c>
      <c r="I21" s="1">
        <f t="shared" si="2"/>
        <v>59299999.999999993</v>
      </c>
      <c r="J21" s="1">
        <f t="shared" si="3"/>
        <v>69899999.999999985</v>
      </c>
      <c r="K21" s="1">
        <f t="shared" si="4"/>
        <v>95200000</v>
      </c>
      <c r="L21" s="1">
        <f t="shared" si="9"/>
        <v>74799999.999999985</v>
      </c>
      <c r="M21" s="1">
        <f t="shared" si="10"/>
        <v>69899999.999999985</v>
      </c>
      <c r="N21" s="1">
        <f t="shared" si="11"/>
        <v>59299999.999999993</v>
      </c>
      <c r="O21" s="1">
        <f>MAX(I21:K21)</f>
        <v>95200000</v>
      </c>
    </row>
    <row r="22" spans="1:15" x14ac:dyDescent="0.25">
      <c r="A22" t="s">
        <v>31</v>
      </c>
      <c r="B22" s="1" t="s">
        <v>17</v>
      </c>
      <c r="C22" s="1" t="s">
        <v>14</v>
      </c>
      <c r="D22" s="1">
        <v>1E-3</v>
      </c>
      <c r="E22" s="1">
        <v>483</v>
      </c>
      <c r="F22" s="1">
        <v>1031</v>
      </c>
      <c r="G22" s="1">
        <v>1194</v>
      </c>
      <c r="H22" s="1">
        <f t="shared" si="1"/>
        <v>902.66666666666663</v>
      </c>
      <c r="I22" s="1">
        <f t="shared" si="2"/>
        <v>482999.99999999994</v>
      </c>
      <c r="J22" s="1">
        <f t="shared" si="3"/>
        <v>1030999.9999999999</v>
      </c>
      <c r="K22" s="1">
        <f t="shared" si="4"/>
        <v>1193999.9999999998</v>
      </c>
      <c r="L22" s="1">
        <f>AVERAGE(I22:K22)</f>
        <v>902666.66666666651</v>
      </c>
      <c r="M22" s="1">
        <f>MEDIAN(I22:K22)</f>
        <v>1030999.9999999999</v>
      </c>
      <c r="N22" s="1">
        <f>MIN(I22:K22)</f>
        <v>482999.99999999994</v>
      </c>
      <c r="O22" s="1">
        <f>MAX(I22:K22)</f>
        <v>1193999.9999999998</v>
      </c>
    </row>
    <row r="23" spans="1:15" x14ac:dyDescent="0.25">
      <c r="B23" s="1" t="s">
        <v>17</v>
      </c>
      <c r="C23" s="1" t="s">
        <v>15</v>
      </c>
      <c r="D23" s="1">
        <v>1E-4</v>
      </c>
      <c r="E23" s="1">
        <v>733</v>
      </c>
      <c r="F23" s="1">
        <v>786</v>
      </c>
      <c r="G23" s="1">
        <v>761</v>
      </c>
      <c r="H23" s="1">
        <f t="shared" si="1"/>
        <v>760</v>
      </c>
      <c r="I23" s="1">
        <f t="shared" si="2"/>
        <v>7329999.9999999991</v>
      </c>
      <c r="J23" s="1">
        <f t="shared" si="3"/>
        <v>7859999.9999999991</v>
      </c>
      <c r="K23" s="1">
        <f t="shared" si="4"/>
        <v>7609999.9999999991</v>
      </c>
      <c r="L23" s="1">
        <f t="shared" ref="L23:L25" si="13">AVERAGE(I23:K23)</f>
        <v>7599999.9999999991</v>
      </c>
      <c r="M23" s="1">
        <f t="shared" ref="M23:M25" si="14">MEDIAN(I23:K23)</f>
        <v>7609999.9999999991</v>
      </c>
      <c r="N23" s="1">
        <f t="shared" ref="N23:N25" si="15">MIN(I23:K23)</f>
        <v>7329999.9999999991</v>
      </c>
      <c r="O23" s="1">
        <f t="shared" ref="O23:O24" si="16">MAX(I23:K23)</f>
        <v>7859999.9999999991</v>
      </c>
    </row>
    <row r="24" spans="1:15" x14ac:dyDescent="0.25">
      <c r="B24" s="1" t="s">
        <v>17</v>
      </c>
      <c r="C24" s="1" t="s">
        <v>16</v>
      </c>
      <c r="D24" s="1">
        <v>1.0000000000000001E-5</v>
      </c>
      <c r="E24" s="1">
        <v>286</v>
      </c>
      <c r="F24" s="1">
        <v>257</v>
      </c>
      <c r="G24" s="1">
        <v>370</v>
      </c>
      <c r="H24" s="1">
        <f t="shared" si="1"/>
        <v>304.33333333333331</v>
      </c>
      <c r="I24" s="1">
        <f t="shared" si="2"/>
        <v>28599999.999999996</v>
      </c>
      <c r="J24" s="1">
        <f t="shared" si="3"/>
        <v>25700000</v>
      </c>
      <c r="K24" s="1">
        <f t="shared" si="4"/>
        <v>36999999.999999993</v>
      </c>
      <c r="L24" s="1">
        <f t="shared" si="13"/>
        <v>30433333.333333332</v>
      </c>
      <c r="M24" s="1">
        <f t="shared" si="14"/>
        <v>28599999.999999996</v>
      </c>
      <c r="N24" s="1">
        <f t="shared" si="15"/>
        <v>25700000</v>
      </c>
      <c r="O24" s="1">
        <f t="shared" si="16"/>
        <v>36999999.999999993</v>
      </c>
    </row>
    <row r="25" spans="1:15" x14ac:dyDescent="0.25">
      <c r="B25" s="1" t="s">
        <v>18</v>
      </c>
      <c r="C25" s="1" t="s">
        <v>16</v>
      </c>
      <c r="D25" s="1">
        <v>1.0000000000000001E-5</v>
      </c>
      <c r="E25" s="1">
        <v>1084</v>
      </c>
      <c r="F25" s="1">
        <v>884</v>
      </c>
      <c r="G25" s="1">
        <v>1116</v>
      </c>
      <c r="H25" s="1">
        <f t="shared" si="1"/>
        <v>1028</v>
      </c>
      <c r="I25" s="1">
        <f t="shared" si="2"/>
        <v>108400000</v>
      </c>
      <c r="J25" s="1">
        <f t="shared" si="3"/>
        <v>88400000</v>
      </c>
      <c r="K25" s="1">
        <f t="shared" si="4"/>
        <v>111599999.99999999</v>
      </c>
      <c r="L25" s="1">
        <f t="shared" si="13"/>
        <v>102800000</v>
      </c>
      <c r="M25" s="1">
        <f t="shared" si="14"/>
        <v>108400000</v>
      </c>
      <c r="N25" s="1">
        <f t="shared" si="15"/>
        <v>88400000</v>
      </c>
      <c r="O25" s="1">
        <f>MAX(I25:K25)</f>
        <v>111599999.99999999</v>
      </c>
    </row>
    <row r="26" spans="1:1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8" spans="1:15" x14ac:dyDescent="0.25">
      <c r="A28" t="s">
        <v>33</v>
      </c>
      <c r="B28" s="1"/>
      <c r="C28" s="1" t="s">
        <v>11</v>
      </c>
      <c r="D28" s="1" t="s">
        <v>12</v>
      </c>
      <c r="E28" s="1" t="s">
        <v>19</v>
      </c>
      <c r="F28" s="1" t="s">
        <v>20</v>
      </c>
      <c r="G28" s="1" t="s">
        <v>21</v>
      </c>
      <c r="H28" s="1" t="s">
        <v>22</v>
      </c>
      <c r="I28" s="4" t="s">
        <v>32</v>
      </c>
    </row>
    <row r="29" spans="1:15" x14ac:dyDescent="0.25">
      <c r="B29" s="1" t="s">
        <v>17</v>
      </c>
      <c r="C29" s="1" t="s">
        <v>14</v>
      </c>
      <c r="D29" s="1">
        <v>1E-3</v>
      </c>
      <c r="E29" s="2">
        <f>AVERAGE(I15:K15,I22:K22)</f>
        <v>527499.99999999988</v>
      </c>
      <c r="F29" s="2">
        <f>MEDIAN(I15:K15,I22:K22)</f>
        <v>334000</v>
      </c>
      <c r="G29" s="2">
        <f>MIN(I15:K15,I22:K22)</f>
        <v>133999.99999999997</v>
      </c>
      <c r="H29" s="2">
        <f>MAX(I15:K15,I22:K22)</f>
        <v>1193999.9999999998</v>
      </c>
      <c r="I29" s="5">
        <f>AVERAGE(M15:O15,M22:O22)</f>
        <v>527499.99999999988</v>
      </c>
    </row>
    <row r="30" spans="1:15" x14ac:dyDescent="0.25">
      <c r="B30" s="1" t="s">
        <v>17</v>
      </c>
      <c r="C30" s="1" t="s">
        <v>15</v>
      </c>
      <c r="D30" s="1">
        <v>1E-4</v>
      </c>
      <c r="E30" s="2">
        <f>AVERAGE(I16:K16,I19:K19,I23:K23)</f>
        <v>5619999.9999999991</v>
      </c>
      <c r="F30" s="2">
        <f>MEDIAN(I16:K16,I19:K19,I23:K23)</f>
        <v>7329999.9999999991</v>
      </c>
      <c r="G30" s="2">
        <f>MIN(I16:K16,I19:K19,I23:K23)</f>
        <v>1299999.9999999998</v>
      </c>
      <c r="H30" s="2">
        <f>MAX(I16:K16,I19:K19,I23:K23)</f>
        <v>8109999.9999999991</v>
      </c>
      <c r="I30" s="5">
        <f>AVERAGE(M16:O16,M19:O19,M23:O23)</f>
        <v>5619999.9999999991</v>
      </c>
    </row>
    <row r="31" spans="1:15" x14ac:dyDescent="0.25">
      <c r="B31" s="1" t="s">
        <v>17</v>
      </c>
      <c r="C31" s="1" t="s">
        <v>16</v>
      </c>
      <c r="D31" s="1">
        <v>1.0000000000000001E-5</v>
      </c>
      <c r="E31" s="2">
        <f>AVERAGE(I17:K17,I20:K20,I24:K24)</f>
        <v>36977777.777777776</v>
      </c>
      <c r="F31" s="2">
        <f>MEDIAN(I17:K17,I20:K20,I24:K24)</f>
        <v>28599999.999999996</v>
      </c>
      <c r="G31" s="2">
        <f>MIN(I17:K17,I20:K20,I24:K24)</f>
        <v>11200000</v>
      </c>
      <c r="H31" s="2">
        <f>MAX(I17:K17,I20:K20,I24:K24)</f>
        <v>73999999.999999985</v>
      </c>
      <c r="I31" s="5">
        <f>AVERAGE(M17:O17,M20:O20,M24:O24)</f>
        <v>36977777.777777769</v>
      </c>
    </row>
    <row r="32" spans="1:15" x14ac:dyDescent="0.25">
      <c r="B32" s="1" t="s">
        <v>18</v>
      </c>
      <c r="C32" s="1" t="s">
        <v>16</v>
      </c>
      <c r="D32" s="1">
        <v>1.0000000000000001E-5</v>
      </c>
      <c r="E32" s="2">
        <f>AVERAGE(I18:K18,I21:K21,I25:K25)</f>
        <v>79566666.666666672</v>
      </c>
      <c r="F32" s="2">
        <f>MEDIAN(I18:K18,I21:K21,I25:K25)</f>
        <v>69899999.999999985</v>
      </c>
      <c r="G32" s="2">
        <f>MIN(I18:K18,I21:K21,I25:K25)</f>
        <v>50500000</v>
      </c>
      <c r="H32" s="2">
        <f>MAX(I18:K18,I21:K21,I25:K25)</f>
        <v>111599999.99999999</v>
      </c>
      <c r="I32" s="5">
        <f>AVERAGE(M18:O18,M21:O21,M25:O25)</f>
        <v>79566666.666666672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49"/>
  <sheetViews>
    <sheetView tabSelected="1" topLeftCell="A14" zoomScale="86" zoomScaleNormal="86" workbookViewId="0">
      <selection activeCell="F22" sqref="F22"/>
    </sheetView>
  </sheetViews>
  <sheetFormatPr defaultRowHeight="15" x14ac:dyDescent="0.25"/>
  <cols>
    <col min="1" max="1" width="23.5703125" bestFit="1" customWidth="1"/>
    <col min="2" max="2" width="24" bestFit="1" customWidth="1"/>
    <col min="3" max="3" width="22.140625" bestFit="1" customWidth="1"/>
    <col min="4" max="5" width="22.140625" customWidth="1"/>
    <col min="6" max="6" width="22.140625" bestFit="1" customWidth="1"/>
    <col min="7" max="7" width="22.140625" customWidth="1"/>
    <col min="8" max="8" width="22.140625" bestFit="1" customWidth="1"/>
    <col min="9" max="10" width="22.140625" customWidth="1"/>
    <col min="11" max="12" width="21.7109375" bestFit="1" customWidth="1"/>
    <col min="13" max="13" width="21.7109375" customWidth="1"/>
    <col min="14" max="14" width="22.140625" bestFit="1" customWidth="1"/>
    <col min="15" max="16" width="22.140625" customWidth="1"/>
    <col min="17" max="17" width="22.140625" bestFit="1" customWidth="1"/>
    <col min="18" max="19" width="22.140625" customWidth="1"/>
    <col min="20" max="20" width="22.140625" bestFit="1" customWidth="1"/>
    <col min="22" max="22" width="22.140625" bestFit="1" customWidth="1"/>
  </cols>
  <sheetData>
    <row r="2" spans="1:22" x14ac:dyDescent="0.25">
      <c r="A2" t="s">
        <v>9</v>
      </c>
      <c r="B2" s="1" t="s">
        <v>0</v>
      </c>
      <c r="C2" s="1" t="s">
        <v>4</v>
      </c>
      <c r="D2" s="1" t="s">
        <v>4</v>
      </c>
      <c r="E2" s="1" t="s">
        <v>4</v>
      </c>
      <c r="F2" s="1" t="s">
        <v>5</v>
      </c>
      <c r="G2" s="1" t="s">
        <v>5</v>
      </c>
      <c r="H2" s="1" t="s">
        <v>6</v>
      </c>
      <c r="I2" s="1" t="s">
        <v>6</v>
      </c>
      <c r="J2" s="1" t="s">
        <v>6</v>
      </c>
      <c r="K2" s="1" t="s">
        <v>7</v>
      </c>
      <c r="L2" s="1" t="s">
        <v>7</v>
      </c>
      <c r="M2" s="1" t="s">
        <v>7</v>
      </c>
      <c r="N2" s="1" t="s">
        <v>1</v>
      </c>
      <c r="O2" s="1" t="s">
        <v>1</v>
      </c>
      <c r="P2" s="1" t="s">
        <v>1</v>
      </c>
      <c r="Q2" s="1" t="s">
        <v>2</v>
      </c>
      <c r="R2" s="1" t="s">
        <v>2</v>
      </c>
      <c r="S2" s="1" t="s">
        <v>2</v>
      </c>
      <c r="T2" s="1" t="s">
        <v>3</v>
      </c>
      <c r="U2" s="1" t="s">
        <v>3</v>
      </c>
      <c r="V2" s="1" t="s">
        <v>3</v>
      </c>
    </row>
    <row r="3" spans="1:22" x14ac:dyDescent="0.25">
      <c r="B3" s="1">
        <v>-16</v>
      </c>
      <c r="C3" s="1">
        <v>100</v>
      </c>
      <c r="D3" s="1">
        <v>100</v>
      </c>
      <c r="E3" s="1">
        <v>100</v>
      </c>
      <c r="F3" s="1">
        <v>100</v>
      </c>
      <c r="G3" s="1">
        <v>100</v>
      </c>
      <c r="H3" s="1">
        <v>100</v>
      </c>
      <c r="I3" s="1">
        <v>100</v>
      </c>
      <c r="J3" s="1">
        <v>100</v>
      </c>
      <c r="K3" s="1">
        <v>100</v>
      </c>
      <c r="L3" s="1">
        <v>100</v>
      </c>
      <c r="M3" s="1">
        <v>100</v>
      </c>
      <c r="N3" s="1">
        <v>100</v>
      </c>
      <c r="O3" s="1">
        <v>100</v>
      </c>
      <c r="P3" s="1">
        <v>100</v>
      </c>
      <c r="Q3" s="1">
        <v>100</v>
      </c>
      <c r="R3" s="1">
        <v>100</v>
      </c>
      <c r="S3" s="1">
        <v>100</v>
      </c>
      <c r="T3" s="1">
        <v>100</v>
      </c>
      <c r="U3" s="1">
        <v>100</v>
      </c>
      <c r="V3" s="1">
        <v>100</v>
      </c>
    </row>
    <row r="4" spans="1:22" x14ac:dyDescent="0.25">
      <c r="B4" s="1">
        <v>0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  <c r="H4" s="1">
        <v>100</v>
      </c>
      <c r="I4" s="1">
        <v>100</v>
      </c>
      <c r="J4" s="1">
        <v>100</v>
      </c>
      <c r="K4" s="1">
        <v>100</v>
      </c>
      <c r="L4" s="1">
        <v>100</v>
      </c>
      <c r="M4" s="1">
        <v>100</v>
      </c>
      <c r="N4" s="1">
        <v>100</v>
      </c>
      <c r="O4" s="1">
        <v>100</v>
      </c>
      <c r="P4" s="1">
        <v>100</v>
      </c>
      <c r="Q4" s="1">
        <v>100</v>
      </c>
      <c r="R4" s="1">
        <v>100</v>
      </c>
      <c r="S4" s="1">
        <v>100</v>
      </c>
      <c r="T4" s="1">
        <v>100</v>
      </c>
      <c r="U4" s="1">
        <v>100</v>
      </c>
      <c r="V4" s="1">
        <v>100</v>
      </c>
    </row>
    <row r="5" spans="1:22" x14ac:dyDescent="0.25">
      <c r="B5" s="1">
        <v>24</v>
      </c>
      <c r="C5" s="1">
        <v>70</v>
      </c>
      <c r="D5" s="1">
        <v>30</v>
      </c>
      <c r="E5" s="1">
        <v>0</v>
      </c>
      <c r="F5" s="1">
        <v>100</v>
      </c>
      <c r="G5" s="1">
        <v>100</v>
      </c>
      <c r="H5" s="1">
        <v>100</v>
      </c>
      <c r="I5" s="1">
        <v>60</v>
      </c>
      <c r="J5" s="1">
        <v>100</v>
      </c>
      <c r="K5" s="1">
        <v>100</v>
      </c>
      <c r="L5" s="1">
        <v>100</v>
      </c>
      <c r="M5" s="1">
        <v>100</v>
      </c>
      <c r="N5" s="1">
        <v>30</v>
      </c>
      <c r="O5" s="1">
        <v>40</v>
      </c>
      <c r="P5" s="1">
        <v>0</v>
      </c>
      <c r="Q5" s="1">
        <v>20</v>
      </c>
      <c r="R5" s="1">
        <v>0</v>
      </c>
      <c r="S5" s="1">
        <v>0</v>
      </c>
      <c r="T5" s="1">
        <v>50</v>
      </c>
      <c r="U5" s="1">
        <v>10</v>
      </c>
      <c r="V5" s="1">
        <v>0</v>
      </c>
    </row>
    <row r="6" spans="1:22" x14ac:dyDescent="0.25">
      <c r="B6" s="1">
        <v>48</v>
      </c>
      <c r="C6" s="1">
        <v>50</v>
      </c>
      <c r="D6" s="1">
        <v>30</v>
      </c>
      <c r="E6" s="1">
        <v>0</v>
      </c>
      <c r="F6" s="1">
        <v>90</v>
      </c>
      <c r="G6" s="1">
        <v>100</v>
      </c>
      <c r="H6" s="1">
        <v>100</v>
      </c>
      <c r="I6" s="1">
        <v>60</v>
      </c>
      <c r="J6" s="1">
        <v>100</v>
      </c>
      <c r="K6" s="1">
        <v>90</v>
      </c>
      <c r="L6" s="1">
        <v>90</v>
      </c>
      <c r="M6" s="1">
        <v>100</v>
      </c>
      <c r="N6" s="1">
        <v>10</v>
      </c>
      <c r="O6" s="1">
        <v>30</v>
      </c>
      <c r="P6" s="1">
        <v>0</v>
      </c>
      <c r="Q6" s="1">
        <v>20</v>
      </c>
      <c r="R6" s="1">
        <v>0</v>
      </c>
      <c r="S6" s="1">
        <v>0</v>
      </c>
      <c r="T6" s="1">
        <v>0</v>
      </c>
      <c r="U6" s="1">
        <v>10</v>
      </c>
      <c r="V6" s="1">
        <v>0</v>
      </c>
    </row>
    <row r="9" spans="1:22" x14ac:dyDescent="0.25">
      <c r="A9" t="s">
        <v>27</v>
      </c>
      <c r="B9" s="1" t="s">
        <v>0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1</v>
      </c>
      <c r="H9" s="1" t="s">
        <v>2</v>
      </c>
      <c r="I9" s="1" t="s">
        <v>3</v>
      </c>
      <c r="J9" s="4" t="s">
        <v>34</v>
      </c>
      <c r="M9" s="3"/>
    </row>
    <row r="10" spans="1:22" x14ac:dyDescent="0.25">
      <c r="B10" s="1">
        <v>-16</v>
      </c>
      <c r="C10" s="1">
        <v>100</v>
      </c>
      <c r="D10" s="1">
        <v>100</v>
      </c>
      <c r="E10" s="1">
        <v>100</v>
      </c>
      <c r="F10" s="1">
        <v>100</v>
      </c>
      <c r="G10" s="1">
        <v>100</v>
      </c>
      <c r="H10" s="1">
        <v>100</v>
      </c>
      <c r="I10" s="1">
        <v>100</v>
      </c>
      <c r="J10" s="1">
        <v>100</v>
      </c>
      <c r="M10" s="3"/>
    </row>
    <row r="11" spans="1:22" x14ac:dyDescent="0.25">
      <c r="B11" s="1">
        <v>0</v>
      </c>
      <c r="C11" s="1">
        <f>AVERAGE(C4:E4)</f>
        <v>100</v>
      </c>
      <c r="D11" s="1">
        <f>AVERAGE(F4:G4)</f>
        <v>100</v>
      </c>
      <c r="E11" s="1">
        <f>AVERAGE(H4:J4)</f>
        <v>100</v>
      </c>
      <c r="F11" s="1">
        <f>AVERAGE(K4:M4)</f>
        <v>100</v>
      </c>
      <c r="G11" s="1">
        <f>AVERAGE(N4:P4)</f>
        <v>100</v>
      </c>
      <c r="H11" s="1">
        <f>AVERAGE(Q4:S4)</f>
        <v>100</v>
      </c>
      <c r="I11" s="1">
        <f>AVERAGE(T4:V4)</f>
        <v>100</v>
      </c>
      <c r="J11" s="1">
        <v>100</v>
      </c>
      <c r="M11" s="3"/>
    </row>
    <row r="12" spans="1:22" x14ac:dyDescent="0.25">
      <c r="B12" s="1">
        <v>24</v>
      </c>
      <c r="C12" s="1">
        <f t="shared" ref="C12:C13" si="0">AVERAGE(C5:E5)</f>
        <v>33.333333333333336</v>
      </c>
      <c r="D12" s="1">
        <f t="shared" ref="D12:D13" si="1">AVERAGE(F5:G5)</f>
        <v>100</v>
      </c>
      <c r="E12" s="1">
        <f t="shared" ref="E12:E13" si="2">AVERAGE(H5:J5)</f>
        <v>86.666666666666671</v>
      </c>
      <c r="F12" s="1">
        <f t="shared" ref="F12:F13" si="3">AVERAGE(K5:M5)</f>
        <v>100</v>
      </c>
      <c r="G12" s="1">
        <f t="shared" ref="G12:G13" si="4">AVERAGE(N5:P5)</f>
        <v>23.333333333333332</v>
      </c>
      <c r="H12" s="1">
        <f t="shared" ref="H12:H13" si="5">AVERAGE(Q5:S5)</f>
        <v>6.666666666666667</v>
      </c>
      <c r="I12" s="1">
        <f t="shared" ref="I12:I13" si="6">AVERAGE(T5:V5)</f>
        <v>20</v>
      </c>
      <c r="J12" s="1">
        <v>94.444444444444443</v>
      </c>
      <c r="M12" s="3"/>
    </row>
    <row r="13" spans="1:22" x14ac:dyDescent="0.25">
      <c r="B13" s="1">
        <v>48</v>
      </c>
      <c r="C13" s="1">
        <f t="shared" si="0"/>
        <v>26.666666666666668</v>
      </c>
      <c r="D13" s="1">
        <f t="shared" si="1"/>
        <v>95</v>
      </c>
      <c r="E13" s="1">
        <f t="shared" si="2"/>
        <v>86.666666666666671</v>
      </c>
      <c r="F13" s="1">
        <f t="shared" si="3"/>
        <v>93.333333333333329</v>
      </c>
      <c r="G13" s="1">
        <f t="shared" si="4"/>
        <v>13.333333333333334</v>
      </c>
      <c r="H13" s="1">
        <f t="shared" si="5"/>
        <v>6.666666666666667</v>
      </c>
      <c r="I13" s="1">
        <f t="shared" si="6"/>
        <v>3.3333333333333335</v>
      </c>
      <c r="J13" s="1">
        <v>94.444444444444443</v>
      </c>
      <c r="M13" s="3"/>
    </row>
    <row r="16" spans="1:22" x14ac:dyDescent="0.25">
      <c r="A16" t="s">
        <v>28</v>
      </c>
      <c r="B16" s="1" t="s">
        <v>0</v>
      </c>
      <c r="C16" s="1" t="s">
        <v>4</v>
      </c>
      <c r="D16" s="1" t="s">
        <v>5</v>
      </c>
      <c r="E16" s="1" t="s">
        <v>6</v>
      </c>
      <c r="F16" s="1" t="s">
        <v>7</v>
      </c>
      <c r="G16" s="1" t="s">
        <v>1</v>
      </c>
      <c r="H16" s="1" t="s">
        <v>2</v>
      </c>
      <c r="I16" s="1" t="s">
        <v>3</v>
      </c>
      <c r="J16" s="1" t="s">
        <v>34</v>
      </c>
      <c r="M16" s="3"/>
    </row>
    <row r="17" spans="2:13" x14ac:dyDescent="0.25">
      <c r="B17" s="1">
        <v>-16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M17" s="3"/>
    </row>
    <row r="18" spans="2:13" x14ac:dyDescent="0.25">
      <c r="B18" s="1">
        <v>0</v>
      </c>
      <c r="C18" s="1">
        <f>STDEV(C4:E4)</f>
        <v>0</v>
      </c>
      <c r="D18" s="1">
        <f>STDEV(F4:G4)</f>
        <v>0</v>
      </c>
      <c r="E18" s="1">
        <f>STDEV(H4:J4)</f>
        <v>0</v>
      </c>
      <c r="F18" s="1">
        <f>STDEV(K4:M4)</f>
        <v>0</v>
      </c>
      <c r="G18" s="1">
        <f>STDEV(N4:P4)</f>
        <v>0</v>
      </c>
      <c r="H18" s="1">
        <f>STDEV(Q4:S4)</f>
        <v>0</v>
      </c>
      <c r="I18" s="1">
        <f>STDEV(T4:V4)</f>
        <v>0</v>
      </c>
      <c r="J18" s="1">
        <v>0</v>
      </c>
      <c r="M18" s="3"/>
    </row>
    <row r="19" spans="2:13" x14ac:dyDescent="0.25">
      <c r="B19" s="1">
        <v>24</v>
      </c>
      <c r="C19" s="1">
        <f t="shared" ref="C19:C20" si="7">STDEV(C5:E5)</f>
        <v>35.118845842842461</v>
      </c>
      <c r="D19" s="1">
        <f t="shared" ref="D19:D20" si="8">STDEV(F5:G5)</f>
        <v>0</v>
      </c>
      <c r="E19" s="1">
        <f t="shared" ref="E19:E20" si="9">STDEV(H5:J5)</f>
        <v>23.094010767585043</v>
      </c>
      <c r="F19" s="1">
        <f t="shared" ref="F19:F20" si="10">STDEV(K5:M5)</f>
        <v>0</v>
      </c>
      <c r="G19" s="1">
        <f t="shared" ref="G19:G20" si="11">STDEV(N5:P5)</f>
        <v>20.816659994661329</v>
      </c>
      <c r="H19" s="1">
        <f t="shared" ref="H19:H20" si="12">STDEV(Q5:S5)</f>
        <v>11.547005383792515</v>
      </c>
      <c r="I19" s="1">
        <f t="shared" ref="I19:I20" si="13">STDEV(T5:V5)</f>
        <v>26.457513110645905</v>
      </c>
      <c r="J19" s="1">
        <v>8.8191710368819685</v>
      </c>
      <c r="M19" s="3"/>
    </row>
    <row r="20" spans="2:13" x14ac:dyDescent="0.25">
      <c r="B20" s="1">
        <v>48</v>
      </c>
      <c r="C20" s="1">
        <f t="shared" si="7"/>
        <v>25.16611478423583</v>
      </c>
      <c r="D20" s="1">
        <f t="shared" si="8"/>
        <v>7.0710678118654755</v>
      </c>
      <c r="E20" s="1">
        <f t="shared" si="9"/>
        <v>23.094010767585043</v>
      </c>
      <c r="F20" s="1">
        <f t="shared" si="10"/>
        <v>5.7735026918962573</v>
      </c>
      <c r="G20" s="1">
        <f t="shared" si="11"/>
        <v>15.275252316519467</v>
      </c>
      <c r="H20" s="1">
        <f t="shared" si="12"/>
        <v>11.547005383792515</v>
      </c>
      <c r="I20" s="1">
        <f t="shared" si="13"/>
        <v>5.7735026918962573</v>
      </c>
      <c r="J20" s="1">
        <v>8.8191710368819685</v>
      </c>
      <c r="M20" s="3"/>
    </row>
    <row r="45" spans="1:9" x14ac:dyDescent="0.25">
      <c r="A45" t="s">
        <v>33</v>
      </c>
      <c r="B45" s="1"/>
      <c r="C45" s="1" t="s">
        <v>11</v>
      </c>
      <c r="D45" s="1" t="s">
        <v>12</v>
      </c>
      <c r="E45" s="1" t="s">
        <v>19</v>
      </c>
      <c r="F45" s="1" t="s">
        <v>20</v>
      </c>
      <c r="G45" s="1" t="s">
        <v>21</v>
      </c>
      <c r="H45" s="1" t="s">
        <v>22</v>
      </c>
      <c r="I45" s="1" t="s">
        <v>32</v>
      </c>
    </row>
    <row r="46" spans="1:9" x14ac:dyDescent="0.25">
      <c r="B46" s="1" t="s">
        <v>17</v>
      </c>
      <c r="C46" s="1" t="s">
        <v>14</v>
      </c>
      <c r="D46" s="1">
        <v>1E-3</v>
      </c>
      <c r="E46" s="1">
        <v>527499.99999999988</v>
      </c>
      <c r="F46" s="1">
        <v>334000</v>
      </c>
      <c r="G46" s="1">
        <v>133999.99999999997</v>
      </c>
      <c r="H46" s="1">
        <v>1193999.9999999998</v>
      </c>
      <c r="I46" s="5">
        <v>527499.99999999988</v>
      </c>
    </row>
    <row r="47" spans="1:9" x14ac:dyDescent="0.25">
      <c r="B47" s="1" t="s">
        <v>17</v>
      </c>
      <c r="C47" s="1" t="s">
        <v>15</v>
      </c>
      <c r="D47" s="1">
        <v>1E-4</v>
      </c>
      <c r="E47" s="1">
        <v>5619999.9999999991</v>
      </c>
      <c r="F47" s="1">
        <v>7329999.9999999991</v>
      </c>
      <c r="G47" s="1">
        <v>1299999.9999999998</v>
      </c>
      <c r="H47" s="1">
        <v>8109999.9999999991</v>
      </c>
      <c r="I47" s="5">
        <v>5619999.9999999991</v>
      </c>
    </row>
    <row r="48" spans="1:9" x14ac:dyDescent="0.25">
      <c r="B48" s="1" t="s">
        <v>17</v>
      </c>
      <c r="C48" s="1" t="s">
        <v>16</v>
      </c>
      <c r="D48" s="1">
        <v>1.0000000000000001E-5</v>
      </c>
      <c r="E48" s="1">
        <v>36977777.777777776</v>
      </c>
      <c r="F48" s="1">
        <v>28599999.999999996</v>
      </c>
      <c r="G48" s="1">
        <v>11200000</v>
      </c>
      <c r="H48" s="1">
        <v>73999999.999999985</v>
      </c>
      <c r="I48" s="5">
        <v>36977777.777777769</v>
      </c>
    </row>
    <row r="49" spans="2:9" x14ac:dyDescent="0.25">
      <c r="B49" s="1" t="s">
        <v>18</v>
      </c>
      <c r="C49" s="1" t="s">
        <v>16</v>
      </c>
      <c r="D49" s="1">
        <v>1.0000000000000001E-5</v>
      </c>
      <c r="E49" s="1">
        <v>79566666.666666672</v>
      </c>
      <c r="F49" s="1">
        <v>69899999.999999985</v>
      </c>
      <c r="G49" s="1">
        <v>50500000</v>
      </c>
      <c r="H49" s="1">
        <v>111599999.99999999</v>
      </c>
      <c r="I49" s="5">
        <v>79566666.666666672</v>
      </c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Prism7.Document" shapeId="1028" r:id="rId4">
          <objectPr defaultSize="0" autoPict="0" r:id="rId5">
            <anchor moveWithCells="1" sizeWithCells="1">
              <from>
                <xdr:col>11</xdr:col>
                <xdr:colOff>1095375</xdr:colOff>
                <xdr:row>15</xdr:row>
                <xdr:rowOff>19050</xdr:rowOff>
              </from>
              <to>
                <xdr:col>23</xdr:col>
                <xdr:colOff>228600</xdr:colOff>
                <xdr:row>44</xdr:row>
                <xdr:rowOff>123825</xdr:rowOff>
              </to>
            </anchor>
          </objectPr>
        </oleObject>
      </mc:Choice>
      <mc:Fallback>
        <oleObject progId="Prism7.Document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First</vt:lpstr>
      <vt:lpstr>2nd</vt:lpstr>
      <vt:lpstr>Summary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Dijokaite A.</dc:creator>
  <cp:lastModifiedBy>Christodoulides M.</cp:lastModifiedBy>
  <dcterms:created xsi:type="dcterms:W3CDTF">2019-01-07T15:37:26Z</dcterms:created>
  <dcterms:modified xsi:type="dcterms:W3CDTF">2021-05-06T07:35:22Z</dcterms:modified>
</cp:coreProperties>
</file>