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tore.soton.ac.uk\users\mc4\mydocuments\Papers\Papers in preparation\Dijokaite_et_al\Files_Statistics_and_revised_figuers_with Gc_control\Dataset for Pure deposition\"/>
    </mc:Choice>
  </mc:AlternateContent>
  <bookViews>
    <workbookView xWindow="0" yWindow="0" windowWidth="19200" windowHeight="12750"/>
  </bookViews>
  <sheets>
    <sheet name="Dat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2" i="1" l="1"/>
  <c r="AK13" i="1"/>
  <c r="AK14" i="1"/>
  <c r="AK15" i="1"/>
  <c r="AK16" i="1"/>
  <c r="AK12" i="1"/>
  <c r="AJ12" i="1"/>
  <c r="AJ16" i="1"/>
  <c r="AJ15" i="1"/>
  <c r="AJ14" i="1"/>
  <c r="AJ13" i="1"/>
  <c r="BS9" i="1" l="1"/>
  <c r="BR9" i="1"/>
  <c r="BQ9" i="1"/>
  <c r="BP9" i="1"/>
  <c r="BS8" i="1"/>
  <c r="BR8" i="1"/>
  <c r="BQ8" i="1"/>
  <c r="BP8" i="1"/>
  <c r="BS7" i="1"/>
  <c r="BR7" i="1"/>
  <c r="BQ7" i="1"/>
  <c r="BP7" i="1"/>
  <c r="BS6" i="1"/>
  <c r="BR6" i="1"/>
  <c r="BQ6" i="1"/>
  <c r="BP6" i="1"/>
  <c r="BS5" i="1"/>
  <c r="BR5" i="1"/>
  <c r="BQ5" i="1"/>
  <c r="BP5" i="1"/>
  <c r="BS4" i="1"/>
  <c r="BR4" i="1"/>
  <c r="BQ4" i="1"/>
  <c r="BP4" i="1"/>
  <c r="C13" i="1"/>
  <c r="D13" i="1"/>
  <c r="E13" i="1"/>
  <c r="F13" i="1"/>
  <c r="I13" i="1"/>
  <c r="J13" i="1"/>
  <c r="K13" i="1"/>
  <c r="L13" i="1"/>
  <c r="O13" i="1"/>
  <c r="P13" i="1"/>
  <c r="Q13" i="1"/>
  <c r="R13" i="1"/>
  <c r="U13" i="1"/>
  <c r="V13" i="1"/>
  <c r="W13" i="1"/>
  <c r="X13" i="1"/>
  <c r="AA13" i="1"/>
  <c r="AB13" i="1"/>
  <c r="AC13" i="1"/>
  <c r="AD13" i="1"/>
  <c r="AG13" i="1"/>
  <c r="AH13" i="1"/>
  <c r="AI13" i="1"/>
  <c r="AN13" i="1"/>
  <c r="AO13" i="1"/>
  <c r="AP13" i="1"/>
  <c r="AQ13" i="1"/>
  <c r="AR13" i="1"/>
  <c r="AU13" i="1"/>
  <c r="AV13" i="1"/>
  <c r="AW13" i="1"/>
  <c r="AX13" i="1"/>
  <c r="BA13" i="1"/>
  <c r="BB13" i="1"/>
  <c r="BC13" i="1"/>
  <c r="BD13" i="1"/>
  <c r="BE13" i="1"/>
  <c r="BF13" i="1"/>
  <c r="C14" i="1"/>
  <c r="D14" i="1"/>
  <c r="E14" i="1"/>
  <c r="F14" i="1"/>
  <c r="I14" i="1"/>
  <c r="J14" i="1"/>
  <c r="K14" i="1"/>
  <c r="L14" i="1"/>
  <c r="O14" i="1"/>
  <c r="P14" i="1"/>
  <c r="Q14" i="1"/>
  <c r="R14" i="1"/>
  <c r="U14" i="1"/>
  <c r="V14" i="1"/>
  <c r="W14" i="1"/>
  <c r="X14" i="1"/>
  <c r="AA14" i="1"/>
  <c r="AB14" i="1"/>
  <c r="AC14" i="1"/>
  <c r="AD14" i="1"/>
  <c r="AG14" i="1"/>
  <c r="AH14" i="1"/>
  <c r="AI14" i="1"/>
  <c r="AN14" i="1"/>
  <c r="AO14" i="1"/>
  <c r="AP14" i="1"/>
  <c r="AQ14" i="1"/>
  <c r="AR14" i="1"/>
  <c r="AU14" i="1"/>
  <c r="AV14" i="1"/>
  <c r="AW14" i="1"/>
  <c r="AX14" i="1"/>
  <c r="BA14" i="1"/>
  <c r="BB14" i="1"/>
  <c r="BC14" i="1"/>
  <c r="BD14" i="1"/>
  <c r="BE14" i="1"/>
  <c r="BF14" i="1"/>
  <c r="C15" i="1"/>
  <c r="D15" i="1"/>
  <c r="E15" i="1"/>
  <c r="F15" i="1"/>
  <c r="I15" i="1"/>
  <c r="J15" i="1"/>
  <c r="K15" i="1"/>
  <c r="L15" i="1"/>
  <c r="O15" i="1"/>
  <c r="P15" i="1"/>
  <c r="Q15" i="1"/>
  <c r="R15" i="1"/>
  <c r="U15" i="1"/>
  <c r="V15" i="1"/>
  <c r="W15" i="1"/>
  <c r="X15" i="1"/>
  <c r="AA15" i="1"/>
  <c r="AB15" i="1"/>
  <c r="AC15" i="1"/>
  <c r="AD15" i="1"/>
  <c r="AG15" i="1"/>
  <c r="AH15" i="1"/>
  <c r="AI15" i="1"/>
  <c r="AN15" i="1"/>
  <c r="AO15" i="1"/>
  <c r="AP15" i="1"/>
  <c r="AQ15" i="1"/>
  <c r="AR15" i="1"/>
  <c r="AU15" i="1"/>
  <c r="AV15" i="1"/>
  <c r="AW15" i="1"/>
  <c r="AX15" i="1"/>
  <c r="BA15" i="1"/>
  <c r="BB15" i="1"/>
  <c r="BC15" i="1"/>
  <c r="BD15" i="1"/>
  <c r="BE15" i="1"/>
  <c r="BF15" i="1"/>
  <c r="C16" i="1"/>
  <c r="D16" i="1"/>
  <c r="E16" i="1"/>
  <c r="F16" i="1"/>
  <c r="I16" i="1"/>
  <c r="J16" i="1"/>
  <c r="K16" i="1"/>
  <c r="L16" i="1"/>
  <c r="O16" i="1"/>
  <c r="P16" i="1"/>
  <c r="Q16" i="1"/>
  <c r="R16" i="1"/>
  <c r="U16" i="1"/>
  <c r="V16" i="1"/>
  <c r="W16" i="1"/>
  <c r="X16" i="1"/>
  <c r="AA16" i="1"/>
  <c r="AB16" i="1"/>
  <c r="AC16" i="1"/>
  <c r="AD16" i="1"/>
  <c r="AG16" i="1"/>
  <c r="AH16" i="1"/>
  <c r="AI16" i="1"/>
  <c r="AN16" i="1"/>
  <c r="AO16" i="1"/>
  <c r="AP16" i="1"/>
  <c r="AQ16" i="1"/>
  <c r="AR16" i="1"/>
  <c r="AU16" i="1"/>
  <c r="AV16" i="1"/>
  <c r="AW16" i="1"/>
  <c r="AX16" i="1"/>
  <c r="BA16" i="1"/>
  <c r="BB16" i="1"/>
  <c r="BC16" i="1"/>
  <c r="BD16" i="1"/>
  <c r="BE16" i="1"/>
  <c r="BF16" i="1"/>
  <c r="D12" i="1"/>
  <c r="E12" i="1"/>
  <c r="F12" i="1"/>
  <c r="I12" i="1"/>
  <c r="J12" i="1"/>
  <c r="K12" i="1"/>
  <c r="L12" i="1"/>
  <c r="P12" i="1"/>
  <c r="Q12" i="1"/>
  <c r="R12" i="1"/>
  <c r="U12" i="1"/>
  <c r="V12" i="1"/>
  <c r="W12" i="1"/>
  <c r="X12" i="1"/>
  <c r="AA12" i="1"/>
  <c r="AB12" i="1"/>
  <c r="AC12" i="1"/>
  <c r="AD12" i="1"/>
  <c r="AG12" i="1"/>
  <c r="AH12" i="1"/>
  <c r="AI12" i="1"/>
  <c r="AN12" i="1"/>
  <c r="AO12" i="1"/>
  <c r="AP12" i="1"/>
  <c r="AQ12" i="1"/>
  <c r="AR12" i="1"/>
  <c r="AU12" i="1"/>
  <c r="AV12" i="1"/>
  <c r="AW12" i="1"/>
  <c r="AX12" i="1"/>
  <c r="BA12" i="1"/>
  <c r="BB12" i="1"/>
  <c r="BC12" i="1"/>
  <c r="BD12" i="1"/>
  <c r="BE12" i="1"/>
  <c r="BF12" i="1"/>
  <c r="BG12" i="1" l="1"/>
  <c r="BH12" i="1"/>
  <c r="AY12" i="1"/>
  <c r="AZ12" i="1"/>
  <c r="AE12" i="1"/>
  <c r="AF12" i="1"/>
  <c r="Y12" i="1"/>
  <c r="Z12" i="1"/>
  <c r="AT16" i="1"/>
  <c r="AS16" i="1"/>
  <c r="BG15" i="1"/>
  <c r="BH15" i="1"/>
  <c r="AY15" i="1"/>
  <c r="AZ15" i="1"/>
  <c r="AS15" i="1"/>
  <c r="AT15" i="1"/>
  <c r="AE15" i="1"/>
  <c r="AF15" i="1"/>
  <c r="Y15" i="1"/>
  <c r="Z15" i="1"/>
  <c r="S15" i="1"/>
  <c r="T15" i="1"/>
  <c r="N15" i="1"/>
  <c r="M15" i="1"/>
  <c r="G15" i="1"/>
  <c r="H15" i="1"/>
  <c r="BH14" i="1"/>
  <c r="BG14" i="1"/>
  <c r="AZ14" i="1"/>
  <c r="AY14" i="1"/>
  <c r="AT14" i="1"/>
  <c r="AS14" i="1"/>
  <c r="AF14" i="1"/>
  <c r="AE14" i="1"/>
  <c r="Z14" i="1"/>
  <c r="Y14" i="1"/>
  <c r="T14" i="1"/>
  <c r="S14" i="1"/>
  <c r="N14" i="1"/>
  <c r="M14" i="1"/>
  <c r="H14" i="1"/>
  <c r="G14" i="1"/>
  <c r="BG13" i="1"/>
  <c r="BH13" i="1"/>
  <c r="AY13" i="1"/>
  <c r="AZ13" i="1"/>
  <c r="AS13" i="1"/>
  <c r="AT13" i="1"/>
  <c r="AE13" i="1"/>
  <c r="AF13" i="1"/>
  <c r="Y13" i="1"/>
  <c r="Z13" i="1"/>
  <c r="S13" i="1"/>
  <c r="T13" i="1"/>
  <c r="N13" i="1"/>
  <c r="M13" i="1"/>
  <c r="G13" i="1"/>
  <c r="H13" i="1"/>
  <c r="AS12" i="1"/>
  <c r="AT12" i="1"/>
  <c r="S12" i="1"/>
  <c r="T12" i="1"/>
  <c r="BH16" i="1"/>
  <c r="BG16" i="1"/>
  <c r="AZ16" i="1"/>
  <c r="AY16" i="1"/>
  <c r="AF16" i="1"/>
  <c r="AE16" i="1"/>
  <c r="Z16" i="1"/>
  <c r="Y16" i="1"/>
  <c r="T16" i="1"/>
  <c r="S16" i="1"/>
  <c r="N16" i="1"/>
  <c r="M16" i="1"/>
  <c r="H16" i="1"/>
  <c r="G16" i="1"/>
  <c r="AL12" i="1"/>
  <c r="AM12" i="1"/>
  <c r="N12" i="1"/>
  <c r="M12" i="1"/>
  <c r="G12" i="1"/>
  <c r="H12" i="1"/>
  <c r="AM16" i="1"/>
  <c r="AL16" i="1"/>
  <c r="AL15" i="1"/>
  <c r="AM15" i="1"/>
  <c r="AM14" i="1"/>
  <c r="AL14" i="1"/>
  <c r="AL13" i="1"/>
  <c r="AM13" i="1"/>
  <c r="BL13" i="1"/>
  <c r="BW4" i="1"/>
  <c r="BO13" i="1"/>
  <c r="BM13" i="1"/>
  <c r="BT5" i="1"/>
  <c r="BT6" i="1"/>
  <c r="BT7" i="1"/>
  <c r="BT8" i="1"/>
  <c r="BT9" i="1"/>
  <c r="BN13" i="1"/>
  <c r="BT4" i="1"/>
  <c r="BU9" i="1"/>
  <c r="BU8" i="1"/>
  <c r="BV8" i="1"/>
  <c r="BV9" i="1"/>
  <c r="BW8" i="1"/>
  <c r="BW9" i="1"/>
  <c r="BU7" i="1"/>
  <c r="BU6" i="1"/>
  <c r="BV6" i="1"/>
  <c r="BV7" i="1"/>
  <c r="BW6" i="1"/>
  <c r="BW7" i="1"/>
  <c r="BU5" i="1"/>
  <c r="BV5" i="1"/>
  <c r="BW5" i="1"/>
  <c r="BU4" i="1"/>
  <c r="BV4" i="1"/>
  <c r="BS3" i="1"/>
  <c r="BR3" i="1"/>
  <c r="BQ3" i="1"/>
  <c r="BP3" i="1"/>
  <c r="C12" i="1"/>
  <c r="BO12" i="1" l="1"/>
  <c r="BN12" i="1"/>
  <c r="BM12" i="1"/>
  <c r="BL12" i="1"/>
  <c r="BP13" i="1"/>
  <c r="BU3" i="1"/>
  <c r="BT3" i="1"/>
  <c r="BV3" i="1"/>
  <c r="BW3" i="1"/>
  <c r="BP12" i="1" l="1"/>
</calcChain>
</file>

<file path=xl/sharedStrings.xml><?xml version="1.0" encoding="utf-8"?>
<sst xmlns="http://schemas.openxmlformats.org/spreadsheetml/2006/main" count="73" uniqueCount="31">
  <si>
    <t>Dead count:</t>
  </si>
  <si>
    <t>0.8 P9</t>
  </si>
  <si>
    <t>Time after inoculation (h)</t>
  </si>
  <si>
    <t>Viable count:</t>
  </si>
  <si>
    <t>Bacteria</t>
  </si>
  <si>
    <t>Dilution rate</t>
  </si>
  <si>
    <t>CFU 1</t>
  </si>
  <si>
    <t>CFU 2</t>
  </si>
  <si>
    <t>CFU 3</t>
  </si>
  <si>
    <t>Mean CFU</t>
  </si>
  <si>
    <t>Viable count CFU/10µl</t>
  </si>
  <si>
    <t>Mean viable count CFU/10µ</t>
  </si>
  <si>
    <t>Median viable count CFU/10µ</t>
  </si>
  <si>
    <t>Range (MIN)</t>
  </si>
  <si>
    <t>Range(MAX)</t>
  </si>
  <si>
    <t>P9-17</t>
  </si>
  <si>
    <r>
      <t>P9 + 58.44</t>
    </r>
    <r>
      <rPr>
        <sz val="11"/>
        <color theme="1"/>
        <rFont val="Calibri"/>
        <family val="2"/>
      </rPr>
      <t>µM</t>
    </r>
  </si>
  <si>
    <t>P9 + 11.688µM</t>
  </si>
  <si>
    <t>P9 + 2.338µM</t>
  </si>
  <si>
    <t>P9 + 0.467µM</t>
  </si>
  <si>
    <t>0.467µM</t>
  </si>
  <si>
    <t>2.338µM</t>
  </si>
  <si>
    <t>11.688µM</t>
  </si>
  <si>
    <r>
      <t>58.44</t>
    </r>
    <r>
      <rPr>
        <sz val="11"/>
        <color theme="1"/>
        <rFont val="Calibri"/>
        <family val="2"/>
      </rPr>
      <t>µM</t>
    </r>
  </si>
  <si>
    <r>
      <t>P9-17 + 58.44</t>
    </r>
    <r>
      <rPr>
        <sz val="11"/>
        <color theme="1"/>
        <rFont val="Calibri"/>
        <family val="2"/>
      </rPr>
      <t>µM</t>
    </r>
  </si>
  <si>
    <t>Scientific number</t>
  </si>
  <si>
    <t>Mean</t>
  </si>
  <si>
    <t>St.dev.</t>
  </si>
  <si>
    <t>GC broth</t>
  </si>
  <si>
    <t>Mean:</t>
  </si>
  <si>
    <t>St. dev.: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</si>
</sst>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Fill="1" applyBorder="1"/>
    <xf numFmtId="0" fontId="2" fillId="0" borderId="1" xfId="0" applyFont="1" applyBorder="1"/>
    <xf numFmtId="0" fontId="2" fillId="0" borderId="1" xfId="0" applyFont="1" applyFill="1" applyBorder="1"/>
    <xf numFmtId="1" fontId="0" fillId="0" borderId="1" xfId="0" applyNumberFormat="1" applyBorder="1"/>
    <xf numFmtId="11" fontId="0" fillId="0" borderId="1" xfId="0" applyNumberFormat="1" applyBorder="1"/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Data!$C$10</c:f>
              <c:strCache>
                <c:ptCount val="1"/>
                <c:pt idx="0">
                  <c:v>0.8 P9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Data!$H$12:$H$16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5.7735026918962511</c:v>
                  </c:pt>
                  <c:pt idx="2">
                    <c:v>15.275252316519465</c:v>
                  </c:pt>
                  <c:pt idx="3">
                    <c:v>15.275252316519467</c:v>
                  </c:pt>
                  <c:pt idx="4">
                    <c:v>10</c:v>
                  </c:pt>
                </c:numCache>
              </c:numRef>
            </c:plus>
            <c:minus>
              <c:numRef>
                <c:f>Data!$H$12:$H$16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5.7735026918962511</c:v>
                  </c:pt>
                  <c:pt idx="2">
                    <c:v>15.275252316519465</c:v>
                  </c:pt>
                  <c:pt idx="3">
                    <c:v>15.275252316519467</c:v>
                  </c:pt>
                  <c:pt idx="4">
                    <c:v>10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Data!$B$12:$B$16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Data!$G$12:$G$16</c:f>
              <c:numCache>
                <c:formatCode>General</c:formatCode>
                <c:ptCount val="5"/>
                <c:pt idx="0">
                  <c:v>100</c:v>
                </c:pt>
                <c:pt idx="1">
                  <c:v>36.666666666666664</c:v>
                </c:pt>
                <c:pt idx="2">
                  <c:v>26.666666666666668</c:v>
                </c:pt>
                <c:pt idx="3">
                  <c:v>13.333333333333334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B7-4377-A8B4-A7BBD9F0D517}"/>
            </c:ext>
          </c:extLst>
        </c:ser>
        <c:ser>
          <c:idx val="1"/>
          <c:order val="1"/>
          <c:tx>
            <c:strRef>
              <c:f>Data!$I$10</c:f>
              <c:strCache>
                <c:ptCount val="1"/>
                <c:pt idx="0">
                  <c:v>P9 + 58.44µM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2">
                  <a:lumMod val="9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Data!$N$12:$N$16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10</c:v>
                  </c:pt>
                  <c:pt idx="2">
                    <c:v>10</c:v>
                  </c:pt>
                  <c:pt idx="3">
                    <c:v>15.275252316519465</c:v>
                  </c:pt>
                  <c:pt idx="4">
                    <c:v>5.7735026918962564</c:v>
                  </c:pt>
                </c:numCache>
              </c:numRef>
            </c:plus>
            <c:minus>
              <c:numRef>
                <c:f>Data!$N$12:$N$16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10</c:v>
                  </c:pt>
                  <c:pt idx="2">
                    <c:v>10</c:v>
                  </c:pt>
                  <c:pt idx="3">
                    <c:v>15.275252316519465</c:v>
                  </c:pt>
                  <c:pt idx="4">
                    <c:v>5.7735026918962564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Data!$B$12:$B$16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Data!$M$12:$M$16</c:f>
              <c:numCache>
                <c:formatCode>General</c:formatCode>
                <c:ptCount val="5"/>
                <c:pt idx="0">
                  <c:v>100</c:v>
                </c:pt>
                <c:pt idx="1">
                  <c:v>50</c:v>
                </c:pt>
                <c:pt idx="2">
                  <c:v>40</c:v>
                </c:pt>
                <c:pt idx="3">
                  <c:v>26.666666666666668</c:v>
                </c:pt>
                <c:pt idx="4">
                  <c:v>13.333333333333334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2B7-4377-A8B4-A7BBD9F0D517}"/>
            </c:ext>
          </c:extLst>
        </c:ser>
        <c:ser>
          <c:idx val="2"/>
          <c:order val="2"/>
          <c:tx>
            <c:strRef>
              <c:f>Data!$O$10</c:f>
              <c:strCache>
                <c:ptCount val="1"/>
                <c:pt idx="0">
                  <c:v>P9 + 11.688µM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2">
                  <a:lumMod val="9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Data!$T$12:$T$16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15.275252316519456</c:v>
                  </c:pt>
                  <c:pt idx="2">
                    <c:v>5.7735026918962706</c:v>
                  </c:pt>
                  <c:pt idx="3">
                    <c:v>20.816659994661325</c:v>
                  </c:pt>
                  <c:pt idx="4">
                    <c:v>23.094010767585029</c:v>
                  </c:pt>
                </c:numCache>
              </c:numRef>
            </c:plus>
            <c:minus>
              <c:numRef>
                <c:f>Data!$T$12:$T$16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15.275252316519456</c:v>
                  </c:pt>
                  <c:pt idx="2">
                    <c:v>5.7735026918962706</c:v>
                  </c:pt>
                  <c:pt idx="3">
                    <c:v>20.816659994661325</c:v>
                  </c:pt>
                  <c:pt idx="4">
                    <c:v>23.094010767585029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Data!$B$12:$B$16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Data!$S$12:$S$16</c:f>
              <c:numCache>
                <c:formatCode>General</c:formatCode>
                <c:ptCount val="5"/>
                <c:pt idx="0">
                  <c:v>100</c:v>
                </c:pt>
                <c:pt idx="1">
                  <c:v>56.666666666666664</c:v>
                </c:pt>
                <c:pt idx="2">
                  <c:v>46.666666666666664</c:v>
                </c:pt>
                <c:pt idx="3">
                  <c:v>16.666666666666668</c:v>
                </c:pt>
                <c:pt idx="4">
                  <c:v>13.333333333333334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2B7-4377-A8B4-A7BBD9F0D517}"/>
            </c:ext>
          </c:extLst>
        </c:ser>
        <c:ser>
          <c:idx val="3"/>
          <c:order val="3"/>
          <c:tx>
            <c:strRef>
              <c:f>Data!$U$10</c:f>
              <c:strCache>
                <c:ptCount val="1"/>
                <c:pt idx="0">
                  <c:v>P9 + 2.338µM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bg2">
                  <a:lumMod val="9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Data!$Z$12:$Z$16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11.547005383792502</c:v>
                  </c:pt>
                  <c:pt idx="2">
                    <c:v>11.547005383792502</c:v>
                  </c:pt>
                  <c:pt idx="3">
                    <c:v>10</c:v>
                  </c:pt>
                  <c:pt idx="4">
                    <c:v>17.320508075688775</c:v>
                  </c:pt>
                </c:numCache>
              </c:numRef>
            </c:plus>
            <c:minus>
              <c:numRef>
                <c:f>Data!$Z$12:$Z$16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11.547005383792502</c:v>
                  </c:pt>
                  <c:pt idx="2">
                    <c:v>11.547005383792502</c:v>
                  </c:pt>
                  <c:pt idx="3">
                    <c:v>10</c:v>
                  </c:pt>
                  <c:pt idx="4">
                    <c:v>17.320508075688775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Data!$B$12:$B$16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Data!$Y$12:$Y$16</c:f>
              <c:numCache>
                <c:formatCode>General</c:formatCode>
                <c:ptCount val="5"/>
                <c:pt idx="0">
                  <c:v>100</c:v>
                </c:pt>
                <c:pt idx="1">
                  <c:v>53.333333333333336</c:v>
                </c:pt>
                <c:pt idx="2">
                  <c:v>53.333333333333336</c:v>
                </c:pt>
                <c:pt idx="3">
                  <c:v>20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2B7-4377-A8B4-A7BBD9F0D517}"/>
            </c:ext>
          </c:extLst>
        </c:ser>
        <c:ser>
          <c:idx val="4"/>
          <c:order val="4"/>
          <c:tx>
            <c:strRef>
              <c:f>Data!$AA$10</c:f>
              <c:strCache>
                <c:ptCount val="1"/>
                <c:pt idx="0">
                  <c:v>P9 + 0.467µM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2">
                  <a:lumMod val="9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Data!$AF$12:$AF$16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20.816659994661325</c:v>
                  </c:pt>
                  <c:pt idx="3">
                    <c:v>11.547005383792515</c:v>
                  </c:pt>
                  <c:pt idx="4">
                    <c:v>11.547005383792515</c:v>
                  </c:pt>
                </c:numCache>
              </c:numRef>
            </c:plus>
            <c:minus>
              <c:numRef>
                <c:f>Data!$AF$12:$AF$16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17.320508075688775</c:v>
                  </c:pt>
                  <c:pt idx="2">
                    <c:v>20.816659994661325</c:v>
                  </c:pt>
                  <c:pt idx="3">
                    <c:v>11.547005383792515</c:v>
                  </c:pt>
                  <c:pt idx="4">
                    <c:v>11.547005383792515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Data!$B$12:$B$16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Data!$AE$12:$AE$16</c:f>
              <c:numCache>
                <c:formatCode>General</c:formatCode>
                <c:ptCount val="5"/>
                <c:pt idx="0">
                  <c:v>100</c:v>
                </c:pt>
                <c:pt idx="1">
                  <c:v>40</c:v>
                </c:pt>
                <c:pt idx="2">
                  <c:v>36.666666666666664</c:v>
                </c:pt>
                <c:pt idx="3">
                  <c:v>6.666666666666667</c:v>
                </c:pt>
                <c:pt idx="4">
                  <c:v>6.666666666666667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2B7-4377-A8B4-A7BBD9F0D517}"/>
            </c:ext>
          </c:extLst>
        </c:ser>
        <c:ser>
          <c:idx val="5"/>
          <c:order val="5"/>
          <c:tx>
            <c:strRef>
              <c:f>Data!$AG$10</c:f>
              <c:strCache>
                <c:ptCount val="1"/>
                <c:pt idx="0">
                  <c:v>58.44µM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Data!$AM$12:$AM$16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</c:v>
                  </c:pt>
                  <c:pt idx="4">
                    <c:v>5</c:v>
                  </c:pt>
                </c:numCache>
              </c:numRef>
            </c:plus>
            <c:minus>
              <c:numRef>
                <c:f>Data!$AM$12:$AM$16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</c:v>
                  </c:pt>
                  <c:pt idx="4">
                    <c:v>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Data!$B$12:$B$16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Data!$AL$12:$AL$16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97.5</c:v>
                </c:pt>
                <c:pt idx="4">
                  <c:v>97.5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2B7-4377-A8B4-A7BBD9F0D517}"/>
            </c:ext>
          </c:extLst>
        </c:ser>
        <c:ser>
          <c:idx val="6"/>
          <c:order val="6"/>
          <c:tx>
            <c:strRef>
              <c:f>Data!$AN$10</c:f>
              <c:strCache>
                <c:ptCount val="1"/>
                <c:pt idx="0">
                  <c:v>11.688µM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Data!$AT$12:$AT$16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5.7735026918962573</c:v>
                  </c:pt>
                  <c:pt idx="3">
                    <c:v>5.7735026918962573</c:v>
                  </c:pt>
                  <c:pt idx="4">
                    <c:v>5.7735026918962573</c:v>
                  </c:pt>
                </c:numCache>
              </c:numRef>
            </c:plus>
            <c:minus>
              <c:numRef>
                <c:f>Data!$AT$12:$AT$16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5.7735026918962573</c:v>
                  </c:pt>
                  <c:pt idx="2">
                    <c:v>5.7735026918962573</c:v>
                  </c:pt>
                  <c:pt idx="3">
                    <c:v>5.7735026918962573</c:v>
                  </c:pt>
                  <c:pt idx="4">
                    <c:v>5.7735026918962573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Data!$B$12:$B$16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Data!$AS$12:$AS$16</c:f>
              <c:numCache>
                <c:formatCode>General</c:formatCode>
                <c:ptCount val="5"/>
                <c:pt idx="0">
                  <c:v>100</c:v>
                </c:pt>
                <c:pt idx="1">
                  <c:v>93.333333333333329</c:v>
                </c:pt>
                <c:pt idx="2">
                  <c:v>93.333333333333329</c:v>
                </c:pt>
                <c:pt idx="3">
                  <c:v>86.666666666666671</c:v>
                </c:pt>
                <c:pt idx="4">
                  <c:v>86.666666666666671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2B7-4377-A8B4-A7BBD9F0D517}"/>
            </c:ext>
          </c:extLst>
        </c:ser>
        <c:ser>
          <c:idx val="7"/>
          <c:order val="7"/>
          <c:tx>
            <c:strRef>
              <c:f>Data!$AU$10</c:f>
              <c:strCache>
                <c:ptCount val="1"/>
                <c:pt idx="0">
                  <c:v>2.338µM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Data!$B$12:$B$16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Data!$AY$12:$AY$16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2B7-4377-A8B4-A7BBD9F0D517}"/>
            </c:ext>
          </c:extLst>
        </c:ser>
        <c:ser>
          <c:idx val="8"/>
          <c:order val="8"/>
          <c:tx>
            <c:strRef>
              <c:f>Data!$BB$10</c:f>
              <c:strCache>
                <c:ptCount val="1"/>
                <c:pt idx="0">
                  <c:v>0.467µM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>
                    <a:alpha val="99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Data!$BH$12:$BH$16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5.7735026918962582</c:v>
                  </c:pt>
                  <c:pt idx="4">
                    <c:v>11.547005383792516</c:v>
                  </c:pt>
                </c:numCache>
              </c:numRef>
            </c:plus>
            <c:minus>
              <c:numRef>
                <c:f>Data!$BH$12:$BH$16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5.7735026918962582</c:v>
                  </c:pt>
                  <c:pt idx="4">
                    <c:v>11.547005383792516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Data!$B$12:$B$16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Data!$BG$12:$BG$16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2B7-4377-A8B4-A7BBD9F0D517}"/>
            </c:ext>
          </c:extLst>
        </c:ser>
        <c:ser>
          <c:idx val="9"/>
          <c:order val="9"/>
          <c:tx>
            <c:strRef>
              <c:f>Data!$P$21</c:f>
              <c:strCache>
                <c:ptCount val="1"/>
                <c:pt idx="0">
                  <c:v>GC broth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star"/>
            <c:size val="5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Data!$Q$22:$Q$26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plus>
            <c:minus>
              <c:numRef>
                <c:f>Data!$Q$22:$Q$26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Data!$O$22:$O$26</c:f>
              <c:numCache>
                <c:formatCode>General</c:formatCode>
                <c:ptCount val="5"/>
                <c:pt idx="0">
                  <c:v>0</c:v>
                </c:pt>
                <c:pt idx="1">
                  <c:v>16</c:v>
                </c:pt>
                <c:pt idx="2">
                  <c:v>24</c:v>
                </c:pt>
                <c:pt idx="3">
                  <c:v>40</c:v>
                </c:pt>
                <c:pt idx="4">
                  <c:v>48</c:v>
                </c:pt>
              </c:numCache>
            </c:numRef>
          </c:xVal>
          <c:yVal>
            <c:numRef>
              <c:f>Data!$P$22:$P$26</c:f>
              <c:numCache>
                <c:formatCode>General</c:formatCode>
                <c:ptCount val="5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3B-4F0F-9FC4-82B3D5C61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493392"/>
        <c:axId val="636498640"/>
      </c:scatterChart>
      <c:valAx>
        <c:axId val="636493392"/>
        <c:scaling>
          <c:orientation val="minMax"/>
          <c:max val="5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6498640"/>
        <c:crosses val="autoZero"/>
        <c:crossBetween val="midCat"/>
        <c:majorUnit val="12"/>
      </c:valAx>
      <c:valAx>
        <c:axId val="636498640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64933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198438</xdr:colOff>
      <xdr:row>19</xdr:row>
      <xdr:rowOff>117248</xdr:rowOff>
    </xdr:from>
    <xdr:to>
      <xdr:col>28</xdr:col>
      <xdr:colOff>552224</xdr:colOff>
      <xdr:row>34</xdr:row>
      <xdr:rowOff>12020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W26"/>
  <sheetViews>
    <sheetView tabSelected="1" topLeftCell="S14" zoomScale="118" zoomScaleNormal="118" workbookViewId="0">
      <selection activeCell="AE22" sqref="AE22"/>
    </sheetView>
  </sheetViews>
  <sheetFormatPr defaultRowHeight="15" x14ac:dyDescent="0.25"/>
  <cols>
    <col min="1" max="1" width="19.28515625" bestFit="1" customWidth="1"/>
    <col min="2" max="2" width="24" bestFit="1" customWidth="1"/>
    <col min="3" max="3" width="25.85546875" bestFit="1" customWidth="1"/>
    <col min="4" max="4" width="27.5703125" bestFit="1" customWidth="1"/>
    <col min="5" max="5" width="12.140625" bestFit="1" customWidth="1"/>
    <col min="6" max="6" width="12.5703125" bestFit="1" customWidth="1"/>
    <col min="7" max="8" width="12.5703125" customWidth="1"/>
    <col min="9" max="9" width="16.7109375" bestFit="1" customWidth="1"/>
    <col min="18" max="18" width="12" bestFit="1" customWidth="1"/>
    <col min="19" max="20" width="12" customWidth="1"/>
  </cols>
  <sheetData>
    <row r="2" spans="1:75" x14ac:dyDescent="0.25">
      <c r="A2" t="s">
        <v>0</v>
      </c>
      <c r="B2" s="1"/>
      <c r="C2" s="1" t="s">
        <v>1</v>
      </c>
      <c r="D2" s="1"/>
      <c r="E2" s="1"/>
      <c r="F2" s="1"/>
      <c r="G2" s="1"/>
      <c r="H2" s="1"/>
      <c r="I2" s="1" t="s">
        <v>16</v>
      </c>
      <c r="J2" s="1"/>
      <c r="K2" s="1"/>
      <c r="L2" s="1"/>
      <c r="M2" s="1"/>
      <c r="N2" s="1"/>
      <c r="O2" s="1" t="s">
        <v>17</v>
      </c>
      <c r="P2" s="1"/>
      <c r="Q2" s="1"/>
      <c r="R2" s="1"/>
      <c r="S2" s="1"/>
      <c r="T2" s="1"/>
      <c r="U2" s="1" t="s">
        <v>18</v>
      </c>
      <c r="V2" s="1"/>
      <c r="W2" s="1"/>
      <c r="X2" s="1"/>
      <c r="Y2" s="1"/>
      <c r="Z2" s="1"/>
      <c r="AA2" s="1" t="s">
        <v>19</v>
      </c>
      <c r="AB2" s="1"/>
      <c r="AC2" s="1"/>
      <c r="AD2" s="1"/>
      <c r="AE2" s="1"/>
      <c r="AF2" s="1"/>
      <c r="AG2" s="1" t="s">
        <v>23</v>
      </c>
      <c r="AH2" s="1"/>
      <c r="AI2" s="1"/>
      <c r="AJ2" s="1"/>
      <c r="AK2" s="1"/>
      <c r="AL2" s="1"/>
      <c r="AM2" s="1"/>
      <c r="AN2" s="1" t="s">
        <v>22</v>
      </c>
      <c r="AO2" s="1"/>
      <c r="AP2" s="1"/>
      <c r="AQ2" s="1"/>
      <c r="AR2" s="1"/>
      <c r="AS2" s="1"/>
      <c r="AT2" s="1"/>
      <c r="AU2" s="1" t="s">
        <v>21</v>
      </c>
      <c r="AV2" s="1"/>
      <c r="AW2" s="1"/>
      <c r="AX2" s="1"/>
      <c r="AY2" s="1"/>
      <c r="AZ2" s="1"/>
      <c r="BA2" s="1"/>
      <c r="BB2" s="1" t="s">
        <v>20</v>
      </c>
      <c r="BC2" s="1"/>
      <c r="BD2" s="1"/>
      <c r="BE2" s="1"/>
      <c r="BF2" s="1"/>
      <c r="BG2" s="7"/>
      <c r="BH2" s="7"/>
      <c r="BJ2" t="s">
        <v>3</v>
      </c>
      <c r="BK2" s="1" t="s">
        <v>4</v>
      </c>
      <c r="BL2" s="1" t="s">
        <v>5</v>
      </c>
      <c r="BM2" s="1" t="s">
        <v>6</v>
      </c>
      <c r="BN2" s="1" t="s">
        <v>7</v>
      </c>
      <c r="BO2" s="1" t="s">
        <v>8</v>
      </c>
      <c r="BP2" s="1" t="s">
        <v>9</v>
      </c>
      <c r="BQ2" s="1" t="s">
        <v>10</v>
      </c>
      <c r="BR2" s="1" t="s">
        <v>10</v>
      </c>
      <c r="BS2" s="1" t="s">
        <v>10</v>
      </c>
      <c r="BT2" s="1" t="s">
        <v>11</v>
      </c>
      <c r="BU2" s="1" t="s">
        <v>12</v>
      </c>
      <c r="BV2" s="1" t="s">
        <v>13</v>
      </c>
      <c r="BW2" s="1" t="s">
        <v>14</v>
      </c>
    </row>
    <row r="3" spans="1:75" x14ac:dyDescent="0.25">
      <c r="B3" s="1" t="s">
        <v>2</v>
      </c>
      <c r="C3" s="3">
        <v>1</v>
      </c>
      <c r="D3" s="1">
        <v>2</v>
      </c>
      <c r="E3" s="1">
        <v>3</v>
      </c>
      <c r="F3" s="1">
        <v>4</v>
      </c>
      <c r="G3" s="1"/>
      <c r="H3" s="1"/>
      <c r="I3" s="3">
        <v>1</v>
      </c>
      <c r="J3" s="1">
        <v>2</v>
      </c>
      <c r="K3" s="1">
        <v>3</v>
      </c>
      <c r="L3" s="1">
        <v>4</v>
      </c>
      <c r="M3" s="1"/>
      <c r="N3" s="1"/>
      <c r="O3" s="3">
        <v>1</v>
      </c>
      <c r="P3" s="1">
        <v>2</v>
      </c>
      <c r="Q3" s="1">
        <v>3</v>
      </c>
      <c r="R3" s="1">
        <v>4</v>
      </c>
      <c r="S3" s="1"/>
      <c r="T3" s="1"/>
      <c r="U3" s="3">
        <v>1</v>
      </c>
      <c r="V3" s="1">
        <v>2</v>
      </c>
      <c r="W3" s="1">
        <v>3</v>
      </c>
      <c r="X3" s="1">
        <v>4</v>
      </c>
      <c r="Y3" s="1"/>
      <c r="Z3" s="1"/>
      <c r="AA3" s="1">
        <v>1</v>
      </c>
      <c r="AB3" s="1">
        <v>2</v>
      </c>
      <c r="AC3" s="1">
        <v>3</v>
      </c>
      <c r="AD3" s="1">
        <v>4</v>
      </c>
      <c r="AE3" s="1"/>
      <c r="AF3" s="1"/>
      <c r="AG3" s="1">
        <v>0</v>
      </c>
      <c r="AH3" s="1">
        <v>1</v>
      </c>
      <c r="AI3" s="1">
        <v>2</v>
      </c>
      <c r="AJ3" s="1">
        <v>4</v>
      </c>
      <c r="AK3" s="3">
        <v>3</v>
      </c>
      <c r="AL3" s="1"/>
      <c r="AM3" s="1"/>
      <c r="AN3" s="3">
        <v>0</v>
      </c>
      <c r="AO3" s="3">
        <v>1</v>
      </c>
      <c r="AP3" s="1">
        <v>2</v>
      </c>
      <c r="AQ3" s="1">
        <v>3</v>
      </c>
      <c r="AR3" s="1">
        <v>4</v>
      </c>
      <c r="AS3" s="1"/>
      <c r="AT3" s="1"/>
      <c r="AU3" s="3">
        <v>0</v>
      </c>
      <c r="AV3" s="1">
        <v>1</v>
      </c>
      <c r="AW3" s="1">
        <v>2</v>
      </c>
      <c r="AX3" s="1">
        <v>3</v>
      </c>
      <c r="AY3" s="1"/>
      <c r="AZ3" s="1"/>
      <c r="BA3" s="1">
        <v>4</v>
      </c>
      <c r="BB3" s="1">
        <v>0</v>
      </c>
      <c r="BC3" s="1">
        <v>1</v>
      </c>
      <c r="BD3" s="1">
        <v>2</v>
      </c>
      <c r="BE3" s="1">
        <v>3</v>
      </c>
      <c r="BF3" s="3">
        <v>4</v>
      </c>
      <c r="BG3" s="8"/>
      <c r="BH3" s="8"/>
      <c r="BJ3">
        <v>1</v>
      </c>
      <c r="BK3" s="1" t="s">
        <v>15</v>
      </c>
      <c r="BL3" s="1">
        <v>1.0000000000000001E-5</v>
      </c>
      <c r="BM3" s="1">
        <v>1262</v>
      </c>
      <c r="BN3" s="1">
        <v>501</v>
      </c>
      <c r="BO3" s="1">
        <v>1274</v>
      </c>
      <c r="BP3" s="1">
        <f t="shared" ref="BP3" si="0">AVERAGE(BM3:BO3)</f>
        <v>1012.3333333333334</v>
      </c>
      <c r="BQ3" s="1">
        <f t="shared" ref="BQ3:BQ9" si="1">(BM3/(0.01*BL3))/100</f>
        <v>126199999.99999999</v>
      </c>
      <c r="BR3" s="1">
        <f t="shared" ref="BR3:BR9" si="2">(BN3/(0.01*BL3))/100</f>
        <v>50100000</v>
      </c>
      <c r="BS3" s="1">
        <f t="shared" ref="BS3:BS9" si="3">(BO3/(0.01*BL3))/100</f>
        <v>127399999.99999999</v>
      </c>
      <c r="BT3" s="1">
        <f t="shared" ref="BT3" si="4">AVERAGE(BQ3:BS3)</f>
        <v>101233333.33333333</v>
      </c>
      <c r="BU3" s="1">
        <f t="shared" ref="BU3" si="5">MEDIAN(BQ3:BS3)</f>
        <v>126199999.99999999</v>
      </c>
      <c r="BV3" s="1">
        <f t="shared" ref="BV3" si="6">MIN(BQ3:BS3)</f>
        <v>50100000</v>
      </c>
      <c r="BW3" s="1">
        <f t="shared" ref="BW3" si="7">MAX(BQ3:BS3)</f>
        <v>127399999.99999999</v>
      </c>
    </row>
    <row r="4" spans="1:75" x14ac:dyDescent="0.25">
      <c r="B4" s="1">
        <v>0</v>
      </c>
      <c r="C4" s="3">
        <v>0</v>
      </c>
      <c r="D4" s="1">
        <v>0</v>
      </c>
      <c r="E4" s="1">
        <v>0</v>
      </c>
      <c r="F4" s="1">
        <v>0</v>
      </c>
      <c r="G4" s="1"/>
      <c r="H4" s="1"/>
      <c r="I4" s="3">
        <v>0</v>
      </c>
      <c r="J4" s="1">
        <v>0</v>
      </c>
      <c r="K4" s="1">
        <v>0</v>
      </c>
      <c r="L4" s="1">
        <v>0</v>
      </c>
      <c r="M4" s="1"/>
      <c r="N4" s="1"/>
      <c r="O4" s="3">
        <v>0</v>
      </c>
      <c r="P4" s="1">
        <v>0</v>
      </c>
      <c r="Q4" s="1">
        <v>0</v>
      </c>
      <c r="R4" s="1">
        <v>0</v>
      </c>
      <c r="S4" s="1"/>
      <c r="T4" s="1"/>
      <c r="U4" s="3">
        <v>0</v>
      </c>
      <c r="V4" s="1">
        <v>0</v>
      </c>
      <c r="W4" s="1">
        <v>0</v>
      </c>
      <c r="X4" s="1">
        <v>0</v>
      </c>
      <c r="Y4" s="1"/>
      <c r="Z4" s="1"/>
      <c r="AA4" s="3">
        <v>0</v>
      </c>
      <c r="AB4" s="1">
        <v>0</v>
      </c>
      <c r="AC4" s="1">
        <v>0</v>
      </c>
      <c r="AD4" s="1">
        <v>0</v>
      </c>
      <c r="AE4" s="1"/>
      <c r="AF4" s="1"/>
      <c r="AG4" s="1">
        <v>0</v>
      </c>
      <c r="AH4" s="1">
        <v>0</v>
      </c>
      <c r="AI4" s="1">
        <v>0</v>
      </c>
      <c r="AJ4" s="1">
        <v>0</v>
      </c>
      <c r="AK4" s="3">
        <v>0</v>
      </c>
      <c r="AL4" s="1"/>
      <c r="AM4" s="1"/>
      <c r="AN4" s="3">
        <v>0</v>
      </c>
      <c r="AO4" s="3">
        <v>0</v>
      </c>
      <c r="AP4" s="1">
        <v>0</v>
      </c>
      <c r="AQ4" s="1">
        <v>0</v>
      </c>
      <c r="AR4" s="1">
        <v>0</v>
      </c>
      <c r="AS4" s="1"/>
      <c r="AT4" s="1"/>
      <c r="AU4" s="3">
        <v>0</v>
      </c>
      <c r="AV4" s="1">
        <v>0</v>
      </c>
      <c r="AW4" s="1">
        <v>0</v>
      </c>
      <c r="AX4" s="1">
        <v>0</v>
      </c>
      <c r="AY4" s="1"/>
      <c r="AZ4" s="1"/>
      <c r="BA4" s="1">
        <v>0</v>
      </c>
      <c r="BB4" s="1">
        <v>0</v>
      </c>
      <c r="BC4" s="1">
        <v>0</v>
      </c>
      <c r="BD4" s="1">
        <v>0</v>
      </c>
      <c r="BE4" s="1">
        <v>0</v>
      </c>
      <c r="BF4" s="4">
        <v>0</v>
      </c>
      <c r="BG4" s="9"/>
      <c r="BH4" s="9"/>
      <c r="BJ4">
        <v>2</v>
      </c>
      <c r="BK4" s="1" t="s">
        <v>15</v>
      </c>
      <c r="BL4" s="1">
        <v>1.0000000000000001E-5</v>
      </c>
      <c r="BM4" s="1">
        <v>857</v>
      </c>
      <c r="BN4" s="1">
        <v>926</v>
      </c>
      <c r="BO4" s="1">
        <v>727</v>
      </c>
      <c r="BP4" s="1">
        <f t="shared" ref="BP4" si="8">AVERAGE(BM4:BO4)</f>
        <v>836.66666666666663</v>
      </c>
      <c r="BQ4" s="1">
        <f t="shared" si="1"/>
        <v>85699999.999999985</v>
      </c>
      <c r="BR4" s="1">
        <f t="shared" si="2"/>
        <v>92600000</v>
      </c>
      <c r="BS4" s="1">
        <f t="shared" si="3"/>
        <v>72699999.999999985</v>
      </c>
      <c r="BT4" s="1">
        <f t="shared" ref="BT4" si="9">AVERAGE(BQ4:BS4)</f>
        <v>83666666.666666672</v>
      </c>
      <c r="BU4" s="1">
        <f t="shared" ref="BU4" si="10">MEDIAN(BQ4:BS4)</f>
        <v>85699999.999999985</v>
      </c>
      <c r="BV4" s="1">
        <f t="shared" ref="BV4" si="11">MIN(BQ4:BS4)</f>
        <v>72699999.999999985</v>
      </c>
      <c r="BW4" s="1">
        <f t="shared" ref="BW4" si="12">MAX(BQ4:BS4)</f>
        <v>92600000</v>
      </c>
    </row>
    <row r="5" spans="1:75" x14ac:dyDescent="0.25">
      <c r="B5" s="1">
        <v>16</v>
      </c>
      <c r="C5" s="3">
        <v>1</v>
      </c>
      <c r="D5" s="1">
        <v>6</v>
      </c>
      <c r="E5" s="1">
        <v>7</v>
      </c>
      <c r="F5" s="1">
        <v>6</v>
      </c>
      <c r="G5" s="1"/>
      <c r="H5" s="1"/>
      <c r="I5" s="3">
        <v>2</v>
      </c>
      <c r="J5" s="1">
        <v>6</v>
      </c>
      <c r="K5" s="1">
        <v>5</v>
      </c>
      <c r="L5" s="1">
        <v>4</v>
      </c>
      <c r="M5" s="1"/>
      <c r="N5" s="1"/>
      <c r="O5" s="3">
        <v>0</v>
      </c>
      <c r="P5" s="1">
        <v>6</v>
      </c>
      <c r="Q5" s="1">
        <v>4</v>
      </c>
      <c r="R5" s="1">
        <v>3</v>
      </c>
      <c r="S5" s="1"/>
      <c r="T5" s="1"/>
      <c r="U5" s="3">
        <v>2</v>
      </c>
      <c r="V5" s="1">
        <v>4</v>
      </c>
      <c r="W5" s="1">
        <v>6</v>
      </c>
      <c r="X5" s="1">
        <v>4</v>
      </c>
      <c r="Y5" s="1"/>
      <c r="Z5" s="1"/>
      <c r="AA5" s="3">
        <v>2</v>
      </c>
      <c r="AB5" s="1">
        <v>7</v>
      </c>
      <c r="AC5" s="1">
        <v>7</v>
      </c>
      <c r="AD5" s="1">
        <v>4</v>
      </c>
      <c r="AE5" s="1"/>
      <c r="AF5" s="1"/>
      <c r="AG5" s="1">
        <v>0</v>
      </c>
      <c r="AH5" s="1">
        <v>0</v>
      </c>
      <c r="AI5" s="1">
        <v>0</v>
      </c>
      <c r="AJ5" s="1">
        <v>0</v>
      </c>
      <c r="AK5" s="3">
        <v>0</v>
      </c>
      <c r="AL5" s="1"/>
      <c r="AM5" s="1"/>
      <c r="AN5" s="3">
        <v>0</v>
      </c>
      <c r="AO5" s="3">
        <v>1</v>
      </c>
      <c r="AP5" s="1">
        <v>1</v>
      </c>
      <c r="AQ5" s="1">
        <v>0</v>
      </c>
      <c r="AR5" s="1">
        <v>1</v>
      </c>
      <c r="AS5" s="1"/>
      <c r="AT5" s="1"/>
      <c r="AU5" s="3">
        <v>0</v>
      </c>
      <c r="AV5" s="1">
        <v>0</v>
      </c>
      <c r="AW5" s="1">
        <v>0</v>
      </c>
      <c r="AX5" s="1">
        <v>0</v>
      </c>
      <c r="AY5" s="1"/>
      <c r="AZ5" s="1"/>
      <c r="BA5" s="1">
        <v>0</v>
      </c>
      <c r="BB5" s="1">
        <v>0</v>
      </c>
      <c r="BC5" s="1">
        <v>0</v>
      </c>
      <c r="BD5" s="1">
        <v>0</v>
      </c>
      <c r="BE5" s="1">
        <v>0</v>
      </c>
      <c r="BF5" s="4">
        <v>2</v>
      </c>
      <c r="BG5" s="9"/>
      <c r="BH5" s="9"/>
      <c r="BJ5">
        <v>2</v>
      </c>
      <c r="BK5" s="1" t="s">
        <v>24</v>
      </c>
      <c r="BL5" s="1">
        <v>1.0000000000000001E-5</v>
      </c>
      <c r="BM5" s="1">
        <v>669</v>
      </c>
      <c r="BN5" s="1">
        <v>782</v>
      </c>
      <c r="BO5" s="1">
        <v>542</v>
      </c>
      <c r="BP5" s="1">
        <f t="shared" ref="BP5:BP6" si="13">AVERAGE(BM5:BO5)</f>
        <v>664.33333333333337</v>
      </c>
      <c r="BQ5" s="1">
        <f t="shared" si="1"/>
        <v>66899999.999999993</v>
      </c>
      <c r="BR5" s="1">
        <f t="shared" si="2"/>
        <v>78199999.999999985</v>
      </c>
      <c r="BS5" s="1">
        <f t="shared" si="3"/>
        <v>54200000</v>
      </c>
      <c r="BT5" s="1">
        <f t="shared" ref="BT5:BT6" si="14">AVERAGE(BQ5:BS5)</f>
        <v>66433333.333333321</v>
      </c>
      <c r="BU5" s="1">
        <f t="shared" ref="BU5:BU6" si="15">MEDIAN(BQ5:BS5)</f>
        <v>66899999.999999993</v>
      </c>
      <c r="BV5" s="1">
        <f t="shared" ref="BV5:BV6" si="16">MIN(BQ5:BS5)</f>
        <v>54200000</v>
      </c>
      <c r="BW5" s="1">
        <f t="shared" ref="BW5:BW6" si="17">MAX(BQ5:BS5)</f>
        <v>78199999.999999985</v>
      </c>
    </row>
    <row r="6" spans="1:75" x14ac:dyDescent="0.25">
      <c r="B6" s="1">
        <v>24</v>
      </c>
      <c r="C6" s="3">
        <v>1</v>
      </c>
      <c r="D6" s="1">
        <v>7</v>
      </c>
      <c r="E6" s="1">
        <v>9</v>
      </c>
      <c r="F6" s="1">
        <v>6</v>
      </c>
      <c r="G6" s="1"/>
      <c r="H6" s="1"/>
      <c r="I6" s="3">
        <v>4</v>
      </c>
      <c r="J6" s="1">
        <v>7</v>
      </c>
      <c r="K6" s="1">
        <v>6</v>
      </c>
      <c r="L6" s="1">
        <v>5</v>
      </c>
      <c r="M6" s="1"/>
      <c r="N6" s="1"/>
      <c r="O6" s="3">
        <v>1</v>
      </c>
      <c r="P6" s="1">
        <v>6</v>
      </c>
      <c r="Q6" s="1">
        <v>5</v>
      </c>
      <c r="R6" s="1">
        <v>5</v>
      </c>
      <c r="S6" s="1"/>
      <c r="T6" s="1"/>
      <c r="U6" s="3">
        <v>2</v>
      </c>
      <c r="V6" s="1">
        <v>4</v>
      </c>
      <c r="W6" s="1">
        <v>6</v>
      </c>
      <c r="X6" s="1">
        <v>4</v>
      </c>
      <c r="Y6" s="1"/>
      <c r="Z6" s="1"/>
      <c r="AA6" s="3">
        <v>2</v>
      </c>
      <c r="AB6" s="1">
        <v>8</v>
      </c>
      <c r="AC6" s="1">
        <v>7</v>
      </c>
      <c r="AD6" s="1">
        <v>4</v>
      </c>
      <c r="AE6" s="1"/>
      <c r="AF6" s="1"/>
      <c r="AG6" s="1">
        <v>0</v>
      </c>
      <c r="AH6" s="1">
        <v>0</v>
      </c>
      <c r="AI6" s="1">
        <v>0</v>
      </c>
      <c r="AJ6" s="1">
        <v>0</v>
      </c>
      <c r="AK6" s="3">
        <v>2</v>
      </c>
      <c r="AL6" s="1"/>
      <c r="AM6" s="1"/>
      <c r="AN6" s="3">
        <v>1</v>
      </c>
      <c r="AO6" s="3">
        <v>1</v>
      </c>
      <c r="AP6" s="1">
        <v>1</v>
      </c>
      <c r="AQ6" s="1">
        <v>0</v>
      </c>
      <c r="AR6" s="1">
        <v>1</v>
      </c>
      <c r="AS6" s="1"/>
      <c r="AT6" s="1"/>
      <c r="AU6" s="3">
        <v>0</v>
      </c>
      <c r="AV6" s="1">
        <v>0</v>
      </c>
      <c r="AW6" s="1">
        <v>0</v>
      </c>
      <c r="AX6" s="1">
        <v>0</v>
      </c>
      <c r="AY6" s="1"/>
      <c r="AZ6" s="1"/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4">
        <v>2</v>
      </c>
      <c r="BG6" s="9"/>
      <c r="BH6" s="9"/>
      <c r="BJ6">
        <v>3</v>
      </c>
      <c r="BK6" s="1" t="s">
        <v>15</v>
      </c>
      <c r="BL6" s="1">
        <v>1.0000000000000001E-5</v>
      </c>
      <c r="BM6" s="1">
        <v>418</v>
      </c>
      <c r="BN6" s="1">
        <v>475</v>
      </c>
      <c r="BO6" s="1">
        <v>556</v>
      </c>
      <c r="BP6" s="1">
        <f t="shared" si="13"/>
        <v>483</v>
      </c>
      <c r="BQ6" s="1">
        <f t="shared" si="1"/>
        <v>41799999.999999993</v>
      </c>
      <c r="BR6" s="1">
        <f t="shared" si="2"/>
        <v>47500000</v>
      </c>
      <c r="BS6" s="1">
        <f t="shared" si="3"/>
        <v>55599999.999999993</v>
      </c>
      <c r="BT6" s="1">
        <f t="shared" si="14"/>
        <v>48300000</v>
      </c>
      <c r="BU6" s="1">
        <f t="shared" si="15"/>
        <v>47500000</v>
      </c>
      <c r="BV6" s="1">
        <f t="shared" si="16"/>
        <v>41799999.999999993</v>
      </c>
      <c r="BW6" s="1">
        <f t="shared" si="17"/>
        <v>55599999.999999993</v>
      </c>
    </row>
    <row r="7" spans="1:75" x14ac:dyDescent="0.25">
      <c r="B7" s="1">
        <v>40</v>
      </c>
      <c r="C7" s="3">
        <v>4</v>
      </c>
      <c r="D7" s="1">
        <v>9</v>
      </c>
      <c r="E7" s="1">
        <v>10</v>
      </c>
      <c r="F7" s="1">
        <v>7</v>
      </c>
      <c r="G7" s="1"/>
      <c r="H7" s="1"/>
      <c r="I7" s="3">
        <v>5</v>
      </c>
      <c r="J7" s="1">
        <v>9</v>
      </c>
      <c r="K7" s="1">
        <v>7</v>
      </c>
      <c r="L7" s="1">
        <v>6</v>
      </c>
      <c r="M7" s="1"/>
      <c r="N7" s="1"/>
      <c r="O7" s="3">
        <v>5</v>
      </c>
      <c r="P7" s="1">
        <v>10</v>
      </c>
      <c r="Q7" s="1">
        <v>9</v>
      </c>
      <c r="R7" s="1">
        <v>6</v>
      </c>
      <c r="S7" s="1"/>
      <c r="T7" s="1"/>
      <c r="U7" s="3">
        <v>2</v>
      </c>
      <c r="V7" s="1">
        <v>7</v>
      </c>
      <c r="W7" s="1">
        <v>9</v>
      </c>
      <c r="X7" s="1">
        <v>8</v>
      </c>
      <c r="Y7" s="1"/>
      <c r="Z7" s="1"/>
      <c r="AA7" s="3">
        <v>6</v>
      </c>
      <c r="AB7" s="1">
        <v>10</v>
      </c>
      <c r="AC7" s="1">
        <v>8</v>
      </c>
      <c r="AD7" s="1">
        <v>10</v>
      </c>
      <c r="AE7" s="1"/>
      <c r="AF7" s="1"/>
      <c r="AG7" s="1">
        <v>0</v>
      </c>
      <c r="AH7" s="1">
        <v>1</v>
      </c>
      <c r="AI7" s="1">
        <v>0</v>
      </c>
      <c r="AJ7" s="1">
        <v>0</v>
      </c>
      <c r="AK7" s="3">
        <v>4</v>
      </c>
      <c r="AL7" s="1"/>
      <c r="AM7" s="1"/>
      <c r="AN7" s="3">
        <v>4</v>
      </c>
      <c r="AO7" s="3">
        <v>4</v>
      </c>
      <c r="AP7" s="1">
        <v>1</v>
      </c>
      <c r="AQ7" s="1">
        <v>1</v>
      </c>
      <c r="AR7" s="1">
        <v>2</v>
      </c>
      <c r="AS7" s="1"/>
      <c r="AT7" s="1"/>
      <c r="AU7" s="3">
        <v>3</v>
      </c>
      <c r="AV7" s="1">
        <v>0</v>
      </c>
      <c r="AW7" s="1">
        <v>0</v>
      </c>
      <c r="AX7" s="1">
        <v>0</v>
      </c>
      <c r="AY7" s="1"/>
      <c r="AZ7" s="1"/>
      <c r="BA7" s="1">
        <v>0</v>
      </c>
      <c r="BB7" s="1">
        <v>1</v>
      </c>
      <c r="BC7" s="1">
        <v>0</v>
      </c>
      <c r="BD7" s="1">
        <v>1</v>
      </c>
      <c r="BE7" s="1">
        <v>0</v>
      </c>
      <c r="BF7" s="4">
        <v>3</v>
      </c>
      <c r="BG7" s="9"/>
      <c r="BH7" s="9"/>
      <c r="BJ7">
        <v>3</v>
      </c>
      <c r="BK7" s="1" t="s">
        <v>24</v>
      </c>
      <c r="BL7" s="1">
        <v>1.0000000000000001E-5</v>
      </c>
      <c r="BM7" s="1">
        <v>465</v>
      </c>
      <c r="BN7" s="1">
        <v>636</v>
      </c>
      <c r="BO7" s="1">
        <v>343</v>
      </c>
      <c r="BP7" s="1">
        <f t="shared" ref="BP7:BP8" si="18">AVERAGE(BM7:BO7)</f>
        <v>481.33333333333331</v>
      </c>
      <c r="BQ7" s="1">
        <f t="shared" si="1"/>
        <v>46500000</v>
      </c>
      <c r="BR7" s="1">
        <f t="shared" si="2"/>
        <v>63599999.999999993</v>
      </c>
      <c r="BS7" s="1">
        <f t="shared" si="3"/>
        <v>34299999.999999993</v>
      </c>
      <c r="BT7" s="1">
        <f t="shared" ref="BT7:BT8" si="19">AVERAGE(BQ7:BS7)</f>
        <v>48133333.333333336</v>
      </c>
      <c r="BU7" s="1">
        <f t="shared" ref="BU7:BU8" si="20">MEDIAN(BQ7:BS7)</f>
        <v>46500000</v>
      </c>
      <c r="BV7" s="1">
        <f t="shared" ref="BV7:BV8" si="21">MIN(BQ7:BS7)</f>
        <v>34299999.999999993</v>
      </c>
      <c r="BW7" s="1">
        <f t="shared" ref="BW7:BW8" si="22">MAX(BQ7:BS7)</f>
        <v>63599999.999999993</v>
      </c>
    </row>
    <row r="8" spans="1:75" x14ac:dyDescent="0.25">
      <c r="B8" s="1">
        <v>48</v>
      </c>
      <c r="C8" s="3">
        <v>4</v>
      </c>
      <c r="D8" s="1">
        <v>9</v>
      </c>
      <c r="E8" s="1">
        <v>10</v>
      </c>
      <c r="F8" s="1">
        <v>8</v>
      </c>
      <c r="G8" s="1"/>
      <c r="H8" s="1"/>
      <c r="I8" s="3">
        <v>5</v>
      </c>
      <c r="J8" s="1">
        <v>9</v>
      </c>
      <c r="K8" s="1">
        <v>8</v>
      </c>
      <c r="L8" s="1">
        <v>9</v>
      </c>
      <c r="M8" s="1"/>
      <c r="N8" s="1"/>
      <c r="O8" s="3">
        <v>5</v>
      </c>
      <c r="P8" s="1">
        <v>10</v>
      </c>
      <c r="Q8" s="1">
        <v>10</v>
      </c>
      <c r="R8" s="1">
        <v>6</v>
      </c>
      <c r="S8" s="1"/>
      <c r="T8" s="1"/>
      <c r="U8" s="3">
        <v>2</v>
      </c>
      <c r="V8" s="1">
        <v>7</v>
      </c>
      <c r="W8" s="1">
        <v>10</v>
      </c>
      <c r="X8" s="1">
        <v>10</v>
      </c>
      <c r="Y8" s="1"/>
      <c r="Z8" s="1"/>
      <c r="AA8" s="3">
        <v>7</v>
      </c>
      <c r="AB8" s="1">
        <v>10</v>
      </c>
      <c r="AC8" s="1">
        <v>8</v>
      </c>
      <c r="AD8" s="1">
        <v>10</v>
      </c>
      <c r="AE8" s="1"/>
      <c r="AF8" s="1"/>
      <c r="AG8" s="1">
        <v>0</v>
      </c>
      <c r="AH8" s="1">
        <v>1</v>
      </c>
      <c r="AI8" s="1">
        <v>0</v>
      </c>
      <c r="AJ8" s="1">
        <v>0</v>
      </c>
      <c r="AK8" s="3">
        <v>4</v>
      </c>
      <c r="AL8" s="1"/>
      <c r="AM8" s="1"/>
      <c r="AN8" s="3">
        <v>4</v>
      </c>
      <c r="AO8" s="3">
        <v>5</v>
      </c>
      <c r="AP8" s="1">
        <v>1</v>
      </c>
      <c r="AQ8" s="1">
        <v>1</v>
      </c>
      <c r="AR8" s="1">
        <v>2</v>
      </c>
      <c r="AS8" s="1"/>
      <c r="AT8" s="1"/>
      <c r="AU8" s="3">
        <v>3</v>
      </c>
      <c r="AV8" s="1">
        <v>0</v>
      </c>
      <c r="AW8" s="1">
        <v>0</v>
      </c>
      <c r="AX8" s="1">
        <v>0</v>
      </c>
      <c r="AY8" s="1"/>
      <c r="AZ8" s="1"/>
      <c r="BA8" s="1">
        <v>0</v>
      </c>
      <c r="BB8" s="1">
        <v>2</v>
      </c>
      <c r="BC8" s="1">
        <v>0</v>
      </c>
      <c r="BD8" s="1">
        <v>2</v>
      </c>
      <c r="BE8" s="1">
        <v>0</v>
      </c>
      <c r="BF8" s="4">
        <v>3</v>
      </c>
      <c r="BG8" s="9"/>
      <c r="BH8" s="9"/>
      <c r="BJ8">
        <v>4</v>
      </c>
      <c r="BK8" s="1" t="s">
        <v>15</v>
      </c>
      <c r="BL8" s="1">
        <v>1.0000000000000001E-5</v>
      </c>
      <c r="BM8" s="1">
        <v>930</v>
      </c>
      <c r="BN8" s="1">
        <v>1031</v>
      </c>
      <c r="BO8" s="1">
        <v>1073</v>
      </c>
      <c r="BP8" s="1">
        <f t="shared" si="18"/>
        <v>1011.3333333333334</v>
      </c>
      <c r="BQ8" s="1">
        <f t="shared" si="1"/>
        <v>93000000</v>
      </c>
      <c r="BR8" s="1">
        <f t="shared" si="2"/>
        <v>103100000</v>
      </c>
      <c r="BS8" s="1">
        <f t="shared" si="3"/>
        <v>107300000</v>
      </c>
      <c r="BT8" s="1">
        <f t="shared" si="19"/>
        <v>101133333.33333333</v>
      </c>
      <c r="BU8" s="1">
        <f t="shared" si="20"/>
        <v>103100000</v>
      </c>
      <c r="BV8" s="1">
        <f t="shared" si="21"/>
        <v>93000000</v>
      </c>
      <c r="BW8" s="1">
        <f t="shared" si="22"/>
        <v>107300000</v>
      </c>
    </row>
    <row r="9" spans="1:75" x14ac:dyDescent="0.25">
      <c r="BJ9">
        <v>4</v>
      </c>
      <c r="BK9" s="1" t="s">
        <v>24</v>
      </c>
      <c r="BL9" s="1">
        <v>1.0000000000000001E-5</v>
      </c>
      <c r="BM9" s="1">
        <v>668</v>
      </c>
      <c r="BN9" s="1">
        <v>601</v>
      </c>
      <c r="BO9" s="1">
        <v>625</v>
      </c>
      <c r="BP9" s="1">
        <f t="shared" ref="BP9" si="23">AVERAGE(BM9:BO9)</f>
        <v>631.33333333333337</v>
      </c>
      <c r="BQ9" s="1">
        <f t="shared" si="1"/>
        <v>66799999.999999993</v>
      </c>
      <c r="BR9" s="1">
        <f t="shared" si="2"/>
        <v>60099999.999999993</v>
      </c>
      <c r="BS9" s="1">
        <f t="shared" si="3"/>
        <v>62499999.999999993</v>
      </c>
      <c r="BT9" s="1">
        <f t="shared" ref="BT9" si="24">AVERAGE(BQ9:BS9)</f>
        <v>63133333.333333321</v>
      </c>
      <c r="BU9" s="1">
        <f t="shared" ref="BU9" si="25">MEDIAN(BQ9:BS9)</f>
        <v>62499999.999999993</v>
      </c>
      <c r="BV9" s="1">
        <f t="shared" ref="BV9" si="26">MIN(BQ9:BS9)</f>
        <v>60099999.999999993</v>
      </c>
      <c r="BW9" s="1">
        <f t="shared" ref="BW9" si="27">MAX(BQ9:BS9)</f>
        <v>66799999.999999993</v>
      </c>
    </row>
    <row r="10" spans="1:75" x14ac:dyDescent="0.25">
      <c r="B10" s="1"/>
      <c r="C10" s="1" t="s">
        <v>1</v>
      </c>
      <c r="D10" s="1"/>
      <c r="E10" s="1"/>
      <c r="F10" s="1"/>
      <c r="G10" s="1" t="s">
        <v>26</v>
      </c>
      <c r="H10" s="1" t="s">
        <v>27</v>
      </c>
      <c r="I10" s="1" t="s">
        <v>16</v>
      </c>
      <c r="J10" s="1"/>
      <c r="K10" s="1"/>
      <c r="L10" s="1"/>
      <c r="M10" s="1" t="s">
        <v>26</v>
      </c>
      <c r="N10" s="1" t="s">
        <v>27</v>
      </c>
      <c r="O10" s="1" t="s">
        <v>17</v>
      </c>
      <c r="P10" s="1"/>
      <c r="Q10" s="1"/>
      <c r="R10" s="1"/>
      <c r="S10" s="1" t="s">
        <v>26</v>
      </c>
      <c r="T10" s="1" t="s">
        <v>27</v>
      </c>
      <c r="U10" s="1" t="s">
        <v>18</v>
      </c>
      <c r="V10" s="1"/>
      <c r="W10" s="1"/>
      <c r="X10" s="1"/>
      <c r="Y10" s="1" t="s">
        <v>26</v>
      </c>
      <c r="Z10" s="1" t="s">
        <v>27</v>
      </c>
      <c r="AA10" s="1" t="s">
        <v>19</v>
      </c>
      <c r="AB10" s="1"/>
      <c r="AC10" s="1"/>
      <c r="AD10" s="1"/>
      <c r="AE10" s="1" t="s">
        <v>26</v>
      </c>
      <c r="AF10" s="1" t="s">
        <v>27</v>
      </c>
      <c r="AG10" s="1" t="s">
        <v>23</v>
      </c>
      <c r="AH10" s="1"/>
      <c r="AI10" s="1"/>
      <c r="AJ10" s="1"/>
      <c r="AK10" s="1"/>
      <c r="AL10" s="1" t="s">
        <v>26</v>
      </c>
      <c r="AM10" s="1" t="s">
        <v>27</v>
      </c>
      <c r="AN10" s="1" t="s">
        <v>22</v>
      </c>
      <c r="AO10" s="1"/>
      <c r="AP10" s="1"/>
      <c r="AQ10" s="1"/>
      <c r="AR10" s="1"/>
      <c r="AS10" s="1" t="s">
        <v>26</v>
      </c>
      <c r="AT10" s="1" t="s">
        <v>27</v>
      </c>
      <c r="AU10" s="1" t="s">
        <v>21</v>
      </c>
      <c r="AV10" s="1"/>
      <c r="AW10" s="1"/>
      <c r="AX10" s="1"/>
      <c r="AY10" s="1" t="s">
        <v>26</v>
      </c>
      <c r="AZ10" s="1" t="s">
        <v>27</v>
      </c>
      <c r="BA10" s="1"/>
      <c r="BB10" s="1" t="s">
        <v>20</v>
      </c>
      <c r="BC10" s="1"/>
      <c r="BD10" s="1"/>
      <c r="BE10" s="1"/>
      <c r="BF10" s="1"/>
      <c r="BG10" s="10" t="s">
        <v>26</v>
      </c>
      <c r="BH10" s="10" t="s">
        <v>27</v>
      </c>
    </row>
    <row r="11" spans="1:75" x14ac:dyDescent="0.25">
      <c r="B11" s="1" t="s">
        <v>2</v>
      </c>
      <c r="C11" s="3">
        <v>1</v>
      </c>
      <c r="D11" s="1">
        <v>2</v>
      </c>
      <c r="E11" s="1">
        <v>3</v>
      </c>
      <c r="F11" s="1">
        <v>4</v>
      </c>
      <c r="G11" s="1"/>
      <c r="H11" s="1"/>
      <c r="I11" s="3">
        <v>1</v>
      </c>
      <c r="J11" s="1">
        <v>2</v>
      </c>
      <c r="K11" s="1">
        <v>3</v>
      </c>
      <c r="L11" s="1">
        <v>4</v>
      </c>
      <c r="M11" s="1"/>
      <c r="N11" s="1"/>
      <c r="O11" s="3">
        <v>1</v>
      </c>
      <c r="P11" s="1">
        <v>2</v>
      </c>
      <c r="Q11" s="1">
        <v>3</v>
      </c>
      <c r="R11" s="1">
        <v>4</v>
      </c>
      <c r="S11" s="1"/>
      <c r="T11" s="1"/>
      <c r="U11" s="3">
        <v>1</v>
      </c>
      <c r="V11" s="1">
        <v>2</v>
      </c>
      <c r="W11" s="1">
        <v>3</v>
      </c>
      <c r="X11" s="1">
        <v>4</v>
      </c>
      <c r="Y11" s="1"/>
      <c r="Z11" s="1"/>
      <c r="AA11" s="1">
        <v>1</v>
      </c>
      <c r="AB11" s="1">
        <v>2</v>
      </c>
      <c r="AC11" s="1">
        <v>3</v>
      </c>
      <c r="AD11" s="1">
        <v>4</v>
      </c>
      <c r="AE11" s="1"/>
      <c r="AF11" s="1"/>
      <c r="AG11" s="1">
        <v>0</v>
      </c>
      <c r="AH11" s="1">
        <v>1</v>
      </c>
      <c r="AI11" s="1">
        <v>2</v>
      </c>
      <c r="AJ11" s="1">
        <v>4</v>
      </c>
      <c r="AK11" s="3">
        <v>3</v>
      </c>
      <c r="AL11" s="1"/>
      <c r="AM11" s="1"/>
      <c r="AN11" s="3">
        <v>0</v>
      </c>
      <c r="AO11" s="3">
        <v>1</v>
      </c>
      <c r="AP11" s="1">
        <v>2</v>
      </c>
      <c r="AQ11" s="1">
        <v>3</v>
      </c>
      <c r="AR11" s="1">
        <v>4</v>
      </c>
      <c r="AS11" s="1"/>
      <c r="AT11" s="1"/>
      <c r="AU11" s="3">
        <v>0</v>
      </c>
      <c r="AV11" s="1">
        <v>1</v>
      </c>
      <c r="AW11" s="1">
        <v>2</v>
      </c>
      <c r="AX11" s="1">
        <v>3</v>
      </c>
      <c r="AY11" s="1"/>
      <c r="AZ11" s="1"/>
      <c r="BA11" s="1">
        <v>4</v>
      </c>
      <c r="BB11" s="1">
        <v>0</v>
      </c>
      <c r="BC11" s="1">
        <v>1</v>
      </c>
      <c r="BD11" s="1">
        <v>2</v>
      </c>
      <c r="BE11" s="1">
        <v>3</v>
      </c>
      <c r="BF11" s="3">
        <v>4</v>
      </c>
      <c r="BG11" s="10"/>
      <c r="BH11" s="10"/>
      <c r="BK11" s="1" t="s">
        <v>4</v>
      </c>
      <c r="BL11" s="1" t="s">
        <v>11</v>
      </c>
      <c r="BM11" s="1" t="s">
        <v>12</v>
      </c>
      <c r="BN11" s="1" t="s">
        <v>13</v>
      </c>
      <c r="BO11" s="1" t="s">
        <v>14</v>
      </c>
      <c r="BP11" s="2" t="s">
        <v>25</v>
      </c>
    </row>
    <row r="12" spans="1:75" x14ac:dyDescent="0.25">
      <c r="B12" s="1">
        <v>0</v>
      </c>
      <c r="C12" s="3">
        <f>((10-C4)*100)/10</f>
        <v>100</v>
      </c>
      <c r="D12" s="1">
        <f t="shared" ref="D12:BF12" si="28">((10-D4)*100)/10</f>
        <v>100</v>
      </c>
      <c r="E12" s="1">
        <f t="shared" si="28"/>
        <v>100</v>
      </c>
      <c r="F12" s="1">
        <f t="shared" si="28"/>
        <v>100</v>
      </c>
      <c r="G12" s="1">
        <f>AVERAGE(D12:F12)</f>
        <v>100</v>
      </c>
      <c r="H12" s="1">
        <f>STDEV(D12:F12)</f>
        <v>0</v>
      </c>
      <c r="I12" s="3">
        <f t="shared" si="28"/>
        <v>100</v>
      </c>
      <c r="J12" s="1">
        <f t="shared" si="28"/>
        <v>100</v>
      </c>
      <c r="K12" s="1">
        <f t="shared" si="28"/>
        <v>100</v>
      </c>
      <c r="L12" s="1">
        <f t="shared" si="28"/>
        <v>100</v>
      </c>
      <c r="M12" s="1">
        <f>AVERAGE(J12:L12)</f>
        <v>100</v>
      </c>
      <c r="N12" s="1">
        <f>STDEV(J12:L12)</f>
        <v>0</v>
      </c>
      <c r="O12" s="3">
        <f t="shared" si="28"/>
        <v>100</v>
      </c>
      <c r="P12" s="1">
        <f t="shared" si="28"/>
        <v>100</v>
      </c>
      <c r="Q12" s="1">
        <f t="shared" si="28"/>
        <v>100</v>
      </c>
      <c r="R12" s="1">
        <f t="shared" si="28"/>
        <v>100</v>
      </c>
      <c r="S12" s="1">
        <f>AVERAGE(P12:R12)</f>
        <v>100</v>
      </c>
      <c r="T12" s="1">
        <f>STDEV(P12:R12)</f>
        <v>0</v>
      </c>
      <c r="U12" s="3">
        <f t="shared" si="28"/>
        <v>100</v>
      </c>
      <c r="V12" s="1">
        <f t="shared" si="28"/>
        <v>100</v>
      </c>
      <c r="W12" s="1">
        <f t="shared" si="28"/>
        <v>100</v>
      </c>
      <c r="X12" s="1">
        <f t="shared" si="28"/>
        <v>100</v>
      </c>
      <c r="Y12" s="1">
        <f>AVERAGE(V12:X12)</f>
        <v>100</v>
      </c>
      <c r="Z12" s="1">
        <f>STDEV(V12:X12)</f>
        <v>0</v>
      </c>
      <c r="AA12" s="3">
        <f t="shared" si="28"/>
        <v>100</v>
      </c>
      <c r="AB12" s="1">
        <f t="shared" si="28"/>
        <v>100</v>
      </c>
      <c r="AC12" s="1">
        <f t="shared" si="28"/>
        <v>100</v>
      </c>
      <c r="AD12" s="1">
        <f t="shared" si="28"/>
        <v>100</v>
      </c>
      <c r="AE12" s="1">
        <f>AVERAGE(AB12:AD12)</f>
        <v>100</v>
      </c>
      <c r="AF12" s="1">
        <f>STDEV(AB12:AD12)</f>
        <v>0</v>
      </c>
      <c r="AG12" s="1">
        <f t="shared" si="28"/>
        <v>100</v>
      </c>
      <c r="AH12" s="1">
        <f t="shared" si="28"/>
        <v>100</v>
      </c>
      <c r="AI12" s="1">
        <f t="shared" si="28"/>
        <v>100</v>
      </c>
      <c r="AJ12" s="1">
        <f>((10-AJ4)*100)/10</f>
        <v>100</v>
      </c>
      <c r="AK12" s="3">
        <f>((10-AK4)*100)/10</f>
        <v>100</v>
      </c>
      <c r="AL12" s="1">
        <f>AVERAGE(AG12:AJ12)</f>
        <v>100</v>
      </c>
      <c r="AM12" s="1">
        <f>STDEV(AG12:AJ12)</f>
        <v>0</v>
      </c>
      <c r="AN12" s="3">
        <f t="shared" si="28"/>
        <v>100</v>
      </c>
      <c r="AO12" s="3">
        <f t="shared" si="28"/>
        <v>100</v>
      </c>
      <c r="AP12" s="1">
        <f t="shared" si="28"/>
        <v>100</v>
      </c>
      <c r="AQ12" s="1">
        <f t="shared" si="28"/>
        <v>100</v>
      </c>
      <c r="AR12" s="1">
        <f t="shared" si="28"/>
        <v>100</v>
      </c>
      <c r="AS12" s="1">
        <f>AVERAGE(AP12:AR12)</f>
        <v>100</v>
      </c>
      <c r="AT12" s="1">
        <f>STDEV(AP12:AR12)</f>
        <v>0</v>
      </c>
      <c r="AU12" s="3">
        <f t="shared" si="28"/>
        <v>100</v>
      </c>
      <c r="AV12" s="1">
        <f t="shared" si="28"/>
        <v>100</v>
      </c>
      <c r="AW12" s="1">
        <f t="shared" si="28"/>
        <v>100</v>
      </c>
      <c r="AX12" s="1">
        <f t="shared" si="28"/>
        <v>100</v>
      </c>
      <c r="AY12" s="1">
        <f>AVERAGE(AV12:AX12)</f>
        <v>100</v>
      </c>
      <c r="AZ12" s="1">
        <f>STDEV(AV12:AX12)</f>
        <v>0</v>
      </c>
      <c r="BA12" s="1">
        <f t="shared" si="28"/>
        <v>100</v>
      </c>
      <c r="BB12" s="1">
        <f t="shared" si="28"/>
        <v>100</v>
      </c>
      <c r="BC12" s="1">
        <f t="shared" si="28"/>
        <v>100</v>
      </c>
      <c r="BD12" s="1">
        <f t="shared" si="28"/>
        <v>100</v>
      </c>
      <c r="BE12" s="1">
        <f t="shared" si="28"/>
        <v>100</v>
      </c>
      <c r="BF12" s="3">
        <f t="shared" si="28"/>
        <v>100</v>
      </c>
      <c r="BG12" s="10">
        <f>AVERAGE(BB12:BE12)</f>
        <v>100</v>
      </c>
      <c r="BH12" s="10">
        <f>STDEV(BB12:BE12)</f>
        <v>0</v>
      </c>
      <c r="BK12" s="1" t="s">
        <v>15</v>
      </c>
      <c r="BL12" s="5">
        <f>AVERAGE(BQ3:BS4,BQ6,BR6,BS6,BQ8,BR8,BS8)</f>
        <v>83583333.333333328</v>
      </c>
      <c r="BM12" s="5">
        <f>MEDIAN(BQ3:BS4,BQ6,BR6,BS6,BQ8,BR8,BS8)</f>
        <v>89150000</v>
      </c>
      <c r="BN12" s="5">
        <f>MIN(BQ3:BS4,BQ6,BR6,BS6,BQ8,BR8,BS8)</f>
        <v>41799999.999999993</v>
      </c>
      <c r="BO12" s="5">
        <f>MAX(BQ3:BS4,BQ6,BR6,BS6,BQ8,BR8,BS8)</f>
        <v>127399999.99999999</v>
      </c>
      <c r="BP12" s="6">
        <f>AVERAGE(BU3:BW4,BU6,BV6,BW6,BU8,BV8,BW8)</f>
        <v>83583333.333333328</v>
      </c>
    </row>
    <row r="13" spans="1:75" x14ac:dyDescent="0.25">
      <c r="B13" s="1">
        <v>16</v>
      </c>
      <c r="C13" s="3">
        <f t="shared" ref="C13:BF13" si="29">((10-C5)*100)/10</f>
        <v>90</v>
      </c>
      <c r="D13" s="1">
        <f t="shared" si="29"/>
        <v>40</v>
      </c>
      <c r="E13" s="1">
        <f t="shared" si="29"/>
        <v>30</v>
      </c>
      <c r="F13" s="1">
        <f t="shared" si="29"/>
        <v>40</v>
      </c>
      <c r="G13" s="1">
        <f t="shared" ref="G13:G16" si="30">AVERAGE(D13:F13)</f>
        <v>36.666666666666664</v>
      </c>
      <c r="H13" s="1">
        <f t="shared" ref="H13:H16" si="31">STDEV(D13:F13)</f>
        <v>5.7735026918962511</v>
      </c>
      <c r="I13" s="3">
        <f t="shared" si="29"/>
        <v>80</v>
      </c>
      <c r="J13" s="1">
        <f t="shared" si="29"/>
        <v>40</v>
      </c>
      <c r="K13" s="1">
        <f t="shared" si="29"/>
        <v>50</v>
      </c>
      <c r="L13" s="1">
        <f t="shared" si="29"/>
        <v>60</v>
      </c>
      <c r="M13" s="1">
        <f t="shared" ref="M13:M16" si="32">AVERAGE(J13:L13)</f>
        <v>50</v>
      </c>
      <c r="N13" s="1">
        <f t="shared" ref="N13:N16" si="33">STDEV(J13:L13)</f>
        <v>10</v>
      </c>
      <c r="O13" s="3">
        <f t="shared" si="29"/>
        <v>100</v>
      </c>
      <c r="P13" s="1">
        <f t="shared" si="29"/>
        <v>40</v>
      </c>
      <c r="Q13" s="1">
        <f t="shared" si="29"/>
        <v>60</v>
      </c>
      <c r="R13" s="1">
        <f t="shared" si="29"/>
        <v>70</v>
      </c>
      <c r="S13" s="1">
        <f t="shared" ref="S13:S16" si="34">AVERAGE(P13:R13)</f>
        <v>56.666666666666664</v>
      </c>
      <c r="T13" s="1">
        <f t="shared" ref="T13:T16" si="35">STDEV(P13:R13)</f>
        <v>15.275252316519456</v>
      </c>
      <c r="U13" s="3">
        <f t="shared" si="29"/>
        <v>80</v>
      </c>
      <c r="V13" s="1">
        <f t="shared" si="29"/>
        <v>60</v>
      </c>
      <c r="W13" s="1">
        <f t="shared" si="29"/>
        <v>40</v>
      </c>
      <c r="X13" s="1">
        <f t="shared" si="29"/>
        <v>60</v>
      </c>
      <c r="Y13" s="1">
        <f t="shared" ref="Y13:Y16" si="36">AVERAGE(V13:X13)</f>
        <v>53.333333333333336</v>
      </c>
      <c r="Z13" s="1">
        <f t="shared" ref="Z13:Z16" si="37">STDEV(V13:X13)</f>
        <v>11.547005383792502</v>
      </c>
      <c r="AA13" s="3">
        <f t="shared" si="29"/>
        <v>80</v>
      </c>
      <c r="AB13" s="1">
        <f t="shared" si="29"/>
        <v>30</v>
      </c>
      <c r="AC13" s="1">
        <f t="shared" si="29"/>
        <v>30</v>
      </c>
      <c r="AD13" s="1">
        <f t="shared" si="29"/>
        <v>60</v>
      </c>
      <c r="AE13" s="1">
        <f t="shared" ref="AE13:AE16" si="38">AVERAGE(AB13:AD13)</f>
        <v>40</v>
      </c>
      <c r="AF13" s="1">
        <f t="shared" ref="AF13:AF16" si="39">STDEV(AB13:AD13)</f>
        <v>17.320508075688775</v>
      </c>
      <c r="AG13" s="1">
        <f t="shared" si="29"/>
        <v>100</v>
      </c>
      <c r="AH13" s="1">
        <f t="shared" si="29"/>
        <v>100</v>
      </c>
      <c r="AI13" s="1">
        <f t="shared" si="29"/>
        <v>100</v>
      </c>
      <c r="AJ13" s="1">
        <f t="shared" ref="AJ13:AK13" si="40">((10-AJ5)*100)/10</f>
        <v>100</v>
      </c>
      <c r="AK13" s="3">
        <f t="shared" si="40"/>
        <v>100</v>
      </c>
      <c r="AL13" s="1">
        <f t="shared" ref="AL13:AL16" si="41">AVERAGE(AG13:AJ13)</f>
        <v>100</v>
      </c>
      <c r="AM13" s="1">
        <f t="shared" ref="AM13:AM16" si="42">STDEV(AG13:AJ13)</f>
        <v>0</v>
      </c>
      <c r="AN13" s="3">
        <f t="shared" si="29"/>
        <v>100</v>
      </c>
      <c r="AO13" s="3">
        <f t="shared" si="29"/>
        <v>90</v>
      </c>
      <c r="AP13" s="1">
        <f t="shared" si="29"/>
        <v>90</v>
      </c>
      <c r="AQ13" s="1">
        <f t="shared" si="29"/>
        <v>100</v>
      </c>
      <c r="AR13" s="1">
        <f t="shared" si="29"/>
        <v>90</v>
      </c>
      <c r="AS13" s="1">
        <f t="shared" ref="AS13:AS16" si="43">AVERAGE(AP13:AR13)</f>
        <v>93.333333333333329</v>
      </c>
      <c r="AT13" s="1">
        <f t="shared" ref="AT13:AT16" si="44">STDEV(AP13:AR13)</f>
        <v>5.7735026918962573</v>
      </c>
      <c r="AU13" s="3">
        <f t="shared" si="29"/>
        <v>100</v>
      </c>
      <c r="AV13" s="1">
        <f t="shared" si="29"/>
        <v>100</v>
      </c>
      <c r="AW13" s="1">
        <f t="shared" si="29"/>
        <v>100</v>
      </c>
      <c r="AX13" s="1">
        <f t="shared" si="29"/>
        <v>100</v>
      </c>
      <c r="AY13" s="1">
        <f t="shared" ref="AY13:AY16" si="45">AVERAGE(AV13:AX13)</f>
        <v>100</v>
      </c>
      <c r="AZ13" s="1">
        <f t="shared" ref="AZ13:AZ16" si="46">STDEV(AV13:AX13)</f>
        <v>0</v>
      </c>
      <c r="BA13" s="1">
        <f t="shared" si="29"/>
        <v>100</v>
      </c>
      <c r="BB13" s="1">
        <f t="shared" si="29"/>
        <v>100</v>
      </c>
      <c r="BC13" s="1">
        <f t="shared" si="29"/>
        <v>100</v>
      </c>
      <c r="BD13" s="1">
        <f t="shared" si="29"/>
        <v>100</v>
      </c>
      <c r="BE13" s="1">
        <f t="shared" si="29"/>
        <v>100</v>
      </c>
      <c r="BF13" s="3">
        <f t="shared" si="29"/>
        <v>80</v>
      </c>
      <c r="BG13" s="10">
        <f t="shared" ref="BG13:BG16" si="47">AVERAGE(BB13:BE13)</f>
        <v>100</v>
      </c>
      <c r="BH13" s="10">
        <f t="shared" ref="BH13:BH16" si="48">STDEV(BB13:BE13)</f>
        <v>0</v>
      </c>
      <c r="BK13" s="1" t="s">
        <v>24</v>
      </c>
      <c r="BL13" s="5">
        <f>AVERAGE(BQ5,BR5,BS5,BQ7,BR7,BS7,BQ9,BR9,BS9)</f>
        <v>59233333.333333328</v>
      </c>
      <c r="BM13" s="5">
        <f>MEDIAN(BQ5,BR5,BS5,BQ7,BR7,BS7,BQ9,BR9,BS9)</f>
        <v>62499999.999999993</v>
      </c>
      <c r="BN13" s="5">
        <f>MIN(BQ5,BR5,BS5,BQ7,BR7,BS7,BQ9,BR9,BS9)</f>
        <v>34299999.999999993</v>
      </c>
      <c r="BO13" s="5">
        <f>MAX(BQ5,BR5,BS5,BQ7,BR7,BS7,BQ9,BR9,BS9)</f>
        <v>78199999.999999985</v>
      </c>
      <c r="BP13" s="6">
        <f>AVERAGE(BU5,BV5,BW5,BU7,BV7,BW7,BU9,BV9,BW9)</f>
        <v>59233333.333333336</v>
      </c>
    </row>
    <row r="14" spans="1:75" x14ac:dyDescent="0.25">
      <c r="B14" s="1">
        <v>24</v>
      </c>
      <c r="C14" s="3">
        <f t="shared" ref="C14:BF14" si="49">((10-C6)*100)/10</f>
        <v>90</v>
      </c>
      <c r="D14" s="1">
        <f t="shared" si="49"/>
        <v>30</v>
      </c>
      <c r="E14" s="1">
        <f t="shared" si="49"/>
        <v>10</v>
      </c>
      <c r="F14" s="1">
        <f t="shared" si="49"/>
        <v>40</v>
      </c>
      <c r="G14" s="1">
        <f t="shared" si="30"/>
        <v>26.666666666666668</v>
      </c>
      <c r="H14" s="1">
        <f t="shared" si="31"/>
        <v>15.275252316519465</v>
      </c>
      <c r="I14" s="3">
        <f t="shared" si="49"/>
        <v>60</v>
      </c>
      <c r="J14" s="1">
        <f t="shared" si="49"/>
        <v>30</v>
      </c>
      <c r="K14" s="1">
        <f t="shared" si="49"/>
        <v>40</v>
      </c>
      <c r="L14" s="1">
        <f t="shared" si="49"/>
        <v>50</v>
      </c>
      <c r="M14" s="1">
        <f t="shared" si="32"/>
        <v>40</v>
      </c>
      <c r="N14" s="1">
        <f t="shared" si="33"/>
        <v>10</v>
      </c>
      <c r="O14" s="3">
        <f t="shared" si="49"/>
        <v>90</v>
      </c>
      <c r="P14" s="1">
        <f t="shared" si="49"/>
        <v>40</v>
      </c>
      <c r="Q14" s="1">
        <f t="shared" si="49"/>
        <v>50</v>
      </c>
      <c r="R14" s="1">
        <f t="shared" si="49"/>
        <v>50</v>
      </c>
      <c r="S14" s="1">
        <f t="shared" si="34"/>
        <v>46.666666666666664</v>
      </c>
      <c r="T14" s="1">
        <f t="shared" si="35"/>
        <v>5.7735026918962706</v>
      </c>
      <c r="U14" s="3">
        <f t="shared" si="49"/>
        <v>80</v>
      </c>
      <c r="V14" s="1">
        <f t="shared" si="49"/>
        <v>60</v>
      </c>
      <c r="W14" s="1">
        <f t="shared" si="49"/>
        <v>40</v>
      </c>
      <c r="X14" s="1">
        <f t="shared" si="49"/>
        <v>60</v>
      </c>
      <c r="Y14" s="1">
        <f t="shared" si="36"/>
        <v>53.333333333333336</v>
      </c>
      <c r="Z14" s="1">
        <f t="shared" si="37"/>
        <v>11.547005383792502</v>
      </c>
      <c r="AA14" s="3">
        <f t="shared" si="49"/>
        <v>80</v>
      </c>
      <c r="AB14" s="1">
        <f t="shared" si="49"/>
        <v>20</v>
      </c>
      <c r="AC14" s="1">
        <f t="shared" si="49"/>
        <v>30</v>
      </c>
      <c r="AD14" s="1">
        <f t="shared" si="49"/>
        <v>60</v>
      </c>
      <c r="AE14" s="1">
        <f t="shared" si="38"/>
        <v>36.666666666666664</v>
      </c>
      <c r="AF14" s="1">
        <f t="shared" si="39"/>
        <v>20.816659994661325</v>
      </c>
      <c r="AG14" s="1">
        <f t="shared" si="49"/>
        <v>100</v>
      </c>
      <c r="AH14" s="1">
        <f t="shared" si="49"/>
        <v>100</v>
      </c>
      <c r="AI14" s="1">
        <f t="shared" si="49"/>
        <v>100</v>
      </c>
      <c r="AJ14" s="1">
        <f t="shared" ref="AJ14:AK14" si="50">((10-AJ6)*100)/10</f>
        <v>100</v>
      </c>
      <c r="AK14" s="3">
        <f t="shared" si="50"/>
        <v>80</v>
      </c>
      <c r="AL14" s="1">
        <f t="shared" si="41"/>
        <v>100</v>
      </c>
      <c r="AM14" s="1">
        <f t="shared" si="42"/>
        <v>0</v>
      </c>
      <c r="AN14" s="3">
        <f t="shared" si="49"/>
        <v>90</v>
      </c>
      <c r="AO14" s="3">
        <f t="shared" si="49"/>
        <v>90</v>
      </c>
      <c r="AP14" s="1">
        <f t="shared" si="49"/>
        <v>90</v>
      </c>
      <c r="AQ14" s="1">
        <f t="shared" si="49"/>
        <v>100</v>
      </c>
      <c r="AR14" s="1">
        <f t="shared" si="49"/>
        <v>90</v>
      </c>
      <c r="AS14" s="1">
        <f t="shared" si="43"/>
        <v>93.333333333333329</v>
      </c>
      <c r="AT14" s="1">
        <f t="shared" si="44"/>
        <v>5.7735026918962573</v>
      </c>
      <c r="AU14" s="3">
        <f t="shared" si="49"/>
        <v>100</v>
      </c>
      <c r="AV14" s="1">
        <f t="shared" si="49"/>
        <v>100</v>
      </c>
      <c r="AW14" s="1">
        <f t="shared" si="49"/>
        <v>100</v>
      </c>
      <c r="AX14" s="1">
        <f t="shared" si="49"/>
        <v>100</v>
      </c>
      <c r="AY14" s="1">
        <f t="shared" si="45"/>
        <v>100</v>
      </c>
      <c r="AZ14" s="1">
        <f t="shared" si="46"/>
        <v>0</v>
      </c>
      <c r="BA14" s="1">
        <f t="shared" si="49"/>
        <v>100</v>
      </c>
      <c r="BB14" s="1">
        <f t="shared" si="49"/>
        <v>100</v>
      </c>
      <c r="BC14" s="1">
        <f t="shared" si="49"/>
        <v>100</v>
      </c>
      <c r="BD14" s="1">
        <f t="shared" si="49"/>
        <v>100</v>
      </c>
      <c r="BE14" s="1">
        <f t="shared" si="49"/>
        <v>100</v>
      </c>
      <c r="BF14" s="3">
        <f t="shared" si="49"/>
        <v>80</v>
      </c>
      <c r="BG14" s="10">
        <f t="shared" si="47"/>
        <v>100</v>
      </c>
      <c r="BH14" s="10">
        <f t="shared" si="48"/>
        <v>0</v>
      </c>
    </row>
    <row r="15" spans="1:75" x14ac:dyDescent="0.25">
      <c r="B15" s="1">
        <v>40</v>
      </c>
      <c r="C15" s="3">
        <f t="shared" ref="C15:BF15" si="51">((10-C7)*100)/10</f>
        <v>60</v>
      </c>
      <c r="D15" s="1">
        <f t="shared" si="51"/>
        <v>10</v>
      </c>
      <c r="E15" s="1">
        <f t="shared" si="51"/>
        <v>0</v>
      </c>
      <c r="F15" s="1">
        <f t="shared" si="51"/>
        <v>30</v>
      </c>
      <c r="G15" s="1">
        <f t="shared" si="30"/>
        <v>13.333333333333334</v>
      </c>
      <c r="H15" s="1">
        <f t="shared" si="31"/>
        <v>15.275252316519467</v>
      </c>
      <c r="I15" s="3">
        <f t="shared" si="51"/>
        <v>50</v>
      </c>
      <c r="J15" s="1">
        <f t="shared" si="51"/>
        <v>10</v>
      </c>
      <c r="K15" s="1">
        <f t="shared" si="51"/>
        <v>30</v>
      </c>
      <c r="L15" s="1">
        <f t="shared" si="51"/>
        <v>40</v>
      </c>
      <c r="M15" s="1">
        <f t="shared" si="32"/>
        <v>26.666666666666668</v>
      </c>
      <c r="N15" s="1">
        <f t="shared" si="33"/>
        <v>15.275252316519465</v>
      </c>
      <c r="O15" s="3">
        <f t="shared" si="51"/>
        <v>50</v>
      </c>
      <c r="P15" s="1">
        <f t="shared" si="51"/>
        <v>0</v>
      </c>
      <c r="Q15" s="1">
        <f t="shared" si="51"/>
        <v>10</v>
      </c>
      <c r="R15" s="1">
        <f t="shared" si="51"/>
        <v>40</v>
      </c>
      <c r="S15" s="1">
        <f t="shared" si="34"/>
        <v>16.666666666666668</v>
      </c>
      <c r="T15" s="1">
        <f t="shared" si="35"/>
        <v>20.816659994661325</v>
      </c>
      <c r="U15" s="3">
        <f t="shared" si="51"/>
        <v>80</v>
      </c>
      <c r="V15" s="1">
        <f t="shared" si="51"/>
        <v>30</v>
      </c>
      <c r="W15" s="1">
        <f t="shared" si="51"/>
        <v>10</v>
      </c>
      <c r="X15" s="1">
        <f t="shared" si="51"/>
        <v>20</v>
      </c>
      <c r="Y15" s="1">
        <f t="shared" si="36"/>
        <v>20</v>
      </c>
      <c r="Z15" s="1">
        <f t="shared" si="37"/>
        <v>10</v>
      </c>
      <c r="AA15" s="3">
        <f t="shared" si="51"/>
        <v>40</v>
      </c>
      <c r="AB15" s="1">
        <f t="shared" si="51"/>
        <v>0</v>
      </c>
      <c r="AC15" s="1">
        <f t="shared" si="51"/>
        <v>20</v>
      </c>
      <c r="AD15" s="1">
        <f t="shared" si="51"/>
        <v>0</v>
      </c>
      <c r="AE15" s="1">
        <f t="shared" si="38"/>
        <v>6.666666666666667</v>
      </c>
      <c r="AF15" s="1">
        <f t="shared" si="39"/>
        <v>11.547005383792515</v>
      </c>
      <c r="AG15" s="1">
        <f t="shared" si="51"/>
        <v>100</v>
      </c>
      <c r="AH15" s="1">
        <f t="shared" si="51"/>
        <v>90</v>
      </c>
      <c r="AI15" s="1">
        <f t="shared" si="51"/>
        <v>100</v>
      </c>
      <c r="AJ15" s="1">
        <f t="shared" ref="AJ15:AK15" si="52">((10-AJ7)*100)/10</f>
        <v>100</v>
      </c>
      <c r="AK15" s="3">
        <f t="shared" si="52"/>
        <v>60</v>
      </c>
      <c r="AL15" s="1">
        <f t="shared" si="41"/>
        <v>97.5</v>
      </c>
      <c r="AM15" s="1">
        <f t="shared" si="42"/>
        <v>5</v>
      </c>
      <c r="AN15" s="3">
        <f t="shared" si="51"/>
        <v>60</v>
      </c>
      <c r="AO15" s="3">
        <f t="shared" si="51"/>
        <v>60</v>
      </c>
      <c r="AP15" s="1">
        <f t="shared" si="51"/>
        <v>90</v>
      </c>
      <c r="AQ15" s="1">
        <f t="shared" si="51"/>
        <v>90</v>
      </c>
      <c r="AR15" s="1">
        <f t="shared" si="51"/>
        <v>80</v>
      </c>
      <c r="AS15" s="1">
        <f t="shared" si="43"/>
        <v>86.666666666666671</v>
      </c>
      <c r="AT15" s="1">
        <f t="shared" si="44"/>
        <v>5.7735026918962573</v>
      </c>
      <c r="AU15" s="3">
        <f t="shared" si="51"/>
        <v>70</v>
      </c>
      <c r="AV15" s="1">
        <f t="shared" si="51"/>
        <v>100</v>
      </c>
      <c r="AW15" s="1">
        <f t="shared" si="51"/>
        <v>100</v>
      </c>
      <c r="AX15" s="1">
        <f t="shared" si="51"/>
        <v>100</v>
      </c>
      <c r="AY15" s="1">
        <f t="shared" si="45"/>
        <v>100</v>
      </c>
      <c r="AZ15" s="1">
        <f t="shared" si="46"/>
        <v>0</v>
      </c>
      <c r="BA15" s="1">
        <f t="shared" si="51"/>
        <v>100</v>
      </c>
      <c r="BB15" s="1">
        <f t="shared" si="51"/>
        <v>90</v>
      </c>
      <c r="BC15" s="1">
        <f t="shared" si="51"/>
        <v>100</v>
      </c>
      <c r="BD15" s="1">
        <f t="shared" si="51"/>
        <v>90</v>
      </c>
      <c r="BE15" s="1">
        <f t="shared" si="51"/>
        <v>100</v>
      </c>
      <c r="BF15" s="3">
        <f t="shared" si="51"/>
        <v>70</v>
      </c>
      <c r="BG15" s="10">
        <f t="shared" si="47"/>
        <v>95</v>
      </c>
      <c r="BH15" s="10">
        <f t="shared" si="48"/>
        <v>5.7735026918962582</v>
      </c>
    </row>
    <row r="16" spans="1:75" x14ac:dyDescent="0.25">
      <c r="B16" s="1">
        <v>48</v>
      </c>
      <c r="C16" s="3">
        <f t="shared" ref="C16:BF16" si="53">((10-C8)*100)/10</f>
        <v>60</v>
      </c>
      <c r="D16" s="1">
        <f t="shared" si="53"/>
        <v>10</v>
      </c>
      <c r="E16" s="1">
        <f t="shared" si="53"/>
        <v>0</v>
      </c>
      <c r="F16" s="1">
        <f t="shared" si="53"/>
        <v>20</v>
      </c>
      <c r="G16" s="1">
        <f t="shared" si="30"/>
        <v>10</v>
      </c>
      <c r="H16" s="1">
        <f t="shared" si="31"/>
        <v>10</v>
      </c>
      <c r="I16" s="3">
        <f t="shared" si="53"/>
        <v>50</v>
      </c>
      <c r="J16" s="1">
        <f t="shared" si="53"/>
        <v>10</v>
      </c>
      <c r="K16" s="1">
        <f t="shared" si="53"/>
        <v>20</v>
      </c>
      <c r="L16" s="1">
        <f t="shared" si="53"/>
        <v>10</v>
      </c>
      <c r="M16" s="1">
        <f t="shared" si="32"/>
        <v>13.333333333333334</v>
      </c>
      <c r="N16" s="1">
        <f t="shared" si="33"/>
        <v>5.7735026918962564</v>
      </c>
      <c r="O16" s="3">
        <f t="shared" si="53"/>
        <v>50</v>
      </c>
      <c r="P16" s="1">
        <f t="shared" si="53"/>
        <v>0</v>
      </c>
      <c r="Q16" s="1">
        <f t="shared" si="53"/>
        <v>0</v>
      </c>
      <c r="R16" s="1">
        <f t="shared" si="53"/>
        <v>40</v>
      </c>
      <c r="S16" s="1">
        <f t="shared" si="34"/>
        <v>13.333333333333334</v>
      </c>
      <c r="T16" s="1">
        <f t="shared" si="35"/>
        <v>23.094010767585029</v>
      </c>
      <c r="U16" s="3">
        <f t="shared" si="53"/>
        <v>80</v>
      </c>
      <c r="V16" s="1">
        <f t="shared" si="53"/>
        <v>30</v>
      </c>
      <c r="W16" s="1">
        <f t="shared" si="53"/>
        <v>0</v>
      </c>
      <c r="X16" s="1">
        <f t="shared" si="53"/>
        <v>0</v>
      </c>
      <c r="Y16" s="1">
        <f t="shared" si="36"/>
        <v>10</v>
      </c>
      <c r="Z16" s="1">
        <f t="shared" si="37"/>
        <v>17.320508075688775</v>
      </c>
      <c r="AA16" s="3">
        <f t="shared" si="53"/>
        <v>30</v>
      </c>
      <c r="AB16" s="1">
        <f t="shared" si="53"/>
        <v>0</v>
      </c>
      <c r="AC16" s="1">
        <f t="shared" si="53"/>
        <v>20</v>
      </c>
      <c r="AD16" s="1">
        <f t="shared" si="53"/>
        <v>0</v>
      </c>
      <c r="AE16" s="1">
        <f t="shared" si="38"/>
        <v>6.666666666666667</v>
      </c>
      <c r="AF16" s="1">
        <f t="shared" si="39"/>
        <v>11.547005383792515</v>
      </c>
      <c r="AG16" s="1">
        <f t="shared" si="53"/>
        <v>100</v>
      </c>
      <c r="AH16" s="1">
        <f t="shared" si="53"/>
        <v>90</v>
      </c>
      <c r="AI16" s="1">
        <f t="shared" si="53"/>
        <v>100</v>
      </c>
      <c r="AJ16" s="1">
        <f t="shared" ref="AJ16:AK16" si="54">((10-AJ8)*100)/10</f>
        <v>100</v>
      </c>
      <c r="AK16" s="3">
        <f t="shared" si="54"/>
        <v>60</v>
      </c>
      <c r="AL16" s="1">
        <f t="shared" si="41"/>
        <v>97.5</v>
      </c>
      <c r="AM16" s="1">
        <f t="shared" si="42"/>
        <v>5</v>
      </c>
      <c r="AN16" s="3">
        <f t="shared" si="53"/>
        <v>60</v>
      </c>
      <c r="AO16" s="3">
        <f t="shared" si="53"/>
        <v>50</v>
      </c>
      <c r="AP16" s="1">
        <f t="shared" si="53"/>
        <v>90</v>
      </c>
      <c r="AQ16" s="1">
        <f t="shared" si="53"/>
        <v>90</v>
      </c>
      <c r="AR16" s="1">
        <f t="shared" si="53"/>
        <v>80</v>
      </c>
      <c r="AS16" s="1">
        <f t="shared" si="43"/>
        <v>86.666666666666671</v>
      </c>
      <c r="AT16" s="1">
        <f t="shared" si="44"/>
        <v>5.7735026918962573</v>
      </c>
      <c r="AU16" s="3">
        <f t="shared" si="53"/>
        <v>70</v>
      </c>
      <c r="AV16" s="1">
        <f t="shared" si="53"/>
        <v>100</v>
      </c>
      <c r="AW16" s="1">
        <f t="shared" si="53"/>
        <v>100</v>
      </c>
      <c r="AX16" s="1">
        <f t="shared" si="53"/>
        <v>100</v>
      </c>
      <c r="AY16" s="1">
        <f t="shared" si="45"/>
        <v>100</v>
      </c>
      <c r="AZ16" s="1">
        <f t="shared" si="46"/>
        <v>0</v>
      </c>
      <c r="BA16" s="1">
        <f t="shared" si="53"/>
        <v>100</v>
      </c>
      <c r="BB16" s="1">
        <f t="shared" si="53"/>
        <v>80</v>
      </c>
      <c r="BC16" s="1">
        <f t="shared" si="53"/>
        <v>100</v>
      </c>
      <c r="BD16" s="1">
        <f t="shared" si="53"/>
        <v>80</v>
      </c>
      <c r="BE16" s="1">
        <f t="shared" si="53"/>
        <v>100</v>
      </c>
      <c r="BF16" s="3">
        <f t="shared" si="53"/>
        <v>70</v>
      </c>
      <c r="BG16" s="10">
        <f t="shared" si="47"/>
        <v>90</v>
      </c>
      <c r="BH16" s="10">
        <f t="shared" si="48"/>
        <v>11.547005383792516</v>
      </c>
    </row>
    <row r="20" spans="15:17" x14ac:dyDescent="0.25">
      <c r="O20" s="1"/>
      <c r="P20" s="1" t="s">
        <v>29</v>
      </c>
      <c r="Q20" s="1" t="s">
        <v>30</v>
      </c>
    </row>
    <row r="21" spans="15:17" x14ac:dyDescent="0.25">
      <c r="O21" s="1" t="s">
        <v>2</v>
      </c>
      <c r="P21" s="1" t="s">
        <v>28</v>
      </c>
      <c r="Q21" s="1" t="s">
        <v>28</v>
      </c>
    </row>
    <row r="22" spans="15:17" x14ac:dyDescent="0.25">
      <c r="O22" s="1">
        <v>0</v>
      </c>
      <c r="P22" s="1">
        <v>100</v>
      </c>
      <c r="Q22" s="1">
        <v>0</v>
      </c>
    </row>
    <row r="23" spans="15:17" x14ac:dyDescent="0.25">
      <c r="O23" s="1">
        <v>16</v>
      </c>
      <c r="P23" s="1">
        <v>94.444444444444443</v>
      </c>
      <c r="Q23" s="1">
        <v>8.8191710368819685</v>
      </c>
    </row>
    <row r="24" spans="15:17" x14ac:dyDescent="0.25">
      <c r="O24" s="1">
        <v>24</v>
      </c>
      <c r="P24" s="1">
        <v>94.444444444444443</v>
      </c>
      <c r="Q24" s="1">
        <v>8.8191710368819685</v>
      </c>
    </row>
    <row r="25" spans="15:17" x14ac:dyDescent="0.25">
      <c r="O25" s="1">
        <v>40</v>
      </c>
      <c r="P25" s="1">
        <v>94.444444444444443</v>
      </c>
      <c r="Q25" s="1">
        <v>8.8191710368819685</v>
      </c>
    </row>
    <row r="26" spans="15:17" x14ac:dyDescent="0.25">
      <c r="O26" s="1">
        <v>48</v>
      </c>
      <c r="P26" s="1">
        <v>94.444444444444443</v>
      </c>
      <c r="Q26" s="1">
        <v>8.8191710368819685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72AAD23ABAE542AF4890B909A6A583" ma:contentTypeVersion="10" ma:contentTypeDescription="Create a new document." ma:contentTypeScope="" ma:versionID="dcead2b597350f811c98920e14a84900">
  <xsd:schema xmlns:xsd="http://www.w3.org/2001/XMLSchema" xmlns:xs="http://www.w3.org/2001/XMLSchema" xmlns:p="http://schemas.microsoft.com/office/2006/metadata/properties" xmlns:ns3="ca10d06e-14fe-4e47-95e9-3ede3ab98d70" xmlns:ns4="5b2bb595-a614-40a9-9a09-914fe378f3c6" targetNamespace="http://schemas.microsoft.com/office/2006/metadata/properties" ma:root="true" ma:fieldsID="26d69cad62e98c86b169c5cf9383d01e" ns3:_="" ns4:_="">
    <xsd:import namespace="ca10d06e-14fe-4e47-95e9-3ede3ab98d70"/>
    <xsd:import namespace="5b2bb595-a614-40a9-9a09-914fe378f3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0d06e-14fe-4e47-95e9-3ede3ab98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bb595-a614-40a9-9a09-914fe378f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A1BFAE-F7FA-4B28-8518-B6D1CEB2DE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DD3BBC-DCC3-4C56-986F-5FE5D09FF59D}">
  <ds:schemaRefs>
    <ds:schemaRef ds:uri="http://schemas.microsoft.com/office/2006/documentManagement/types"/>
    <ds:schemaRef ds:uri="5b2bb595-a614-40a9-9a09-914fe378f3c6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ca10d06e-14fe-4e47-95e9-3ede3ab98d7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D27C7D2-10FD-4098-A63E-8BD492397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10d06e-14fe-4e47-95e9-3ede3ab98d70"/>
    <ds:schemaRef ds:uri="5b2bb595-a614-40a9-9a09-914fe378f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Dijokaite A.</dc:creator>
  <cp:lastModifiedBy>Christodoulides M.</cp:lastModifiedBy>
  <dcterms:created xsi:type="dcterms:W3CDTF">2019-12-03T14:25:48Z</dcterms:created>
  <dcterms:modified xsi:type="dcterms:W3CDTF">2021-05-06T07:29:43Z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0x010100EE72AAD23ABAE542AF4890B909A6A583</vt:lpwstr>
  </property>
</Properties>
</file>