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0.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Stephen Barnes\Documents\University (2012-20)\PhD Thesis Write-Up\"/>
    </mc:Choice>
  </mc:AlternateContent>
  <xr:revisionPtr revIDLastSave="0" documentId="13_ncr:1_{BB8B8DB5-3E7A-4A40-B381-36FE086CFB0E}" xr6:coauthVersionLast="46" xr6:coauthVersionMax="46" xr10:uidLastSave="{00000000-0000-0000-0000-000000000000}"/>
  <bookViews>
    <workbookView xWindow="-120" yWindow="-120" windowWidth="29040" windowHeight="15840" tabRatio="928" xr2:uid="{00000000-000D-0000-FFFF-FFFF00000000}"/>
  </bookViews>
  <sheets>
    <sheet name="RAW DATA" sheetId="1" r:id="rId1"/>
    <sheet name="RAW DATA (SubRanExt)" sheetId="24" r:id="rId2"/>
    <sheet name="Useful Data" sheetId="6" r:id="rId3"/>
    <sheet name="Qs" sheetId="8" r:id="rId4"/>
    <sheet name="Useful Data (Q)" sheetId="7" r:id="rId5"/>
    <sheet name="Topic Levels" sheetId="32" r:id="rId6"/>
    <sheet name="Topic Ratings (FS)" sheetId="2" r:id="rId7"/>
    <sheet name="Topic Ratings (FS+EX)" sheetId="25" r:id="rId8"/>
    <sheet name="Topic Ratings (I)" sheetId="34" r:id="rId9"/>
    <sheet name="Topic Ratings (FS+EX)-I-CR" sheetId="35" r:id="rId10"/>
    <sheet name="Topic Ratings (FS+I)" sheetId="3" r:id="rId11"/>
    <sheet name="Topic Ratings (FS+I+EX)-CR" sheetId="31" r:id="rId12"/>
    <sheet name="Topic Ratings (NS)" sheetId="33" r:id="rId13"/>
    <sheet name="Topic Ratings (FS+I+EX)" sheetId="26" r:id="rId14"/>
    <sheet name="Topic Ratings - Exp." sheetId="29" r:id="rId15"/>
    <sheet name="Topic Ratings (-CR)" sheetId="4" r:id="rId16"/>
    <sheet name="Topic Ratings (CR)" sheetId="5" r:id="rId17"/>
    <sheet name="UG Degree LS" sheetId="9" r:id="rId18"/>
    <sheet name="PerOfLev" sheetId="30" r:id="rId19"/>
    <sheet name="Confidence ITT YN" sheetId="23" r:id="rId20"/>
    <sheet name="Confidence ITT YN Exp" sheetId="27" r:id="rId21"/>
    <sheet name="ITT YN" sheetId="19" r:id="rId22"/>
    <sheet name="ITT YN Exp" sheetId="28" r:id="rId23"/>
    <sheet name="More SMK Dev LS" sheetId="10" r:id="rId24"/>
    <sheet name="WEx YN" sheetId="20" r:id="rId25"/>
    <sheet name="Other WEx LS" sheetId="11" r:id="rId26"/>
    <sheet name="Nec Qual LS" sheetId="12" r:id="rId27"/>
    <sheet name="Expert LS" sheetId="13" r:id="rId28"/>
    <sheet name="Maths LS" sheetId="14" r:id="rId29"/>
    <sheet name="Understand LS" sheetId="15" r:id="rId30"/>
    <sheet name="Octet LCP YN" sheetId="21" r:id="rId31"/>
    <sheet name="Octet LS" sheetId="16" r:id="rId32"/>
    <sheet name="LCP LS" sheetId="17" r:id="rId33"/>
    <sheet name="Analogies YN" sheetId="22" r:id="rId34"/>
    <sheet name="Analogies LS" sheetId="18" r:id="rId35"/>
  </sheets>
  <definedNames>
    <definedName name="_xlnm._FilterDatabase" localSheetId="19" hidden="1">'Confidence ITT YN'!$A$2:$D$2</definedName>
    <definedName name="_xlnm._FilterDatabase" localSheetId="20" hidden="1">'Confidence ITT YN Exp'!$A$2:$D$2</definedName>
    <definedName name="_xlnm._FilterDatabase" localSheetId="31" hidden="1">'Octet LS'!$A$2:$C$2</definedName>
    <definedName name="_xlnm._FilterDatabase" localSheetId="14" hidden="1">'Topic Ratings - Exp.'!$A$1:$P$1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7" i="35" l="1"/>
  <c r="L120" i="35" s="1"/>
  <c r="K107" i="35"/>
  <c r="K120" i="35" s="1"/>
  <c r="J107" i="35"/>
  <c r="J120" i="35" s="1"/>
  <c r="I107" i="35"/>
  <c r="I120" i="35" s="1"/>
  <c r="H107" i="35"/>
  <c r="H120" i="35" s="1"/>
  <c r="G107" i="35"/>
  <c r="G120" i="35" s="1"/>
  <c r="F107" i="35"/>
  <c r="F120" i="35" s="1"/>
  <c r="E107" i="35"/>
  <c r="E120" i="35" s="1"/>
  <c r="D107" i="35"/>
  <c r="D120" i="35" s="1"/>
  <c r="C107" i="35"/>
  <c r="C120" i="35" s="1"/>
  <c r="L106" i="35"/>
  <c r="L119" i="35" s="1"/>
  <c r="K106" i="35"/>
  <c r="K119" i="35" s="1"/>
  <c r="J106" i="35"/>
  <c r="J119" i="35" s="1"/>
  <c r="I106" i="35"/>
  <c r="I119" i="35" s="1"/>
  <c r="H106" i="35"/>
  <c r="H119" i="35" s="1"/>
  <c r="G106" i="35"/>
  <c r="G119" i="35" s="1"/>
  <c r="F106" i="35"/>
  <c r="F119" i="35" s="1"/>
  <c r="E106" i="35"/>
  <c r="E119" i="35" s="1"/>
  <c r="D106" i="35"/>
  <c r="D119" i="35" s="1"/>
  <c r="C106" i="35"/>
  <c r="L105" i="35"/>
  <c r="L118" i="35" s="1"/>
  <c r="K105" i="35"/>
  <c r="K118" i="35" s="1"/>
  <c r="J105" i="35"/>
  <c r="J118" i="35" s="1"/>
  <c r="I105" i="35"/>
  <c r="I118" i="35" s="1"/>
  <c r="H105" i="35"/>
  <c r="H118" i="35" s="1"/>
  <c r="G105" i="35"/>
  <c r="G118" i="35" s="1"/>
  <c r="F105" i="35"/>
  <c r="F118" i="35" s="1"/>
  <c r="E105" i="35"/>
  <c r="E118" i="35" s="1"/>
  <c r="D105" i="35"/>
  <c r="D118" i="35" s="1"/>
  <c r="C105" i="35"/>
  <c r="C118" i="35" s="1"/>
  <c r="L104" i="35"/>
  <c r="L117" i="35" s="1"/>
  <c r="K104" i="35"/>
  <c r="K117" i="35" s="1"/>
  <c r="J104" i="35"/>
  <c r="J117" i="35" s="1"/>
  <c r="I104" i="35"/>
  <c r="I117" i="35" s="1"/>
  <c r="H104" i="35"/>
  <c r="H117" i="35" s="1"/>
  <c r="G104" i="35"/>
  <c r="G117" i="35" s="1"/>
  <c r="F104" i="35"/>
  <c r="F117" i="35" s="1"/>
  <c r="E104" i="35"/>
  <c r="E117" i="35" s="1"/>
  <c r="D104" i="35"/>
  <c r="D117" i="35" s="1"/>
  <c r="C104" i="35"/>
  <c r="C117" i="35" s="1"/>
  <c r="L103" i="35"/>
  <c r="L116" i="35" s="1"/>
  <c r="K103" i="35"/>
  <c r="K116" i="35" s="1"/>
  <c r="J103" i="35"/>
  <c r="J116" i="35" s="1"/>
  <c r="I103" i="35"/>
  <c r="I116" i="35" s="1"/>
  <c r="H103" i="35"/>
  <c r="H116" i="35" s="1"/>
  <c r="G103" i="35"/>
  <c r="G116" i="35" s="1"/>
  <c r="F103" i="35"/>
  <c r="F116" i="35" s="1"/>
  <c r="E103" i="35"/>
  <c r="E116" i="35" s="1"/>
  <c r="D103" i="35"/>
  <c r="D116" i="35" s="1"/>
  <c r="C103" i="35"/>
  <c r="C116" i="35" s="1"/>
  <c r="L100" i="35"/>
  <c r="L113" i="35" s="1"/>
  <c r="K100" i="35"/>
  <c r="K113" i="35" s="1"/>
  <c r="J100" i="35"/>
  <c r="J113" i="35" s="1"/>
  <c r="I100" i="35"/>
  <c r="I113" i="35" s="1"/>
  <c r="H100" i="35"/>
  <c r="H113" i="35" s="1"/>
  <c r="G100" i="35"/>
  <c r="G113" i="35" s="1"/>
  <c r="F100" i="35"/>
  <c r="F113" i="35" s="1"/>
  <c r="E100" i="35"/>
  <c r="E113" i="35" s="1"/>
  <c r="D100" i="35"/>
  <c r="D113" i="35" s="1"/>
  <c r="C100" i="35"/>
  <c r="C113" i="35" s="1"/>
  <c r="L102" i="35"/>
  <c r="L115" i="35" s="1"/>
  <c r="K102" i="35"/>
  <c r="K115" i="35" s="1"/>
  <c r="J102" i="35"/>
  <c r="J115" i="35" s="1"/>
  <c r="I102" i="35"/>
  <c r="I115" i="35" s="1"/>
  <c r="H102" i="35"/>
  <c r="H115" i="35" s="1"/>
  <c r="G102" i="35"/>
  <c r="G115" i="35" s="1"/>
  <c r="F102" i="35"/>
  <c r="F115" i="35" s="1"/>
  <c r="E102" i="35"/>
  <c r="E115" i="35" s="1"/>
  <c r="D102" i="35"/>
  <c r="D115" i="35" s="1"/>
  <c r="C102" i="35"/>
  <c r="C115" i="35" s="1"/>
  <c r="L101" i="35"/>
  <c r="L114" i="35" s="1"/>
  <c r="K101" i="35"/>
  <c r="K114" i="35" s="1"/>
  <c r="J101" i="35"/>
  <c r="J114" i="35" s="1"/>
  <c r="I101" i="35"/>
  <c r="I114" i="35" s="1"/>
  <c r="H101" i="35"/>
  <c r="H114" i="35" s="1"/>
  <c r="G101" i="35"/>
  <c r="G114" i="35" s="1"/>
  <c r="F101" i="35"/>
  <c r="F114" i="35" s="1"/>
  <c r="E101" i="35"/>
  <c r="E114" i="35" s="1"/>
  <c r="D101" i="35"/>
  <c r="D114" i="35" s="1"/>
  <c r="C101" i="35"/>
  <c r="C114" i="35" s="1"/>
  <c r="L99" i="35"/>
  <c r="L112" i="35" s="1"/>
  <c r="K99" i="35"/>
  <c r="K112" i="35" s="1"/>
  <c r="J99" i="35"/>
  <c r="J112" i="35" s="1"/>
  <c r="I99" i="35"/>
  <c r="I112" i="35" s="1"/>
  <c r="H99" i="35"/>
  <c r="H112" i="35" s="1"/>
  <c r="G99" i="35"/>
  <c r="G112" i="35" s="1"/>
  <c r="F99" i="35"/>
  <c r="F112" i="35" s="1"/>
  <c r="E99" i="35"/>
  <c r="E112" i="35" s="1"/>
  <c r="D99" i="35"/>
  <c r="D112" i="35" s="1"/>
  <c r="C99" i="35"/>
  <c r="C112" i="35" s="1"/>
  <c r="L98" i="35"/>
  <c r="L111" i="35" s="1"/>
  <c r="K98" i="35"/>
  <c r="K111" i="35" s="1"/>
  <c r="J98" i="35"/>
  <c r="J111" i="35" s="1"/>
  <c r="I98" i="35"/>
  <c r="I111" i="35" s="1"/>
  <c r="H98" i="35"/>
  <c r="H111" i="35" s="1"/>
  <c r="G98" i="35"/>
  <c r="G111" i="35" s="1"/>
  <c r="F98" i="35"/>
  <c r="F111" i="35" s="1"/>
  <c r="E98" i="35"/>
  <c r="E111" i="35" s="1"/>
  <c r="D98" i="35"/>
  <c r="D111" i="35" s="1"/>
  <c r="C98" i="35"/>
  <c r="C111" i="35" s="1"/>
  <c r="K79" i="35"/>
  <c r="J79" i="35"/>
  <c r="I79" i="35"/>
  <c r="H79" i="35"/>
  <c r="G79" i="35"/>
  <c r="F79" i="35"/>
  <c r="E79" i="35"/>
  <c r="D79" i="35"/>
  <c r="C79" i="35"/>
  <c r="B79" i="35"/>
  <c r="K77" i="35"/>
  <c r="J77" i="35"/>
  <c r="I77" i="35"/>
  <c r="H77" i="35"/>
  <c r="G77" i="35"/>
  <c r="F77" i="35"/>
  <c r="E77" i="35"/>
  <c r="D77" i="35"/>
  <c r="C77" i="35"/>
  <c r="B77" i="35"/>
  <c r="D57" i="34"/>
  <c r="E57" i="34"/>
  <c r="F57" i="34"/>
  <c r="G57" i="34"/>
  <c r="H57" i="34"/>
  <c r="I57" i="34"/>
  <c r="J57" i="34"/>
  <c r="K57" i="34"/>
  <c r="L57" i="34"/>
  <c r="C57" i="34"/>
  <c r="D56" i="34"/>
  <c r="E56" i="34"/>
  <c r="F56" i="34"/>
  <c r="G56" i="34"/>
  <c r="H56" i="34"/>
  <c r="I56" i="34"/>
  <c r="J56" i="34"/>
  <c r="K56" i="34"/>
  <c r="L56" i="34"/>
  <c r="C56" i="34"/>
  <c r="L41" i="34"/>
  <c r="L54" i="34" s="1"/>
  <c r="K41" i="34"/>
  <c r="J41" i="34"/>
  <c r="J54" i="34" s="1"/>
  <c r="I41" i="34"/>
  <c r="I54" i="34" s="1"/>
  <c r="H41" i="34"/>
  <c r="H54" i="34" s="1"/>
  <c r="G41" i="34"/>
  <c r="G54" i="34" s="1"/>
  <c r="F41" i="34"/>
  <c r="F54" i="34" s="1"/>
  <c r="E41" i="34"/>
  <c r="E54" i="34" s="1"/>
  <c r="D41" i="34"/>
  <c r="D54" i="34" s="1"/>
  <c r="C41" i="34"/>
  <c r="C54" i="34" s="1"/>
  <c r="K54" i="34"/>
  <c r="L53" i="34"/>
  <c r="K53" i="34"/>
  <c r="J53" i="34"/>
  <c r="I53" i="34"/>
  <c r="H53" i="34"/>
  <c r="G53" i="34"/>
  <c r="F53" i="34"/>
  <c r="E53" i="34"/>
  <c r="D53" i="34"/>
  <c r="C53" i="34"/>
  <c r="L58" i="34"/>
  <c r="K58" i="34"/>
  <c r="J58" i="34"/>
  <c r="I58" i="34"/>
  <c r="H58" i="34"/>
  <c r="G58" i="34"/>
  <c r="F58" i="34"/>
  <c r="E58" i="34"/>
  <c r="D58" i="34"/>
  <c r="C58" i="34"/>
  <c r="L55" i="34"/>
  <c r="K55" i="34"/>
  <c r="J55" i="34"/>
  <c r="I55" i="34"/>
  <c r="H55" i="34"/>
  <c r="G55" i="34"/>
  <c r="F55" i="34"/>
  <c r="E55" i="34"/>
  <c r="D55" i="34"/>
  <c r="C55" i="34"/>
  <c r="L52" i="34"/>
  <c r="K52" i="34"/>
  <c r="J52" i="34"/>
  <c r="I52" i="34"/>
  <c r="H52" i="34"/>
  <c r="G52" i="34"/>
  <c r="F52" i="34"/>
  <c r="E52" i="34"/>
  <c r="D52" i="34"/>
  <c r="C52" i="34"/>
  <c r="L51" i="34"/>
  <c r="K51" i="34"/>
  <c r="J51" i="34"/>
  <c r="I51" i="34"/>
  <c r="H51" i="34"/>
  <c r="G51" i="34"/>
  <c r="F51" i="34"/>
  <c r="E51" i="34"/>
  <c r="D51" i="34"/>
  <c r="C51" i="34"/>
  <c r="L50" i="34"/>
  <c r="K50" i="34"/>
  <c r="J50" i="34"/>
  <c r="I50" i="34"/>
  <c r="H50" i="34"/>
  <c r="G50" i="34"/>
  <c r="F50" i="34"/>
  <c r="E50" i="34"/>
  <c r="D50" i="34"/>
  <c r="C50" i="34"/>
  <c r="L49" i="34"/>
  <c r="K49" i="34"/>
  <c r="J49" i="34"/>
  <c r="I49" i="34"/>
  <c r="H49" i="34"/>
  <c r="G49" i="34"/>
  <c r="F49" i="34"/>
  <c r="E49" i="34"/>
  <c r="D49" i="34"/>
  <c r="C49" i="34"/>
  <c r="L44" i="34"/>
  <c r="K44" i="34"/>
  <c r="J44" i="34"/>
  <c r="I44" i="34"/>
  <c r="H44" i="34"/>
  <c r="G44" i="34"/>
  <c r="F44" i="34"/>
  <c r="E44" i="34"/>
  <c r="D44" i="34"/>
  <c r="C44" i="34"/>
  <c r="L43" i="34"/>
  <c r="K43" i="34"/>
  <c r="J43" i="34"/>
  <c r="I43" i="34"/>
  <c r="H43" i="34"/>
  <c r="G43" i="34"/>
  <c r="F43" i="34"/>
  <c r="E43" i="34"/>
  <c r="D43" i="34"/>
  <c r="C43" i="34"/>
  <c r="L40" i="34"/>
  <c r="K40" i="34"/>
  <c r="J40" i="34"/>
  <c r="I40" i="34"/>
  <c r="H40" i="34"/>
  <c r="G40" i="34"/>
  <c r="F40" i="34"/>
  <c r="E40" i="34"/>
  <c r="D40" i="34"/>
  <c r="C40" i="34"/>
  <c r="L45" i="34"/>
  <c r="K45" i="34"/>
  <c r="J45" i="34"/>
  <c r="I45" i="34"/>
  <c r="H45" i="34"/>
  <c r="G45" i="34"/>
  <c r="F45" i="34"/>
  <c r="E45" i="34"/>
  <c r="D45" i="34"/>
  <c r="C45" i="34"/>
  <c r="L42" i="34"/>
  <c r="K42" i="34"/>
  <c r="J42" i="34"/>
  <c r="I42" i="34"/>
  <c r="H42" i="34"/>
  <c r="G42" i="34"/>
  <c r="F42" i="34"/>
  <c r="E42" i="34"/>
  <c r="D42" i="34"/>
  <c r="C42" i="34"/>
  <c r="L39" i="34"/>
  <c r="K39" i="34"/>
  <c r="J39" i="34"/>
  <c r="I39" i="34"/>
  <c r="H39" i="34"/>
  <c r="G39" i="34"/>
  <c r="F39" i="34"/>
  <c r="E39" i="34"/>
  <c r="D39" i="34"/>
  <c r="C39" i="34"/>
  <c r="L38" i="34"/>
  <c r="K38" i="34"/>
  <c r="J38" i="34"/>
  <c r="I38" i="34"/>
  <c r="H38" i="34"/>
  <c r="G38" i="34"/>
  <c r="F38" i="34"/>
  <c r="E38" i="34"/>
  <c r="D38" i="34"/>
  <c r="C38" i="34"/>
  <c r="L37" i="34"/>
  <c r="K37" i="34"/>
  <c r="J37" i="34"/>
  <c r="I37" i="34"/>
  <c r="H37" i="34"/>
  <c r="G37" i="34"/>
  <c r="F37" i="34"/>
  <c r="E37" i="34"/>
  <c r="D37" i="34"/>
  <c r="C37" i="34"/>
  <c r="L36" i="34"/>
  <c r="K36" i="34"/>
  <c r="J36" i="34"/>
  <c r="I36" i="34"/>
  <c r="H36" i="34"/>
  <c r="G36" i="34"/>
  <c r="F36" i="34"/>
  <c r="E36" i="34"/>
  <c r="D36" i="34"/>
  <c r="C36" i="34"/>
  <c r="K17" i="34"/>
  <c r="J17" i="34"/>
  <c r="I17" i="34"/>
  <c r="H17" i="34"/>
  <c r="G17" i="34"/>
  <c r="F17" i="34"/>
  <c r="E17" i="34"/>
  <c r="D17" i="34"/>
  <c r="C17" i="34"/>
  <c r="B17" i="34"/>
  <c r="K15" i="34"/>
  <c r="J15" i="34"/>
  <c r="I15" i="34"/>
  <c r="H15" i="34"/>
  <c r="G15" i="34"/>
  <c r="F15" i="34"/>
  <c r="E15" i="34"/>
  <c r="D15" i="34"/>
  <c r="C15" i="34"/>
  <c r="B15" i="34"/>
  <c r="H36" i="13"/>
  <c r="H35" i="13"/>
  <c r="H34" i="13"/>
  <c r="H33" i="13"/>
  <c r="H32" i="13"/>
  <c r="B81" i="35" l="1"/>
  <c r="H83" i="35"/>
  <c r="C119" i="35"/>
  <c r="B119" i="35" s="1"/>
  <c r="H81" i="35"/>
  <c r="B112" i="35"/>
  <c r="I81" i="35"/>
  <c r="G83" i="35"/>
  <c r="B83" i="35"/>
  <c r="J83" i="35"/>
  <c r="D81" i="35"/>
  <c r="E81" i="35"/>
  <c r="C83" i="35"/>
  <c r="K83" i="35"/>
  <c r="F81" i="35"/>
  <c r="D83" i="35"/>
  <c r="G81" i="35"/>
  <c r="E83" i="35"/>
  <c r="M111" i="35"/>
  <c r="M113" i="35"/>
  <c r="M119" i="35"/>
  <c r="J81" i="35"/>
  <c r="F83" i="35"/>
  <c r="B116" i="35"/>
  <c r="B120" i="35"/>
  <c r="M112" i="35"/>
  <c r="M116" i="35"/>
  <c r="M120" i="35"/>
  <c r="B111" i="35"/>
  <c r="M114" i="35"/>
  <c r="B115" i="35"/>
  <c r="B118" i="35"/>
  <c r="M117" i="35"/>
  <c r="B117" i="35"/>
  <c r="M115" i="35"/>
  <c r="M118" i="35"/>
  <c r="B114" i="35"/>
  <c r="B113" i="35"/>
  <c r="C81" i="35"/>
  <c r="I83" i="35"/>
  <c r="K81" i="35"/>
  <c r="E19" i="34"/>
  <c r="C21" i="34"/>
  <c r="B49" i="34"/>
  <c r="B52" i="34"/>
  <c r="B56" i="34"/>
  <c r="E21" i="34"/>
  <c r="F19" i="34"/>
  <c r="K21" i="34"/>
  <c r="G19" i="34"/>
  <c r="J19" i="34"/>
  <c r="K19" i="34"/>
  <c r="I21" i="34"/>
  <c r="D21" i="34"/>
  <c r="H19" i="34"/>
  <c r="F21" i="34"/>
  <c r="J21" i="34"/>
  <c r="B51" i="34"/>
  <c r="B55" i="34"/>
  <c r="M55" i="34"/>
  <c r="M51" i="34"/>
  <c r="B50" i="34"/>
  <c r="B57" i="34"/>
  <c r="B58" i="34"/>
  <c r="M49" i="34"/>
  <c r="M52" i="34"/>
  <c r="M56" i="34"/>
  <c r="M50" i="34"/>
  <c r="M57" i="34"/>
  <c r="M58" i="34"/>
  <c r="B54" i="34"/>
  <c r="B53" i="34"/>
  <c r="M54" i="34"/>
  <c r="M53" i="34"/>
  <c r="I19" i="34"/>
  <c r="C19" i="34"/>
  <c r="G21" i="34"/>
  <c r="B19" i="34"/>
  <c r="H21" i="34"/>
  <c r="D19" i="34"/>
  <c r="B21" i="34"/>
  <c r="J66" i="33"/>
  <c r="L65" i="33"/>
  <c r="D65" i="33"/>
  <c r="H64" i="33"/>
  <c r="J63" i="33"/>
  <c r="H59" i="33"/>
  <c r="L53" i="33"/>
  <c r="L66" i="33" s="1"/>
  <c r="K53" i="33"/>
  <c r="K66" i="33" s="1"/>
  <c r="J53" i="33"/>
  <c r="I53" i="33"/>
  <c r="I66" i="33" s="1"/>
  <c r="H53" i="33"/>
  <c r="H66" i="33" s="1"/>
  <c r="G53" i="33"/>
  <c r="G66" i="33" s="1"/>
  <c r="F53" i="33"/>
  <c r="F66" i="33" s="1"/>
  <c r="E53" i="33"/>
  <c r="E66" i="33" s="1"/>
  <c r="D53" i="33"/>
  <c r="D66" i="33" s="1"/>
  <c r="C53" i="33"/>
  <c r="C66" i="33" s="1"/>
  <c r="L52" i="33"/>
  <c r="K52" i="33"/>
  <c r="K65" i="33" s="1"/>
  <c r="J52" i="33"/>
  <c r="J65" i="33" s="1"/>
  <c r="I52" i="33"/>
  <c r="I65" i="33" s="1"/>
  <c r="H52" i="33"/>
  <c r="H65" i="33" s="1"/>
  <c r="G52" i="33"/>
  <c r="G65" i="33" s="1"/>
  <c r="F52" i="33"/>
  <c r="F65" i="33" s="1"/>
  <c r="E52" i="33"/>
  <c r="E65" i="33" s="1"/>
  <c r="D52" i="33"/>
  <c r="C52" i="33"/>
  <c r="C65" i="33" s="1"/>
  <c r="L50" i="33"/>
  <c r="L63" i="33" s="1"/>
  <c r="K50" i="33"/>
  <c r="K63" i="33" s="1"/>
  <c r="J50" i="33"/>
  <c r="I50" i="33"/>
  <c r="I63" i="33" s="1"/>
  <c r="H50" i="33"/>
  <c r="H63" i="33" s="1"/>
  <c r="G50" i="33"/>
  <c r="G63" i="33" s="1"/>
  <c r="F50" i="33"/>
  <c r="F63" i="33" s="1"/>
  <c r="E50" i="33"/>
  <c r="E63" i="33" s="1"/>
  <c r="D50" i="33"/>
  <c r="D63" i="33" s="1"/>
  <c r="C50" i="33"/>
  <c r="C63" i="33" s="1"/>
  <c r="L51" i="33"/>
  <c r="L64" i="33" s="1"/>
  <c r="K51" i="33"/>
  <c r="K64" i="33" s="1"/>
  <c r="J51" i="33"/>
  <c r="J64" i="33" s="1"/>
  <c r="I51" i="33"/>
  <c r="I64" i="33" s="1"/>
  <c r="H51" i="33"/>
  <c r="G51" i="33"/>
  <c r="G64" i="33" s="1"/>
  <c r="F51" i="33"/>
  <c r="F64" i="33" s="1"/>
  <c r="E51" i="33"/>
  <c r="E64" i="33" s="1"/>
  <c r="D51" i="33"/>
  <c r="D64" i="33" s="1"/>
  <c r="C51" i="33"/>
  <c r="C64" i="33" s="1"/>
  <c r="L47" i="33"/>
  <c r="L60" i="33" s="1"/>
  <c r="K47" i="33"/>
  <c r="K60" i="33" s="1"/>
  <c r="J47" i="33"/>
  <c r="J60" i="33" s="1"/>
  <c r="I47" i="33"/>
  <c r="I60" i="33" s="1"/>
  <c r="H47" i="33"/>
  <c r="H60" i="33" s="1"/>
  <c r="G47" i="33"/>
  <c r="G60" i="33" s="1"/>
  <c r="F47" i="33"/>
  <c r="F60" i="33" s="1"/>
  <c r="E47" i="33"/>
  <c r="E60" i="33" s="1"/>
  <c r="D47" i="33"/>
  <c r="D60" i="33" s="1"/>
  <c r="C47" i="33"/>
  <c r="C60" i="33" s="1"/>
  <c r="L49" i="33"/>
  <c r="L62" i="33" s="1"/>
  <c r="K49" i="33"/>
  <c r="K62" i="33" s="1"/>
  <c r="J49" i="33"/>
  <c r="J62" i="33" s="1"/>
  <c r="I49" i="33"/>
  <c r="I62" i="33" s="1"/>
  <c r="H49" i="33"/>
  <c r="H62" i="33" s="1"/>
  <c r="G49" i="33"/>
  <c r="G62" i="33" s="1"/>
  <c r="F49" i="33"/>
  <c r="F62" i="33" s="1"/>
  <c r="E49" i="33"/>
  <c r="E62" i="33" s="1"/>
  <c r="D49" i="33"/>
  <c r="D62" i="33" s="1"/>
  <c r="C49" i="33"/>
  <c r="C62" i="33" s="1"/>
  <c r="L46" i="33"/>
  <c r="L59" i="33" s="1"/>
  <c r="K46" i="33"/>
  <c r="K59" i="33" s="1"/>
  <c r="J46" i="33"/>
  <c r="J59" i="33" s="1"/>
  <c r="I46" i="33"/>
  <c r="I59" i="33" s="1"/>
  <c r="H46" i="33"/>
  <c r="G46" i="33"/>
  <c r="G59" i="33" s="1"/>
  <c r="F46" i="33"/>
  <c r="F59" i="33" s="1"/>
  <c r="E46" i="33"/>
  <c r="E59" i="33" s="1"/>
  <c r="D46" i="33"/>
  <c r="D59" i="33" s="1"/>
  <c r="C46" i="33"/>
  <c r="C59" i="33" s="1"/>
  <c r="L48" i="33"/>
  <c r="L61" i="33" s="1"/>
  <c r="K48" i="33"/>
  <c r="K61" i="33" s="1"/>
  <c r="J48" i="33"/>
  <c r="J61" i="33" s="1"/>
  <c r="I48" i="33"/>
  <c r="I61" i="33" s="1"/>
  <c r="H48" i="33"/>
  <c r="H61" i="33" s="1"/>
  <c r="G48" i="33"/>
  <c r="G61" i="33" s="1"/>
  <c r="F48" i="33"/>
  <c r="F61" i="33" s="1"/>
  <c r="E48" i="33"/>
  <c r="E61" i="33" s="1"/>
  <c r="D48" i="33"/>
  <c r="D61" i="33" s="1"/>
  <c r="C48" i="33"/>
  <c r="C61" i="33" s="1"/>
  <c r="L45" i="33"/>
  <c r="L58" i="33" s="1"/>
  <c r="K45" i="33"/>
  <c r="K58" i="33" s="1"/>
  <c r="J45" i="33"/>
  <c r="J58" i="33" s="1"/>
  <c r="I45" i="33"/>
  <c r="I58" i="33" s="1"/>
  <c r="H45" i="33"/>
  <c r="H58" i="33" s="1"/>
  <c r="G45" i="33"/>
  <c r="G58" i="33" s="1"/>
  <c r="F45" i="33"/>
  <c r="F58" i="33" s="1"/>
  <c r="E45" i="33"/>
  <c r="E58" i="33" s="1"/>
  <c r="D45" i="33"/>
  <c r="D58" i="33" s="1"/>
  <c r="C45" i="33"/>
  <c r="C58" i="33" s="1"/>
  <c r="L44" i="33"/>
  <c r="L57" i="33" s="1"/>
  <c r="K44" i="33"/>
  <c r="K57" i="33" s="1"/>
  <c r="J44" i="33"/>
  <c r="J57" i="33" s="1"/>
  <c r="I44" i="33"/>
  <c r="I57" i="33" s="1"/>
  <c r="H44" i="33"/>
  <c r="H57" i="33" s="1"/>
  <c r="G44" i="33"/>
  <c r="G57" i="33" s="1"/>
  <c r="F44" i="33"/>
  <c r="F57" i="33" s="1"/>
  <c r="E44" i="33"/>
  <c r="E57" i="33" s="1"/>
  <c r="D44" i="33"/>
  <c r="D57" i="33" s="1"/>
  <c r="C44" i="33"/>
  <c r="C57" i="33" s="1"/>
  <c r="K25" i="33"/>
  <c r="J25" i="33"/>
  <c r="I25" i="33"/>
  <c r="H25" i="33"/>
  <c r="G25" i="33"/>
  <c r="F25" i="33"/>
  <c r="E25" i="33"/>
  <c r="D25" i="33"/>
  <c r="C25" i="33"/>
  <c r="B25" i="33"/>
  <c r="K23" i="33"/>
  <c r="J23" i="33"/>
  <c r="I23" i="33"/>
  <c r="H23" i="33"/>
  <c r="G23" i="33"/>
  <c r="F23" i="33"/>
  <c r="E23" i="33"/>
  <c r="D23" i="33"/>
  <c r="C23" i="33"/>
  <c r="B23" i="33"/>
  <c r="S3" i="32"/>
  <c r="S4" i="32"/>
  <c r="S5" i="32"/>
  <c r="S6" i="32"/>
  <c r="S7" i="32"/>
  <c r="S8" i="32"/>
  <c r="S9" i="32"/>
  <c r="S10" i="32"/>
  <c r="S11" i="32"/>
  <c r="S2" i="32"/>
  <c r="R11" i="32"/>
  <c r="R10" i="32"/>
  <c r="R9" i="32"/>
  <c r="R8" i="32"/>
  <c r="R7" i="32"/>
  <c r="R6" i="32"/>
  <c r="R5" i="32"/>
  <c r="R4" i="32"/>
  <c r="R3" i="32"/>
  <c r="R2" i="32"/>
  <c r="Q11" i="32"/>
  <c r="Q10" i="32"/>
  <c r="Q9" i="32"/>
  <c r="Q8" i="32"/>
  <c r="Q7" i="32"/>
  <c r="Q6" i="32"/>
  <c r="Q5" i="32"/>
  <c r="Q4" i="32"/>
  <c r="Q3" i="32"/>
  <c r="Q2" i="32"/>
  <c r="P11" i="32"/>
  <c r="P10" i="32"/>
  <c r="P9" i="32"/>
  <c r="P8" i="32"/>
  <c r="P7" i="32"/>
  <c r="P6" i="32"/>
  <c r="P5" i="32"/>
  <c r="P4" i="32"/>
  <c r="P3" i="32"/>
  <c r="P2" i="32"/>
  <c r="O3" i="32"/>
  <c r="O11" i="32"/>
  <c r="O10" i="32"/>
  <c r="O9" i="32"/>
  <c r="O8" i="32"/>
  <c r="O7" i="32"/>
  <c r="O6" i="32"/>
  <c r="O5" i="32"/>
  <c r="O4" i="32"/>
  <c r="O2" i="32"/>
  <c r="B58" i="33" l="1"/>
  <c r="B66" i="33"/>
  <c r="M63" i="33"/>
  <c r="B60" i="33"/>
  <c r="B27" i="33"/>
  <c r="B29" i="33"/>
  <c r="J27" i="33"/>
  <c r="H29" i="33"/>
  <c r="I27" i="33"/>
  <c r="C27" i="33"/>
  <c r="K27" i="33"/>
  <c r="I29" i="33"/>
  <c r="J29" i="33"/>
  <c r="K29" i="33"/>
  <c r="M59" i="33"/>
  <c r="D29" i="33"/>
  <c r="E27" i="33"/>
  <c r="F27" i="33"/>
  <c r="G27" i="33"/>
  <c r="E29" i="33"/>
  <c r="D27" i="33"/>
  <c r="C29" i="33"/>
  <c r="H27" i="33"/>
  <c r="F29" i="33"/>
  <c r="G29" i="33"/>
  <c r="M58" i="33"/>
  <c r="M60" i="33"/>
  <c r="M66" i="33"/>
  <c r="B61" i="33"/>
  <c r="B64" i="33"/>
  <c r="M61" i="33"/>
  <c r="M64" i="33"/>
  <c r="B59" i="33"/>
  <c r="B63" i="33"/>
  <c r="B57" i="33"/>
  <c r="B62" i="33"/>
  <c r="B65" i="33"/>
  <c r="M57" i="33"/>
  <c r="M62" i="33"/>
  <c r="M65" i="33"/>
  <c r="L118" i="31"/>
  <c r="L131" i="31" s="1"/>
  <c r="K118" i="31"/>
  <c r="K131" i="31" s="1"/>
  <c r="J118" i="31"/>
  <c r="J131" i="31" s="1"/>
  <c r="I118" i="31"/>
  <c r="I131" i="31" s="1"/>
  <c r="H118" i="31"/>
  <c r="H131" i="31" s="1"/>
  <c r="G118" i="31"/>
  <c r="G131" i="31" s="1"/>
  <c r="F118" i="31"/>
  <c r="F131" i="31" s="1"/>
  <c r="E118" i="31"/>
  <c r="E131" i="31" s="1"/>
  <c r="D118" i="31"/>
  <c r="D131" i="31" s="1"/>
  <c r="C118" i="31"/>
  <c r="C131" i="31" s="1"/>
  <c r="L117" i="31"/>
  <c r="L130" i="31" s="1"/>
  <c r="K117" i="31"/>
  <c r="K130" i="31" s="1"/>
  <c r="J117" i="31"/>
  <c r="J130" i="31" s="1"/>
  <c r="I117" i="31"/>
  <c r="I130" i="31" s="1"/>
  <c r="H117" i="31"/>
  <c r="H130" i="31" s="1"/>
  <c r="G117" i="31"/>
  <c r="G130" i="31" s="1"/>
  <c r="F117" i="31"/>
  <c r="F130" i="31" s="1"/>
  <c r="E117" i="31"/>
  <c r="E130" i="31" s="1"/>
  <c r="D117" i="31"/>
  <c r="D130" i="31" s="1"/>
  <c r="C117" i="31"/>
  <c r="C130" i="31" s="1"/>
  <c r="L116" i="31"/>
  <c r="L129" i="31" s="1"/>
  <c r="K116" i="31"/>
  <c r="K129" i="31" s="1"/>
  <c r="J116" i="31"/>
  <c r="J129" i="31" s="1"/>
  <c r="I116" i="31"/>
  <c r="I129" i="31" s="1"/>
  <c r="H116" i="31"/>
  <c r="H129" i="31" s="1"/>
  <c r="G116" i="31"/>
  <c r="G129" i="31" s="1"/>
  <c r="F116" i="31"/>
  <c r="F129" i="31" s="1"/>
  <c r="E116" i="31"/>
  <c r="E129" i="31" s="1"/>
  <c r="D116" i="31"/>
  <c r="D129" i="31" s="1"/>
  <c r="C116" i="31"/>
  <c r="C129" i="31" s="1"/>
  <c r="L115" i="31"/>
  <c r="L128" i="31" s="1"/>
  <c r="K115" i="31"/>
  <c r="K128" i="31" s="1"/>
  <c r="J115" i="31"/>
  <c r="J128" i="31" s="1"/>
  <c r="I115" i="31"/>
  <c r="I128" i="31" s="1"/>
  <c r="H115" i="31"/>
  <c r="H128" i="31" s="1"/>
  <c r="G115" i="31"/>
  <c r="G128" i="31" s="1"/>
  <c r="F115" i="31"/>
  <c r="F128" i="31" s="1"/>
  <c r="E115" i="31"/>
  <c r="E128" i="31" s="1"/>
  <c r="D115" i="31"/>
  <c r="D128" i="31" s="1"/>
  <c r="C115" i="31"/>
  <c r="C128" i="31" s="1"/>
  <c r="L114" i="31"/>
  <c r="L127" i="31" s="1"/>
  <c r="K114" i="31"/>
  <c r="K127" i="31" s="1"/>
  <c r="J114" i="31"/>
  <c r="J127" i="31" s="1"/>
  <c r="I114" i="31"/>
  <c r="I127" i="31" s="1"/>
  <c r="H114" i="31"/>
  <c r="H127" i="31" s="1"/>
  <c r="G114" i="31"/>
  <c r="G127" i="31" s="1"/>
  <c r="F114" i="31"/>
  <c r="F127" i="31" s="1"/>
  <c r="E114" i="31"/>
  <c r="E127" i="31" s="1"/>
  <c r="D114" i="31"/>
  <c r="D127" i="31" s="1"/>
  <c r="C114" i="31"/>
  <c r="C127" i="31" s="1"/>
  <c r="L112" i="31"/>
  <c r="L125" i="31" s="1"/>
  <c r="K112" i="31"/>
  <c r="K125" i="31" s="1"/>
  <c r="J112" i="31"/>
  <c r="J125" i="31" s="1"/>
  <c r="I112" i="31"/>
  <c r="I125" i="31" s="1"/>
  <c r="H112" i="31"/>
  <c r="H125" i="31" s="1"/>
  <c r="G112" i="31"/>
  <c r="G125" i="31" s="1"/>
  <c r="F112" i="31"/>
  <c r="F125" i="31" s="1"/>
  <c r="E112" i="31"/>
  <c r="E125" i="31" s="1"/>
  <c r="D112" i="31"/>
  <c r="D125" i="31" s="1"/>
  <c r="C112" i="31"/>
  <c r="C125" i="31" s="1"/>
  <c r="L113" i="31"/>
  <c r="L126" i="31" s="1"/>
  <c r="K113" i="31"/>
  <c r="K126" i="31" s="1"/>
  <c r="J113" i="31"/>
  <c r="J126" i="31" s="1"/>
  <c r="I113" i="31"/>
  <c r="I126" i="31" s="1"/>
  <c r="H113" i="31"/>
  <c r="H126" i="31" s="1"/>
  <c r="G113" i="31"/>
  <c r="G126" i="31" s="1"/>
  <c r="F113" i="31"/>
  <c r="F126" i="31" s="1"/>
  <c r="E113" i="31"/>
  <c r="E126" i="31" s="1"/>
  <c r="D113" i="31"/>
  <c r="D126" i="31" s="1"/>
  <c r="C113" i="31"/>
  <c r="C126" i="31" s="1"/>
  <c r="L111" i="31"/>
  <c r="L124" i="31" s="1"/>
  <c r="K111" i="31"/>
  <c r="K124" i="31" s="1"/>
  <c r="J111" i="31"/>
  <c r="J124" i="31" s="1"/>
  <c r="I111" i="31"/>
  <c r="I124" i="31" s="1"/>
  <c r="H111" i="31"/>
  <c r="H124" i="31" s="1"/>
  <c r="G111" i="31"/>
  <c r="G124" i="31" s="1"/>
  <c r="F111" i="31"/>
  <c r="F124" i="31" s="1"/>
  <c r="E111" i="31"/>
  <c r="E124" i="31" s="1"/>
  <c r="D111" i="31"/>
  <c r="D124" i="31" s="1"/>
  <c r="C111" i="31"/>
  <c r="C124" i="31" s="1"/>
  <c r="L110" i="31"/>
  <c r="L123" i="31" s="1"/>
  <c r="K110" i="31"/>
  <c r="K123" i="31" s="1"/>
  <c r="J110" i="31"/>
  <c r="J123" i="31" s="1"/>
  <c r="I110" i="31"/>
  <c r="I123" i="31" s="1"/>
  <c r="H110" i="31"/>
  <c r="H123" i="31" s="1"/>
  <c r="G110" i="31"/>
  <c r="G123" i="31" s="1"/>
  <c r="F110" i="31"/>
  <c r="F123" i="31" s="1"/>
  <c r="E110" i="31"/>
  <c r="E123" i="31" s="1"/>
  <c r="D110" i="31"/>
  <c r="D123" i="31" s="1"/>
  <c r="C110" i="31"/>
  <c r="C123" i="31" s="1"/>
  <c r="L109" i="31"/>
  <c r="L122" i="31" s="1"/>
  <c r="K109" i="31"/>
  <c r="K122" i="31" s="1"/>
  <c r="J109" i="31"/>
  <c r="J122" i="31" s="1"/>
  <c r="I109" i="31"/>
  <c r="I122" i="31" s="1"/>
  <c r="H109" i="31"/>
  <c r="H122" i="31" s="1"/>
  <c r="G109" i="31"/>
  <c r="G122" i="31" s="1"/>
  <c r="F109" i="31"/>
  <c r="F122" i="31" s="1"/>
  <c r="E109" i="31"/>
  <c r="E122" i="31" s="1"/>
  <c r="D109" i="31"/>
  <c r="D122" i="31" s="1"/>
  <c r="C109" i="31"/>
  <c r="C122" i="31" s="1"/>
  <c r="K90" i="31"/>
  <c r="J90" i="31"/>
  <c r="I90" i="31"/>
  <c r="H90" i="31"/>
  <c r="G90" i="31"/>
  <c r="F90" i="31"/>
  <c r="E90" i="31"/>
  <c r="D90" i="31"/>
  <c r="C90" i="31"/>
  <c r="B90" i="31"/>
  <c r="K88" i="31"/>
  <c r="J88" i="31"/>
  <c r="I88" i="31"/>
  <c r="H88" i="31"/>
  <c r="G88" i="31"/>
  <c r="F88" i="31"/>
  <c r="E88" i="31"/>
  <c r="D88" i="31"/>
  <c r="C88" i="31"/>
  <c r="B88" i="31"/>
  <c r="B126" i="31" l="1"/>
  <c r="M126" i="31"/>
  <c r="B92" i="31"/>
  <c r="E92" i="31"/>
  <c r="I92" i="31"/>
  <c r="D92" i="31"/>
  <c r="H92" i="31"/>
  <c r="B94" i="31"/>
  <c r="F92" i="31"/>
  <c r="H94" i="31"/>
  <c r="C94" i="31"/>
  <c r="K94" i="31"/>
  <c r="J92" i="31"/>
  <c r="D94" i="31"/>
  <c r="C92" i="31"/>
  <c r="G92" i="31"/>
  <c r="K92" i="31"/>
  <c r="E94" i="31"/>
  <c r="I94" i="31"/>
  <c r="F94" i="31"/>
  <c r="J94" i="31"/>
  <c r="G94" i="31"/>
  <c r="B122" i="31"/>
  <c r="B124" i="31"/>
  <c r="B125" i="31"/>
  <c r="B128" i="31"/>
  <c r="B130" i="31"/>
  <c r="M122" i="31"/>
  <c r="M124" i="31"/>
  <c r="M125" i="31"/>
  <c r="M128" i="31"/>
  <c r="M130" i="31"/>
  <c r="B123" i="31"/>
  <c r="B127" i="31"/>
  <c r="B129" i="31"/>
  <c r="B131" i="31"/>
  <c r="M123" i="31"/>
  <c r="M127" i="31"/>
  <c r="M129" i="31"/>
  <c r="M131" i="31"/>
  <c r="L118" i="26"/>
  <c r="L131" i="26" s="1"/>
  <c r="K118" i="26"/>
  <c r="K131" i="26" s="1"/>
  <c r="J118" i="26"/>
  <c r="J131" i="26" s="1"/>
  <c r="I118" i="26"/>
  <c r="I131" i="26" s="1"/>
  <c r="H118" i="26"/>
  <c r="H131" i="26" s="1"/>
  <c r="G118" i="26"/>
  <c r="G131" i="26" s="1"/>
  <c r="F118" i="26"/>
  <c r="F131" i="26" s="1"/>
  <c r="E118" i="26"/>
  <c r="E131" i="26" s="1"/>
  <c r="D118" i="26"/>
  <c r="D131" i="26" s="1"/>
  <c r="C118" i="26"/>
  <c r="C131" i="26" s="1"/>
  <c r="L117" i="26"/>
  <c r="L130" i="26" s="1"/>
  <c r="K117" i="26"/>
  <c r="K130" i="26" s="1"/>
  <c r="J117" i="26"/>
  <c r="J130" i="26" s="1"/>
  <c r="I117" i="26"/>
  <c r="I130" i="26" s="1"/>
  <c r="H117" i="26"/>
  <c r="H130" i="26" s="1"/>
  <c r="G117" i="26"/>
  <c r="G130" i="26" s="1"/>
  <c r="F117" i="26"/>
  <c r="F130" i="26" s="1"/>
  <c r="E117" i="26"/>
  <c r="E130" i="26" s="1"/>
  <c r="D117" i="26"/>
  <c r="D130" i="26" s="1"/>
  <c r="C117" i="26"/>
  <c r="C130" i="26" s="1"/>
  <c r="L116" i="26"/>
  <c r="L129" i="26" s="1"/>
  <c r="K116" i="26"/>
  <c r="K129" i="26" s="1"/>
  <c r="J116" i="26"/>
  <c r="J129" i="26" s="1"/>
  <c r="I116" i="26"/>
  <c r="I129" i="26" s="1"/>
  <c r="H116" i="26"/>
  <c r="H129" i="26" s="1"/>
  <c r="G116" i="26"/>
  <c r="G129" i="26" s="1"/>
  <c r="F116" i="26"/>
  <c r="F129" i="26" s="1"/>
  <c r="E116" i="26"/>
  <c r="E129" i="26" s="1"/>
  <c r="D116" i="26"/>
  <c r="D129" i="26" s="1"/>
  <c r="C116" i="26"/>
  <c r="C129" i="26" s="1"/>
  <c r="L115" i="26"/>
  <c r="L128" i="26" s="1"/>
  <c r="K115" i="26"/>
  <c r="K128" i="26" s="1"/>
  <c r="J115" i="26"/>
  <c r="J128" i="26" s="1"/>
  <c r="I115" i="26"/>
  <c r="I128" i="26" s="1"/>
  <c r="H115" i="26"/>
  <c r="H128" i="26" s="1"/>
  <c r="G115" i="26"/>
  <c r="G128" i="26" s="1"/>
  <c r="F115" i="26"/>
  <c r="F128" i="26" s="1"/>
  <c r="E115" i="26"/>
  <c r="E128" i="26" s="1"/>
  <c r="D115" i="26"/>
  <c r="D128" i="26" s="1"/>
  <c r="C115" i="26"/>
  <c r="C128" i="26" s="1"/>
  <c r="L113" i="26"/>
  <c r="L126" i="26" s="1"/>
  <c r="K113" i="26"/>
  <c r="K126" i="26" s="1"/>
  <c r="J113" i="26"/>
  <c r="J126" i="26" s="1"/>
  <c r="I113" i="26"/>
  <c r="I126" i="26" s="1"/>
  <c r="H113" i="26"/>
  <c r="H126" i="26" s="1"/>
  <c r="G113" i="26"/>
  <c r="G126" i="26" s="1"/>
  <c r="F113" i="26"/>
  <c r="F126" i="26" s="1"/>
  <c r="E113" i="26"/>
  <c r="E126" i="26" s="1"/>
  <c r="D113" i="26"/>
  <c r="D126" i="26" s="1"/>
  <c r="C113" i="26"/>
  <c r="C126" i="26" s="1"/>
  <c r="L114" i="26"/>
  <c r="L127" i="26" s="1"/>
  <c r="K114" i="26"/>
  <c r="K127" i="26" s="1"/>
  <c r="J114" i="26"/>
  <c r="J127" i="26" s="1"/>
  <c r="I114" i="26"/>
  <c r="I127" i="26" s="1"/>
  <c r="H114" i="26"/>
  <c r="H127" i="26" s="1"/>
  <c r="G114" i="26"/>
  <c r="G127" i="26" s="1"/>
  <c r="F114" i="26"/>
  <c r="F127" i="26" s="1"/>
  <c r="E114" i="26"/>
  <c r="E127" i="26" s="1"/>
  <c r="D114" i="26"/>
  <c r="D127" i="26" s="1"/>
  <c r="C114" i="26"/>
  <c r="C127" i="26" s="1"/>
  <c r="L111" i="26"/>
  <c r="L124" i="26" s="1"/>
  <c r="K111" i="26"/>
  <c r="K124" i="26" s="1"/>
  <c r="J111" i="26"/>
  <c r="J124" i="26" s="1"/>
  <c r="I111" i="26"/>
  <c r="I124" i="26" s="1"/>
  <c r="H111" i="26"/>
  <c r="H124" i="26" s="1"/>
  <c r="G111" i="26"/>
  <c r="G124" i="26" s="1"/>
  <c r="F111" i="26"/>
  <c r="F124" i="26" s="1"/>
  <c r="E111" i="26"/>
  <c r="E124" i="26" s="1"/>
  <c r="D111" i="26"/>
  <c r="D124" i="26" s="1"/>
  <c r="C111" i="26"/>
  <c r="C124" i="26" s="1"/>
  <c r="L112" i="26"/>
  <c r="L125" i="26" s="1"/>
  <c r="K112" i="26"/>
  <c r="K125" i="26" s="1"/>
  <c r="J112" i="26"/>
  <c r="J125" i="26" s="1"/>
  <c r="I112" i="26"/>
  <c r="I125" i="26" s="1"/>
  <c r="H112" i="26"/>
  <c r="H125" i="26" s="1"/>
  <c r="G112" i="26"/>
  <c r="G125" i="26" s="1"/>
  <c r="F112" i="26"/>
  <c r="F125" i="26" s="1"/>
  <c r="E112" i="26"/>
  <c r="E125" i="26" s="1"/>
  <c r="D112" i="26"/>
  <c r="D125" i="26" s="1"/>
  <c r="C112" i="26"/>
  <c r="C125" i="26" s="1"/>
  <c r="L110" i="26"/>
  <c r="L123" i="26" s="1"/>
  <c r="K110" i="26"/>
  <c r="K123" i="26" s="1"/>
  <c r="J110" i="26"/>
  <c r="J123" i="26" s="1"/>
  <c r="I110" i="26"/>
  <c r="I123" i="26" s="1"/>
  <c r="H110" i="26"/>
  <c r="H123" i="26" s="1"/>
  <c r="G110" i="26"/>
  <c r="G123" i="26" s="1"/>
  <c r="F110" i="26"/>
  <c r="F123" i="26" s="1"/>
  <c r="E110" i="26"/>
  <c r="E123" i="26" s="1"/>
  <c r="D110" i="26"/>
  <c r="D123" i="26" s="1"/>
  <c r="C110" i="26"/>
  <c r="C123" i="26" s="1"/>
  <c r="L109" i="26"/>
  <c r="L122" i="26" s="1"/>
  <c r="K109" i="26"/>
  <c r="K122" i="26" s="1"/>
  <c r="J109" i="26"/>
  <c r="J122" i="26" s="1"/>
  <c r="I109" i="26"/>
  <c r="I122" i="26" s="1"/>
  <c r="H109" i="26"/>
  <c r="H122" i="26" s="1"/>
  <c r="G109" i="26"/>
  <c r="G122" i="26" s="1"/>
  <c r="F109" i="26"/>
  <c r="F122" i="26" s="1"/>
  <c r="E109" i="26"/>
  <c r="E122" i="26" s="1"/>
  <c r="D109" i="26"/>
  <c r="D122" i="26" s="1"/>
  <c r="C109" i="26"/>
  <c r="C122" i="26" s="1"/>
  <c r="C90" i="26"/>
  <c r="D90" i="26"/>
  <c r="E90" i="26"/>
  <c r="F90" i="26"/>
  <c r="G90" i="26"/>
  <c r="H90" i="26"/>
  <c r="I90" i="26"/>
  <c r="J90" i="26"/>
  <c r="K90" i="26"/>
  <c r="B90" i="26"/>
  <c r="C88" i="26"/>
  <c r="D88" i="26"/>
  <c r="E88" i="26"/>
  <c r="F88" i="26"/>
  <c r="G88" i="26"/>
  <c r="H88" i="26"/>
  <c r="I88" i="26"/>
  <c r="J88" i="26"/>
  <c r="K88" i="26"/>
  <c r="B88" i="26"/>
  <c r="L107" i="25"/>
  <c r="L120" i="25" s="1"/>
  <c r="K107" i="25"/>
  <c r="K120" i="25" s="1"/>
  <c r="J107" i="25"/>
  <c r="J120" i="25" s="1"/>
  <c r="I107" i="25"/>
  <c r="I120" i="25" s="1"/>
  <c r="H107" i="25"/>
  <c r="H120" i="25" s="1"/>
  <c r="G107" i="25"/>
  <c r="G120" i="25" s="1"/>
  <c r="F107" i="25"/>
  <c r="F120" i="25" s="1"/>
  <c r="E107" i="25"/>
  <c r="E120" i="25" s="1"/>
  <c r="D107" i="25"/>
  <c r="D120" i="25" s="1"/>
  <c r="C107" i="25"/>
  <c r="C120" i="25" s="1"/>
  <c r="L106" i="25"/>
  <c r="L119" i="25" s="1"/>
  <c r="K106" i="25"/>
  <c r="K119" i="25" s="1"/>
  <c r="J106" i="25"/>
  <c r="J119" i="25" s="1"/>
  <c r="I106" i="25"/>
  <c r="I119" i="25" s="1"/>
  <c r="H106" i="25"/>
  <c r="H119" i="25" s="1"/>
  <c r="G106" i="25"/>
  <c r="G119" i="25" s="1"/>
  <c r="F106" i="25"/>
  <c r="F119" i="25" s="1"/>
  <c r="E106" i="25"/>
  <c r="E119" i="25" s="1"/>
  <c r="D106" i="25"/>
  <c r="D119" i="25" s="1"/>
  <c r="C106" i="25"/>
  <c r="C119" i="25" s="1"/>
  <c r="L105" i="25"/>
  <c r="L118" i="25" s="1"/>
  <c r="K105" i="25"/>
  <c r="K118" i="25" s="1"/>
  <c r="J105" i="25"/>
  <c r="J118" i="25" s="1"/>
  <c r="I105" i="25"/>
  <c r="I118" i="25" s="1"/>
  <c r="H105" i="25"/>
  <c r="H118" i="25" s="1"/>
  <c r="G105" i="25"/>
  <c r="G118" i="25" s="1"/>
  <c r="F105" i="25"/>
  <c r="F118" i="25" s="1"/>
  <c r="E105" i="25"/>
  <c r="E118" i="25" s="1"/>
  <c r="D105" i="25"/>
  <c r="D118" i="25" s="1"/>
  <c r="C105" i="25"/>
  <c r="C118" i="25" s="1"/>
  <c r="L104" i="25"/>
  <c r="L117" i="25" s="1"/>
  <c r="K104" i="25"/>
  <c r="K117" i="25" s="1"/>
  <c r="J104" i="25"/>
  <c r="J117" i="25" s="1"/>
  <c r="I104" i="25"/>
  <c r="I117" i="25" s="1"/>
  <c r="H104" i="25"/>
  <c r="H117" i="25" s="1"/>
  <c r="G104" i="25"/>
  <c r="G117" i="25" s="1"/>
  <c r="F104" i="25"/>
  <c r="F117" i="25" s="1"/>
  <c r="E104" i="25"/>
  <c r="E117" i="25" s="1"/>
  <c r="D104" i="25"/>
  <c r="D117" i="25" s="1"/>
  <c r="C104" i="25"/>
  <c r="C117" i="25" s="1"/>
  <c r="L103" i="25"/>
  <c r="L116" i="25" s="1"/>
  <c r="K103" i="25"/>
  <c r="K116" i="25" s="1"/>
  <c r="J103" i="25"/>
  <c r="J116" i="25" s="1"/>
  <c r="I103" i="25"/>
  <c r="I116" i="25" s="1"/>
  <c r="H103" i="25"/>
  <c r="H116" i="25" s="1"/>
  <c r="G103" i="25"/>
  <c r="G116" i="25" s="1"/>
  <c r="F103" i="25"/>
  <c r="F116" i="25" s="1"/>
  <c r="E103" i="25"/>
  <c r="E116" i="25" s="1"/>
  <c r="D103" i="25"/>
  <c r="D116" i="25" s="1"/>
  <c r="C103" i="25"/>
  <c r="C116" i="25" s="1"/>
  <c r="L102" i="25"/>
  <c r="L115" i="25" s="1"/>
  <c r="K102" i="25"/>
  <c r="K115" i="25" s="1"/>
  <c r="J102" i="25"/>
  <c r="J115" i="25" s="1"/>
  <c r="I102" i="25"/>
  <c r="I115" i="25" s="1"/>
  <c r="H102" i="25"/>
  <c r="H115" i="25" s="1"/>
  <c r="G102" i="25"/>
  <c r="G115" i="25" s="1"/>
  <c r="F102" i="25"/>
  <c r="F115" i="25" s="1"/>
  <c r="E102" i="25"/>
  <c r="E115" i="25" s="1"/>
  <c r="D102" i="25"/>
  <c r="D115" i="25" s="1"/>
  <c r="C102" i="25"/>
  <c r="C115" i="25" s="1"/>
  <c r="L101" i="25"/>
  <c r="L114" i="25" s="1"/>
  <c r="K101" i="25"/>
  <c r="K114" i="25" s="1"/>
  <c r="J101" i="25"/>
  <c r="J114" i="25" s="1"/>
  <c r="I101" i="25"/>
  <c r="I114" i="25" s="1"/>
  <c r="H101" i="25"/>
  <c r="H114" i="25" s="1"/>
  <c r="G101" i="25"/>
  <c r="G114" i="25" s="1"/>
  <c r="F101" i="25"/>
  <c r="F114" i="25" s="1"/>
  <c r="E101" i="25"/>
  <c r="E114" i="25" s="1"/>
  <c r="D101" i="25"/>
  <c r="D114" i="25" s="1"/>
  <c r="C101" i="25"/>
  <c r="C114" i="25" s="1"/>
  <c r="L100" i="25"/>
  <c r="L113" i="25" s="1"/>
  <c r="K100" i="25"/>
  <c r="K113" i="25" s="1"/>
  <c r="J100" i="25"/>
  <c r="J113" i="25" s="1"/>
  <c r="I100" i="25"/>
  <c r="I113" i="25" s="1"/>
  <c r="H100" i="25"/>
  <c r="H113" i="25" s="1"/>
  <c r="G100" i="25"/>
  <c r="G113" i="25" s="1"/>
  <c r="F100" i="25"/>
  <c r="F113" i="25" s="1"/>
  <c r="E100" i="25"/>
  <c r="E113" i="25" s="1"/>
  <c r="D100" i="25"/>
  <c r="D113" i="25" s="1"/>
  <c r="C100" i="25"/>
  <c r="C113" i="25" s="1"/>
  <c r="L99" i="25"/>
  <c r="L112" i="25" s="1"/>
  <c r="K99" i="25"/>
  <c r="K112" i="25" s="1"/>
  <c r="J99" i="25"/>
  <c r="J112" i="25" s="1"/>
  <c r="I99" i="25"/>
  <c r="I112" i="25" s="1"/>
  <c r="H99" i="25"/>
  <c r="H112" i="25" s="1"/>
  <c r="G99" i="25"/>
  <c r="G112" i="25" s="1"/>
  <c r="F99" i="25"/>
  <c r="F112" i="25" s="1"/>
  <c r="E99" i="25"/>
  <c r="E112" i="25" s="1"/>
  <c r="D99" i="25"/>
  <c r="D112" i="25" s="1"/>
  <c r="C99" i="25"/>
  <c r="C112" i="25" s="1"/>
  <c r="L98" i="25"/>
  <c r="L111" i="25" s="1"/>
  <c r="K98" i="25"/>
  <c r="K111" i="25" s="1"/>
  <c r="J98" i="25"/>
  <c r="J111" i="25" s="1"/>
  <c r="I98" i="25"/>
  <c r="I111" i="25" s="1"/>
  <c r="H98" i="25"/>
  <c r="H111" i="25" s="1"/>
  <c r="G98" i="25"/>
  <c r="G111" i="25" s="1"/>
  <c r="F98" i="25"/>
  <c r="F111" i="25" s="1"/>
  <c r="E98" i="25"/>
  <c r="E111" i="25" s="1"/>
  <c r="D98" i="25"/>
  <c r="D111" i="25" s="1"/>
  <c r="C98" i="25"/>
  <c r="C111" i="25" s="1"/>
  <c r="C79" i="25"/>
  <c r="D79" i="25"/>
  <c r="E79" i="25"/>
  <c r="F79" i="25"/>
  <c r="G79" i="25"/>
  <c r="H79" i="25"/>
  <c r="I79" i="25"/>
  <c r="J79" i="25"/>
  <c r="K79" i="25"/>
  <c r="B79" i="25"/>
  <c r="C77" i="25"/>
  <c r="D77" i="25"/>
  <c r="E77" i="25"/>
  <c r="F77" i="25"/>
  <c r="G77" i="25"/>
  <c r="H77" i="25"/>
  <c r="I77" i="25"/>
  <c r="J77" i="25"/>
  <c r="K77" i="25"/>
  <c r="B77" i="25"/>
  <c r="B92" i="26" l="1"/>
  <c r="J92" i="26"/>
  <c r="B111" i="25"/>
  <c r="B113" i="25"/>
  <c r="B115" i="25"/>
  <c r="B117" i="25"/>
  <c r="B119" i="25"/>
  <c r="E94" i="26"/>
  <c r="B81" i="25"/>
  <c r="I92" i="26"/>
  <c r="B124" i="26"/>
  <c r="B126" i="26"/>
  <c r="M124" i="26"/>
  <c r="M126" i="26"/>
  <c r="B129" i="26"/>
  <c r="M125" i="26"/>
  <c r="B131" i="26"/>
  <c r="B94" i="26"/>
  <c r="I94" i="26"/>
  <c r="J94" i="26"/>
  <c r="C94" i="26"/>
  <c r="G94" i="26"/>
  <c r="K94" i="26"/>
  <c r="F94" i="26"/>
  <c r="D94" i="26"/>
  <c r="H94" i="26"/>
  <c r="E92" i="26"/>
  <c r="F92" i="26"/>
  <c r="C92" i="26"/>
  <c r="G92" i="26"/>
  <c r="K92" i="26"/>
  <c r="D92" i="26"/>
  <c r="H92" i="26"/>
  <c r="M129" i="26"/>
  <c r="B122" i="26"/>
  <c r="B125" i="26"/>
  <c r="B127" i="26"/>
  <c r="B128" i="26"/>
  <c r="B130" i="26"/>
  <c r="M123" i="26"/>
  <c r="M127" i="26"/>
  <c r="M128" i="26"/>
  <c r="M130" i="26"/>
  <c r="M122" i="26"/>
  <c r="B123" i="26"/>
  <c r="M131" i="26"/>
  <c r="B83" i="25"/>
  <c r="J83" i="25"/>
  <c r="C83" i="25"/>
  <c r="G83" i="25"/>
  <c r="D83" i="25"/>
  <c r="H83" i="25"/>
  <c r="F83" i="25"/>
  <c r="K83" i="25"/>
  <c r="E83" i="25"/>
  <c r="I83" i="25"/>
  <c r="F81" i="25"/>
  <c r="G81" i="25"/>
  <c r="D81" i="25"/>
  <c r="H81" i="25"/>
  <c r="J81" i="25"/>
  <c r="C81" i="25"/>
  <c r="K81" i="25"/>
  <c r="E81" i="25"/>
  <c r="I81" i="25"/>
  <c r="M111" i="25"/>
  <c r="M113" i="25"/>
  <c r="M115" i="25"/>
  <c r="M117" i="25"/>
  <c r="M119" i="25"/>
  <c r="B112" i="25"/>
  <c r="B114" i="25"/>
  <c r="B116" i="25"/>
  <c r="B118" i="25"/>
  <c r="B120" i="25"/>
  <c r="M112" i="25"/>
  <c r="M114" i="25"/>
  <c r="M116" i="25"/>
  <c r="M118" i="25"/>
  <c r="M120" i="25"/>
  <c r="I17" i="23"/>
  <c r="I16" i="23"/>
  <c r="I11" i="23"/>
  <c r="I10" i="23"/>
  <c r="I5" i="23"/>
  <c r="I4" i="23"/>
  <c r="J21" i="23" l="1"/>
  <c r="J22" i="23"/>
  <c r="J24" i="23"/>
  <c r="J23" i="23"/>
  <c r="I6" i="23"/>
  <c r="J5" i="23" s="1"/>
  <c r="I18" i="23"/>
  <c r="J17" i="23" s="1"/>
  <c r="I12" i="23"/>
  <c r="J11" i="23" s="1"/>
  <c r="G5" i="22"/>
  <c r="G4" i="22"/>
  <c r="H13" i="21"/>
  <c r="H12" i="21"/>
  <c r="H11" i="21"/>
  <c r="H4" i="21"/>
  <c r="H6" i="21"/>
  <c r="H5" i="21"/>
  <c r="G6" i="20"/>
  <c r="G5" i="20"/>
  <c r="G4" i="20"/>
  <c r="I20" i="19"/>
  <c r="I19" i="19"/>
  <c r="I18" i="19"/>
  <c r="I13" i="19"/>
  <c r="I12" i="19"/>
  <c r="I11" i="19"/>
  <c r="I6" i="19"/>
  <c r="I5" i="19"/>
  <c r="I4" i="19"/>
  <c r="H8" i="18"/>
  <c r="H7" i="18"/>
  <c r="H6" i="18"/>
  <c r="H5" i="18"/>
  <c r="H4" i="18"/>
  <c r="H36" i="18"/>
  <c r="H35" i="18"/>
  <c r="H34" i="18"/>
  <c r="H33" i="18"/>
  <c r="H32" i="18"/>
  <c r="H36" i="17"/>
  <c r="H35" i="17"/>
  <c r="H34" i="17"/>
  <c r="H33" i="17"/>
  <c r="H32" i="17"/>
  <c r="H8" i="17"/>
  <c r="H7" i="17"/>
  <c r="H6" i="17"/>
  <c r="H5" i="17"/>
  <c r="H4" i="17"/>
  <c r="H36" i="16"/>
  <c r="H35" i="16"/>
  <c r="H34" i="16"/>
  <c r="H33" i="16"/>
  <c r="H32" i="16"/>
  <c r="H8" i="16"/>
  <c r="H7" i="16"/>
  <c r="H6" i="16"/>
  <c r="H5" i="16"/>
  <c r="H4" i="16"/>
  <c r="G8" i="15"/>
  <c r="G7" i="15"/>
  <c r="G6" i="15"/>
  <c r="G5" i="15"/>
  <c r="G4" i="15"/>
  <c r="J120" i="14"/>
  <c r="J119" i="14"/>
  <c r="J118" i="14"/>
  <c r="J117" i="14"/>
  <c r="J116" i="14"/>
  <c r="J92" i="14"/>
  <c r="J91" i="14"/>
  <c r="J90" i="14"/>
  <c r="J89" i="14"/>
  <c r="J88" i="14"/>
  <c r="J64" i="14"/>
  <c r="J63" i="14"/>
  <c r="J62" i="14"/>
  <c r="J61" i="14"/>
  <c r="J60" i="14"/>
  <c r="J36" i="14"/>
  <c r="J35" i="14"/>
  <c r="J34" i="14"/>
  <c r="J33" i="14"/>
  <c r="J32" i="14"/>
  <c r="J8" i="14"/>
  <c r="J7" i="14"/>
  <c r="K7" i="14" s="1"/>
  <c r="J6" i="14"/>
  <c r="J5" i="14"/>
  <c r="J4" i="14"/>
  <c r="J9" i="14" s="1"/>
  <c r="H64" i="13"/>
  <c r="H63" i="13"/>
  <c r="H62" i="13"/>
  <c r="H61" i="13"/>
  <c r="H60" i="13"/>
  <c r="H37" i="13"/>
  <c r="H8" i="13"/>
  <c r="H7" i="13"/>
  <c r="H6" i="13"/>
  <c r="H5" i="13"/>
  <c r="H4" i="13"/>
  <c r="I34" i="13" l="1"/>
  <c r="I35" i="13"/>
  <c r="K5" i="14"/>
  <c r="K8" i="14"/>
  <c r="K4" i="14"/>
  <c r="I33" i="13"/>
  <c r="I36" i="13"/>
  <c r="I32" i="13"/>
  <c r="K6" i="14"/>
  <c r="H9" i="13"/>
  <c r="I6" i="13" s="1"/>
  <c r="J4" i="23"/>
  <c r="J16" i="23"/>
  <c r="J10" i="23"/>
  <c r="G6" i="22"/>
  <c r="H5" i="22" s="1"/>
  <c r="H14" i="21"/>
  <c r="H7" i="21"/>
  <c r="I4" i="21" s="1"/>
  <c r="G7" i="20"/>
  <c r="I21" i="19"/>
  <c r="J20" i="19" s="1"/>
  <c r="I14" i="19"/>
  <c r="J11" i="19" s="1"/>
  <c r="J13" i="19"/>
  <c r="I7" i="19"/>
  <c r="J6" i="19" s="1"/>
  <c r="H9" i="18"/>
  <c r="I6" i="18" s="1"/>
  <c r="H37" i="18"/>
  <c r="I32" i="18" s="1"/>
  <c r="H37" i="17"/>
  <c r="I34" i="17" s="1"/>
  <c r="H9" i="17"/>
  <c r="I4" i="17" s="1"/>
  <c r="H37" i="16"/>
  <c r="I32" i="16" s="1"/>
  <c r="H9" i="16"/>
  <c r="G9" i="15"/>
  <c r="H8" i="15" s="1"/>
  <c r="J121" i="14"/>
  <c r="K117" i="14" s="1"/>
  <c r="J93" i="14"/>
  <c r="K91" i="14" s="1"/>
  <c r="J65" i="14"/>
  <c r="K64" i="14" s="1"/>
  <c r="J37" i="14"/>
  <c r="K34" i="14" s="1"/>
  <c r="H65" i="13"/>
  <c r="I61" i="13" s="1"/>
  <c r="G36" i="12"/>
  <c r="G35" i="12"/>
  <c r="G34" i="12"/>
  <c r="G33" i="12"/>
  <c r="G32" i="12"/>
  <c r="G8" i="12"/>
  <c r="G7" i="12"/>
  <c r="G6" i="12"/>
  <c r="G5" i="12"/>
  <c r="G4" i="12"/>
  <c r="G8" i="11"/>
  <c r="G7" i="11"/>
  <c r="G6" i="11"/>
  <c r="H6" i="11" s="1"/>
  <c r="G5" i="11"/>
  <c r="G4" i="11"/>
  <c r="G9" i="11" s="1"/>
  <c r="G8" i="10"/>
  <c r="G7" i="10"/>
  <c r="G6" i="10"/>
  <c r="G5" i="10"/>
  <c r="G4" i="10"/>
  <c r="H7" i="10" l="1"/>
  <c r="H4" i="10"/>
  <c r="H7" i="11"/>
  <c r="H33" i="12"/>
  <c r="H5" i="12"/>
  <c r="H8" i="11"/>
  <c r="H6" i="10"/>
  <c r="H5" i="11"/>
  <c r="H35" i="12"/>
  <c r="H4" i="11"/>
  <c r="G9" i="12"/>
  <c r="H8" i="12" s="1"/>
  <c r="G9" i="10"/>
  <c r="H8" i="10" s="1"/>
  <c r="J4" i="19"/>
  <c r="G37" i="12"/>
  <c r="H36" i="12" s="1"/>
  <c r="I8" i="13"/>
  <c r="I4" i="13"/>
  <c r="I7" i="13"/>
  <c r="J12" i="19"/>
  <c r="I5" i="13"/>
  <c r="H4" i="22"/>
  <c r="I13" i="21"/>
  <c r="I12" i="21"/>
  <c r="I11" i="21"/>
  <c r="I6" i="21"/>
  <c r="I5" i="21"/>
  <c r="H6" i="20"/>
  <c r="H4" i="20"/>
  <c r="H5" i="20"/>
  <c r="J19" i="19"/>
  <c r="J18" i="19"/>
  <c r="J5" i="19"/>
  <c r="I8" i="18"/>
  <c r="I5" i="18"/>
  <c r="I7" i="18"/>
  <c r="I4" i="18"/>
  <c r="I36" i="18"/>
  <c r="I35" i="18"/>
  <c r="I34" i="18"/>
  <c r="I33" i="18"/>
  <c r="I35" i="17"/>
  <c r="I36" i="17"/>
  <c r="I33" i="17"/>
  <c r="I32" i="17"/>
  <c r="I6" i="17"/>
  <c r="I5" i="17"/>
  <c r="I7" i="17"/>
  <c r="I8" i="17"/>
  <c r="I36" i="16"/>
  <c r="I33" i="16"/>
  <c r="I35" i="16"/>
  <c r="I34" i="16"/>
  <c r="I5" i="16"/>
  <c r="I8" i="16"/>
  <c r="I7" i="16"/>
  <c r="I6" i="16"/>
  <c r="I4" i="16"/>
  <c r="H5" i="15"/>
  <c r="H6" i="15"/>
  <c r="H7" i="15"/>
  <c r="H4" i="15"/>
  <c r="K120" i="14"/>
  <c r="K116" i="14"/>
  <c r="K119" i="14"/>
  <c r="K118" i="14"/>
  <c r="K89" i="14"/>
  <c r="K90" i="14"/>
  <c r="K92" i="14"/>
  <c r="K88" i="14"/>
  <c r="K61" i="14"/>
  <c r="K62" i="14"/>
  <c r="K63" i="14"/>
  <c r="K60" i="14"/>
  <c r="K36" i="14"/>
  <c r="K35" i="14"/>
  <c r="K33" i="14"/>
  <c r="K32" i="14"/>
  <c r="I64" i="13"/>
  <c r="I60" i="13"/>
  <c r="I63" i="13"/>
  <c r="I62" i="13"/>
  <c r="G36" i="9"/>
  <c r="G35" i="9"/>
  <c r="G34" i="9"/>
  <c r="G33" i="9"/>
  <c r="G32" i="9"/>
  <c r="G8" i="9"/>
  <c r="G7" i="9"/>
  <c r="G6" i="9"/>
  <c r="G5" i="9"/>
  <c r="G4" i="9"/>
  <c r="H34" i="9" l="1"/>
  <c r="H4" i="12"/>
  <c r="H7" i="12"/>
  <c r="G9" i="9"/>
  <c r="H7" i="9" s="1"/>
  <c r="H6" i="12"/>
  <c r="H32" i="12"/>
  <c r="H32" i="9"/>
  <c r="G37" i="9"/>
  <c r="H35" i="9" s="1"/>
  <c r="H36" i="9"/>
  <c r="I7" i="10"/>
  <c r="H33" i="9"/>
  <c r="H34" i="12"/>
  <c r="H5" i="10"/>
  <c r="I4" i="10" s="1"/>
  <c r="L42" i="5"/>
  <c r="L55" i="5" s="1"/>
  <c r="K42" i="5"/>
  <c r="K55" i="5" s="1"/>
  <c r="J42" i="5"/>
  <c r="J55" i="5" s="1"/>
  <c r="I42" i="5"/>
  <c r="I55" i="5" s="1"/>
  <c r="H42" i="5"/>
  <c r="H55" i="5" s="1"/>
  <c r="G42" i="5"/>
  <c r="G55" i="5" s="1"/>
  <c r="F42" i="5"/>
  <c r="F55" i="5" s="1"/>
  <c r="E42" i="5"/>
  <c r="E55" i="5" s="1"/>
  <c r="D42" i="5"/>
  <c r="D55" i="5" s="1"/>
  <c r="C42" i="5"/>
  <c r="C55" i="5" s="1"/>
  <c r="L41" i="5"/>
  <c r="L54" i="5" s="1"/>
  <c r="K41" i="5"/>
  <c r="K54" i="5" s="1"/>
  <c r="J41" i="5"/>
  <c r="J54" i="5" s="1"/>
  <c r="I41" i="5"/>
  <c r="I54" i="5" s="1"/>
  <c r="H41" i="5"/>
  <c r="H54" i="5" s="1"/>
  <c r="G41" i="5"/>
  <c r="G54" i="5" s="1"/>
  <c r="F41" i="5"/>
  <c r="F54" i="5" s="1"/>
  <c r="E41" i="5"/>
  <c r="E54" i="5" s="1"/>
  <c r="D41" i="5"/>
  <c r="D54" i="5" s="1"/>
  <c r="C41" i="5"/>
  <c r="C54" i="5" s="1"/>
  <c r="L40" i="5"/>
  <c r="L50" i="5" s="1"/>
  <c r="K40" i="5"/>
  <c r="K50" i="5" s="1"/>
  <c r="J40" i="5"/>
  <c r="J50" i="5" s="1"/>
  <c r="I40" i="5"/>
  <c r="I50" i="5" s="1"/>
  <c r="H40" i="5"/>
  <c r="H50" i="5" s="1"/>
  <c r="G40" i="5"/>
  <c r="G50" i="5" s="1"/>
  <c r="F40" i="5"/>
  <c r="F50" i="5" s="1"/>
  <c r="E40" i="5"/>
  <c r="E50" i="5" s="1"/>
  <c r="D40" i="5"/>
  <c r="D50" i="5" s="1"/>
  <c r="C40" i="5"/>
  <c r="C50" i="5" s="1"/>
  <c r="L39" i="5"/>
  <c r="L52" i="5" s="1"/>
  <c r="K39" i="5"/>
  <c r="K52" i="5" s="1"/>
  <c r="J39" i="5"/>
  <c r="J52" i="5" s="1"/>
  <c r="I39" i="5"/>
  <c r="I52" i="5" s="1"/>
  <c r="H39" i="5"/>
  <c r="H52" i="5" s="1"/>
  <c r="G39" i="5"/>
  <c r="G52" i="5" s="1"/>
  <c r="F39" i="5"/>
  <c r="F52" i="5" s="1"/>
  <c r="E39" i="5"/>
  <c r="E52" i="5" s="1"/>
  <c r="D39" i="5"/>
  <c r="D52" i="5" s="1"/>
  <c r="C39" i="5"/>
  <c r="C52" i="5" s="1"/>
  <c r="L38" i="5"/>
  <c r="L53" i="5" s="1"/>
  <c r="K38" i="5"/>
  <c r="K53" i="5" s="1"/>
  <c r="J38" i="5"/>
  <c r="J53" i="5" s="1"/>
  <c r="I38" i="5"/>
  <c r="I53" i="5" s="1"/>
  <c r="H38" i="5"/>
  <c r="H53" i="5" s="1"/>
  <c r="G38" i="5"/>
  <c r="G53" i="5" s="1"/>
  <c r="F38" i="5"/>
  <c r="F53" i="5" s="1"/>
  <c r="E38" i="5"/>
  <c r="E53" i="5" s="1"/>
  <c r="D38" i="5"/>
  <c r="D53" i="5" s="1"/>
  <c r="C38" i="5"/>
  <c r="C53" i="5" s="1"/>
  <c r="L37" i="5"/>
  <c r="L48" i="5" s="1"/>
  <c r="K37" i="5"/>
  <c r="K48" i="5" s="1"/>
  <c r="J37" i="5"/>
  <c r="J48" i="5" s="1"/>
  <c r="I37" i="5"/>
  <c r="I48" i="5" s="1"/>
  <c r="H37" i="5"/>
  <c r="H48" i="5" s="1"/>
  <c r="G37" i="5"/>
  <c r="G48" i="5" s="1"/>
  <c r="F37" i="5"/>
  <c r="F48" i="5" s="1"/>
  <c r="E37" i="5"/>
  <c r="E48" i="5" s="1"/>
  <c r="D37" i="5"/>
  <c r="D48" i="5" s="1"/>
  <c r="C37" i="5"/>
  <c r="C48" i="5" s="1"/>
  <c r="L36" i="5"/>
  <c r="L49" i="5" s="1"/>
  <c r="K36" i="5"/>
  <c r="K49" i="5" s="1"/>
  <c r="J36" i="5"/>
  <c r="J49" i="5" s="1"/>
  <c r="I36" i="5"/>
  <c r="I49" i="5" s="1"/>
  <c r="H36" i="5"/>
  <c r="H49" i="5" s="1"/>
  <c r="G36" i="5"/>
  <c r="G49" i="5" s="1"/>
  <c r="F36" i="5"/>
  <c r="F49" i="5" s="1"/>
  <c r="E36" i="5"/>
  <c r="E49" i="5" s="1"/>
  <c r="D36" i="5"/>
  <c r="D49" i="5" s="1"/>
  <c r="C36" i="5"/>
  <c r="C49" i="5" s="1"/>
  <c r="L35" i="5"/>
  <c r="L47" i="5" s="1"/>
  <c r="K35" i="5"/>
  <c r="K47" i="5" s="1"/>
  <c r="J35" i="5"/>
  <c r="J47" i="5" s="1"/>
  <c r="I35" i="5"/>
  <c r="I47" i="5" s="1"/>
  <c r="H35" i="5"/>
  <c r="H47" i="5" s="1"/>
  <c r="G35" i="5"/>
  <c r="G47" i="5" s="1"/>
  <c r="F35" i="5"/>
  <c r="F47" i="5" s="1"/>
  <c r="E35" i="5"/>
  <c r="E47" i="5" s="1"/>
  <c r="D35" i="5"/>
  <c r="D47" i="5" s="1"/>
  <c r="C35" i="5"/>
  <c r="C47" i="5" s="1"/>
  <c r="L34" i="5"/>
  <c r="L51" i="5" s="1"/>
  <c r="K34" i="5"/>
  <c r="K51" i="5" s="1"/>
  <c r="J34" i="5"/>
  <c r="J51" i="5" s="1"/>
  <c r="I34" i="5"/>
  <c r="I51" i="5" s="1"/>
  <c r="H34" i="5"/>
  <c r="H51" i="5" s="1"/>
  <c r="G34" i="5"/>
  <c r="G51" i="5" s="1"/>
  <c r="F34" i="5"/>
  <c r="F51" i="5" s="1"/>
  <c r="E34" i="5"/>
  <c r="E51" i="5" s="1"/>
  <c r="D34" i="5"/>
  <c r="D51" i="5" s="1"/>
  <c r="C34" i="5"/>
  <c r="C51" i="5" s="1"/>
  <c r="L33" i="5"/>
  <c r="L46" i="5" s="1"/>
  <c r="K33" i="5"/>
  <c r="K46" i="5" s="1"/>
  <c r="J33" i="5"/>
  <c r="J46" i="5" s="1"/>
  <c r="I33" i="5"/>
  <c r="I46" i="5" s="1"/>
  <c r="H33" i="5"/>
  <c r="H46" i="5" s="1"/>
  <c r="G33" i="5"/>
  <c r="G46" i="5" s="1"/>
  <c r="F33" i="5"/>
  <c r="F46" i="5" s="1"/>
  <c r="E33" i="5"/>
  <c r="E46" i="5" s="1"/>
  <c r="D33" i="5"/>
  <c r="D46" i="5" s="1"/>
  <c r="C33" i="5"/>
  <c r="C46" i="5" s="1"/>
  <c r="K14" i="5"/>
  <c r="J14" i="5"/>
  <c r="I14" i="5"/>
  <c r="H14" i="5"/>
  <c r="G14" i="5"/>
  <c r="F14" i="5"/>
  <c r="E14" i="5"/>
  <c r="D14" i="5"/>
  <c r="C14" i="5"/>
  <c r="B14" i="5"/>
  <c r="K12" i="5"/>
  <c r="J12" i="5"/>
  <c r="I12" i="5"/>
  <c r="H12" i="5"/>
  <c r="G12" i="5"/>
  <c r="F12" i="5"/>
  <c r="E12" i="5"/>
  <c r="D12" i="5"/>
  <c r="C12" i="5"/>
  <c r="B12" i="5"/>
  <c r="K105" i="4"/>
  <c r="G105" i="4"/>
  <c r="C105" i="4"/>
  <c r="I104" i="4"/>
  <c r="E104" i="4"/>
  <c r="K103" i="4"/>
  <c r="G103" i="4"/>
  <c r="C103" i="4"/>
  <c r="I102" i="4"/>
  <c r="E102" i="4"/>
  <c r="L96" i="4"/>
  <c r="L109" i="4" s="1"/>
  <c r="K96" i="4"/>
  <c r="K109" i="4" s="1"/>
  <c r="J96" i="4"/>
  <c r="J109" i="4" s="1"/>
  <c r="I96" i="4"/>
  <c r="I109" i="4" s="1"/>
  <c r="H96" i="4"/>
  <c r="H109" i="4" s="1"/>
  <c r="G96" i="4"/>
  <c r="G109" i="4" s="1"/>
  <c r="F96" i="4"/>
  <c r="F109" i="4" s="1"/>
  <c r="E96" i="4"/>
  <c r="E109" i="4" s="1"/>
  <c r="D96" i="4"/>
  <c r="D109" i="4" s="1"/>
  <c r="C96" i="4"/>
  <c r="C109" i="4" s="1"/>
  <c r="L95" i="4"/>
  <c r="L108" i="4" s="1"/>
  <c r="K95" i="4"/>
  <c r="K108" i="4" s="1"/>
  <c r="J95" i="4"/>
  <c r="J108" i="4" s="1"/>
  <c r="I95" i="4"/>
  <c r="I108" i="4" s="1"/>
  <c r="H95" i="4"/>
  <c r="H108" i="4" s="1"/>
  <c r="G95" i="4"/>
  <c r="G108" i="4" s="1"/>
  <c r="F95" i="4"/>
  <c r="F108" i="4" s="1"/>
  <c r="E95" i="4"/>
  <c r="E108" i="4" s="1"/>
  <c r="D95" i="4"/>
  <c r="D108" i="4" s="1"/>
  <c r="C95" i="4"/>
  <c r="C108" i="4" s="1"/>
  <c r="L94" i="4"/>
  <c r="L107" i="4" s="1"/>
  <c r="K94" i="4"/>
  <c r="K107" i="4" s="1"/>
  <c r="J94" i="4"/>
  <c r="J107" i="4" s="1"/>
  <c r="I94" i="4"/>
  <c r="I107" i="4" s="1"/>
  <c r="H94" i="4"/>
  <c r="H107" i="4" s="1"/>
  <c r="G94" i="4"/>
  <c r="G107" i="4" s="1"/>
  <c r="F94" i="4"/>
  <c r="F107" i="4" s="1"/>
  <c r="E94" i="4"/>
  <c r="E107" i="4" s="1"/>
  <c r="D94" i="4"/>
  <c r="D107" i="4" s="1"/>
  <c r="C94" i="4"/>
  <c r="C107" i="4" s="1"/>
  <c r="L93" i="4"/>
  <c r="L106" i="4" s="1"/>
  <c r="K93" i="4"/>
  <c r="K106" i="4" s="1"/>
  <c r="J93" i="4"/>
  <c r="J106" i="4" s="1"/>
  <c r="I93" i="4"/>
  <c r="I106" i="4" s="1"/>
  <c r="H93" i="4"/>
  <c r="H106" i="4" s="1"/>
  <c r="G93" i="4"/>
  <c r="G106" i="4" s="1"/>
  <c r="F93" i="4"/>
  <c r="F106" i="4" s="1"/>
  <c r="E93" i="4"/>
  <c r="E106" i="4" s="1"/>
  <c r="D93" i="4"/>
  <c r="D106" i="4" s="1"/>
  <c r="C93" i="4"/>
  <c r="C106" i="4" s="1"/>
  <c r="L92" i="4"/>
  <c r="L104" i="4" s="1"/>
  <c r="K92" i="4"/>
  <c r="K104" i="4" s="1"/>
  <c r="J92" i="4"/>
  <c r="J104" i="4" s="1"/>
  <c r="I92" i="4"/>
  <c r="H92" i="4"/>
  <c r="H104" i="4" s="1"/>
  <c r="G92" i="4"/>
  <c r="G104" i="4" s="1"/>
  <c r="F92" i="4"/>
  <c r="F104" i="4" s="1"/>
  <c r="E92" i="4"/>
  <c r="D92" i="4"/>
  <c r="D104" i="4" s="1"/>
  <c r="C92" i="4"/>
  <c r="C104" i="4" s="1"/>
  <c r="L91" i="4"/>
  <c r="L105" i="4" s="1"/>
  <c r="K91" i="4"/>
  <c r="J91" i="4"/>
  <c r="J105" i="4" s="1"/>
  <c r="I91" i="4"/>
  <c r="I105" i="4" s="1"/>
  <c r="H91" i="4"/>
  <c r="H105" i="4" s="1"/>
  <c r="G91" i="4"/>
  <c r="F91" i="4"/>
  <c r="F105" i="4" s="1"/>
  <c r="E91" i="4"/>
  <c r="E105" i="4" s="1"/>
  <c r="D91" i="4"/>
  <c r="D105" i="4" s="1"/>
  <c r="C91" i="4"/>
  <c r="L90" i="4"/>
  <c r="L102" i="4" s="1"/>
  <c r="K90" i="4"/>
  <c r="K102" i="4" s="1"/>
  <c r="J90" i="4"/>
  <c r="J102" i="4" s="1"/>
  <c r="I90" i="4"/>
  <c r="H90" i="4"/>
  <c r="H102" i="4" s="1"/>
  <c r="G90" i="4"/>
  <c r="G102" i="4" s="1"/>
  <c r="F90" i="4"/>
  <c r="F102" i="4" s="1"/>
  <c r="E90" i="4"/>
  <c r="D90" i="4"/>
  <c r="D102" i="4" s="1"/>
  <c r="C90" i="4"/>
  <c r="C102" i="4" s="1"/>
  <c r="L89" i="4"/>
  <c r="L103" i="4" s="1"/>
  <c r="K89" i="4"/>
  <c r="J89" i="4"/>
  <c r="J103" i="4" s="1"/>
  <c r="I89" i="4"/>
  <c r="I103" i="4" s="1"/>
  <c r="H89" i="4"/>
  <c r="H103" i="4" s="1"/>
  <c r="G89" i="4"/>
  <c r="F89" i="4"/>
  <c r="F103" i="4" s="1"/>
  <c r="E89" i="4"/>
  <c r="E103" i="4" s="1"/>
  <c r="D89" i="4"/>
  <c r="D103" i="4" s="1"/>
  <c r="C89" i="4"/>
  <c r="L88" i="4"/>
  <c r="L101" i="4" s="1"/>
  <c r="K88" i="4"/>
  <c r="K101" i="4" s="1"/>
  <c r="J88" i="4"/>
  <c r="J101" i="4" s="1"/>
  <c r="I88" i="4"/>
  <c r="I101" i="4" s="1"/>
  <c r="H88" i="4"/>
  <c r="H101" i="4" s="1"/>
  <c r="G88" i="4"/>
  <c r="G101" i="4" s="1"/>
  <c r="F88" i="4"/>
  <c r="F101" i="4" s="1"/>
  <c r="E88" i="4"/>
  <c r="E101" i="4" s="1"/>
  <c r="D88" i="4"/>
  <c r="D101" i="4" s="1"/>
  <c r="C88" i="4"/>
  <c r="C101" i="4" s="1"/>
  <c r="L87" i="4"/>
  <c r="L100" i="4" s="1"/>
  <c r="K87" i="4"/>
  <c r="K100" i="4" s="1"/>
  <c r="J87" i="4"/>
  <c r="J100" i="4" s="1"/>
  <c r="I87" i="4"/>
  <c r="I100" i="4" s="1"/>
  <c r="H87" i="4"/>
  <c r="H100" i="4" s="1"/>
  <c r="G87" i="4"/>
  <c r="G100" i="4" s="1"/>
  <c r="F87" i="4"/>
  <c r="F100" i="4" s="1"/>
  <c r="E87" i="4"/>
  <c r="E100" i="4" s="1"/>
  <c r="D87" i="4"/>
  <c r="D100" i="4" s="1"/>
  <c r="C87" i="4"/>
  <c r="C100" i="4" s="1"/>
  <c r="K68" i="4"/>
  <c r="J68" i="4"/>
  <c r="I68" i="4"/>
  <c r="H68" i="4"/>
  <c r="G68" i="4"/>
  <c r="F68" i="4"/>
  <c r="E68" i="4"/>
  <c r="D68" i="4"/>
  <c r="C68" i="4"/>
  <c r="B68" i="4"/>
  <c r="K66" i="4"/>
  <c r="J66" i="4"/>
  <c r="I66" i="4"/>
  <c r="H66" i="4"/>
  <c r="G66" i="4"/>
  <c r="F66" i="4"/>
  <c r="E66" i="4"/>
  <c r="D66" i="4"/>
  <c r="C66" i="4"/>
  <c r="B66" i="4"/>
  <c r="L96" i="3"/>
  <c r="L109" i="3" s="1"/>
  <c r="K96" i="3"/>
  <c r="K109" i="3" s="1"/>
  <c r="J96" i="3"/>
  <c r="J109" i="3" s="1"/>
  <c r="I96" i="3"/>
  <c r="I109" i="3" s="1"/>
  <c r="H96" i="3"/>
  <c r="H109" i="3" s="1"/>
  <c r="G96" i="3"/>
  <c r="G109" i="3" s="1"/>
  <c r="F96" i="3"/>
  <c r="F109" i="3" s="1"/>
  <c r="E96" i="3"/>
  <c r="E109" i="3" s="1"/>
  <c r="D96" i="3"/>
  <c r="D109" i="3" s="1"/>
  <c r="C96" i="3"/>
  <c r="C109" i="3" s="1"/>
  <c r="L95" i="3"/>
  <c r="L108" i="3" s="1"/>
  <c r="K95" i="3"/>
  <c r="K108" i="3" s="1"/>
  <c r="J95" i="3"/>
  <c r="J108" i="3" s="1"/>
  <c r="I95" i="3"/>
  <c r="I108" i="3" s="1"/>
  <c r="H95" i="3"/>
  <c r="H108" i="3" s="1"/>
  <c r="G95" i="3"/>
  <c r="G108" i="3" s="1"/>
  <c r="F95" i="3"/>
  <c r="F108" i="3" s="1"/>
  <c r="E95" i="3"/>
  <c r="E108" i="3" s="1"/>
  <c r="D95" i="3"/>
  <c r="D108" i="3" s="1"/>
  <c r="C95" i="3"/>
  <c r="C108" i="3" s="1"/>
  <c r="L94" i="3"/>
  <c r="L107" i="3" s="1"/>
  <c r="K94" i="3"/>
  <c r="K107" i="3" s="1"/>
  <c r="J94" i="3"/>
  <c r="J107" i="3" s="1"/>
  <c r="I94" i="3"/>
  <c r="I107" i="3" s="1"/>
  <c r="H94" i="3"/>
  <c r="H107" i="3" s="1"/>
  <c r="G94" i="3"/>
  <c r="G107" i="3" s="1"/>
  <c r="F94" i="3"/>
  <c r="F107" i="3" s="1"/>
  <c r="E94" i="3"/>
  <c r="E107" i="3" s="1"/>
  <c r="D94" i="3"/>
  <c r="D107" i="3" s="1"/>
  <c r="C94" i="3"/>
  <c r="C107" i="3" s="1"/>
  <c r="L93" i="3"/>
  <c r="L106" i="3" s="1"/>
  <c r="K93" i="3"/>
  <c r="K106" i="3" s="1"/>
  <c r="J93" i="3"/>
  <c r="J106" i="3" s="1"/>
  <c r="I93" i="3"/>
  <c r="I106" i="3" s="1"/>
  <c r="H93" i="3"/>
  <c r="H106" i="3" s="1"/>
  <c r="G93" i="3"/>
  <c r="G106" i="3" s="1"/>
  <c r="F93" i="3"/>
  <c r="F106" i="3" s="1"/>
  <c r="E93" i="3"/>
  <c r="E106" i="3" s="1"/>
  <c r="D93" i="3"/>
  <c r="D106" i="3" s="1"/>
  <c r="C93" i="3"/>
  <c r="C106" i="3" s="1"/>
  <c r="L91" i="3"/>
  <c r="L104" i="3" s="1"/>
  <c r="K91" i="3"/>
  <c r="K104" i="3" s="1"/>
  <c r="J91" i="3"/>
  <c r="J104" i="3" s="1"/>
  <c r="I91" i="3"/>
  <c r="I104" i="3" s="1"/>
  <c r="H91" i="3"/>
  <c r="H104" i="3" s="1"/>
  <c r="G91" i="3"/>
  <c r="G104" i="3" s="1"/>
  <c r="F91" i="3"/>
  <c r="F104" i="3" s="1"/>
  <c r="E91" i="3"/>
  <c r="E104" i="3" s="1"/>
  <c r="D91" i="3"/>
  <c r="D104" i="3" s="1"/>
  <c r="C91" i="3"/>
  <c r="C104" i="3" s="1"/>
  <c r="L92" i="3"/>
  <c r="L105" i="3" s="1"/>
  <c r="K92" i="3"/>
  <c r="K105" i="3" s="1"/>
  <c r="J92" i="3"/>
  <c r="J105" i="3" s="1"/>
  <c r="I92" i="3"/>
  <c r="I105" i="3" s="1"/>
  <c r="H92" i="3"/>
  <c r="H105" i="3" s="1"/>
  <c r="G92" i="3"/>
  <c r="G105" i="3" s="1"/>
  <c r="F92" i="3"/>
  <c r="F105" i="3" s="1"/>
  <c r="E92" i="3"/>
  <c r="E105" i="3" s="1"/>
  <c r="D92" i="3"/>
  <c r="D105" i="3" s="1"/>
  <c r="C92" i="3"/>
  <c r="C105" i="3" s="1"/>
  <c r="L90" i="3"/>
  <c r="L102" i="3" s="1"/>
  <c r="K90" i="3"/>
  <c r="K102" i="3" s="1"/>
  <c r="J90" i="3"/>
  <c r="J102" i="3" s="1"/>
  <c r="I90" i="3"/>
  <c r="I102" i="3" s="1"/>
  <c r="H90" i="3"/>
  <c r="H102" i="3" s="1"/>
  <c r="G90" i="3"/>
  <c r="G102" i="3" s="1"/>
  <c r="F90" i="3"/>
  <c r="F102" i="3" s="1"/>
  <c r="E90" i="3"/>
  <c r="E102" i="3" s="1"/>
  <c r="D90" i="3"/>
  <c r="D102" i="3" s="1"/>
  <c r="C90" i="3"/>
  <c r="C102" i="3" s="1"/>
  <c r="L89" i="3"/>
  <c r="L103" i="3" s="1"/>
  <c r="K89" i="3"/>
  <c r="K103" i="3" s="1"/>
  <c r="J89" i="3"/>
  <c r="J103" i="3" s="1"/>
  <c r="I89" i="3"/>
  <c r="I103" i="3" s="1"/>
  <c r="H89" i="3"/>
  <c r="H103" i="3" s="1"/>
  <c r="G89" i="3"/>
  <c r="G103" i="3" s="1"/>
  <c r="F89" i="3"/>
  <c r="F103" i="3" s="1"/>
  <c r="E89" i="3"/>
  <c r="E103" i="3" s="1"/>
  <c r="D89" i="3"/>
  <c r="D103" i="3" s="1"/>
  <c r="C89" i="3"/>
  <c r="C103" i="3" s="1"/>
  <c r="L88" i="3"/>
  <c r="L101" i="3" s="1"/>
  <c r="K88" i="3"/>
  <c r="K101" i="3" s="1"/>
  <c r="J88" i="3"/>
  <c r="J101" i="3" s="1"/>
  <c r="I88" i="3"/>
  <c r="I101" i="3" s="1"/>
  <c r="H88" i="3"/>
  <c r="H101" i="3" s="1"/>
  <c r="G88" i="3"/>
  <c r="G101" i="3" s="1"/>
  <c r="F88" i="3"/>
  <c r="F101" i="3" s="1"/>
  <c r="E88" i="3"/>
  <c r="E101" i="3" s="1"/>
  <c r="D88" i="3"/>
  <c r="D101" i="3" s="1"/>
  <c r="C88" i="3"/>
  <c r="C101" i="3" s="1"/>
  <c r="L87" i="3"/>
  <c r="L100" i="3" s="1"/>
  <c r="K87" i="3"/>
  <c r="K100" i="3" s="1"/>
  <c r="J87" i="3"/>
  <c r="J100" i="3" s="1"/>
  <c r="I87" i="3"/>
  <c r="I100" i="3" s="1"/>
  <c r="H87" i="3"/>
  <c r="H100" i="3" s="1"/>
  <c r="G87" i="3"/>
  <c r="G100" i="3" s="1"/>
  <c r="F87" i="3"/>
  <c r="F100" i="3" s="1"/>
  <c r="E87" i="3"/>
  <c r="E100" i="3" s="1"/>
  <c r="D87" i="3"/>
  <c r="D100" i="3" s="1"/>
  <c r="C87" i="3"/>
  <c r="C100" i="3" s="1"/>
  <c r="C68" i="3"/>
  <c r="D68" i="3"/>
  <c r="E68" i="3"/>
  <c r="F68" i="3"/>
  <c r="G68" i="3"/>
  <c r="H68" i="3"/>
  <c r="I68" i="3"/>
  <c r="J68" i="3"/>
  <c r="K68" i="3"/>
  <c r="B68" i="3"/>
  <c r="D66" i="3"/>
  <c r="E66" i="3"/>
  <c r="F66" i="3"/>
  <c r="G66" i="3"/>
  <c r="H66" i="3"/>
  <c r="I66" i="3"/>
  <c r="J66" i="3"/>
  <c r="K66" i="3"/>
  <c r="C66" i="3"/>
  <c r="B66" i="3"/>
  <c r="H5" i="9" l="1"/>
  <c r="I32" i="9"/>
  <c r="H8" i="9"/>
  <c r="H4" i="9"/>
  <c r="I4" i="9" s="1"/>
  <c r="H6" i="9"/>
  <c r="C16" i="5"/>
  <c r="E18" i="5"/>
  <c r="G16" i="5"/>
  <c r="K16" i="5"/>
  <c r="M47" i="5"/>
  <c r="M48" i="5"/>
  <c r="D16" i="5"/>
  <c r="H16" i="5"/>
  <c r="B18" i="5"/>
  <c r="F18" i="5"/>
  <c r="J18" i="5"/>
  <c r="B50" i="5"/>
  <c r="I18" i="5"/>
  <c r="M46" i="5"/>
  <c r="M52" i="5"/>
  <c r="M54" i="5"/>
  <c r="E16" i="5"/>
  <c r="I16" i="5"/>
  <c r="C18" i="5"/>
  <c r="G18" i="5"/>
  <c r="K18" i="5"/>
  <c r="B55" i="5"/>
  <c r="B16" i="5"/>
  <c r="F16" i="5"/>
  <c r="J16" i="5"/>
  <c r="D18" i="5"/>
  <c r="H18" i="5"/>
  <c r="B51" i="5"/>
  <c r="B53" i="5"/>
  <c r="M51" i="5"/>
  <c r="M49" i="5"/>
  <c r="M53" i="5"/>
  <c r="M50" i="5"/>
  <c r="M55" i="5"/>
  <c r="B49" i="5"/>
  <c r="B46" i="5"/>
  <c r="B47" i="5"/>
  <c r="B48" i="5"/>
  <c r="B52" i="5"/>
  <c r="B54" i="5"/>
  <c r="B103" i="4"/>
  <c r="B105" i="4"/>
  <c r="B100" i="4"/>
  <c r="D72" i="4"/>
  <c r="B108" i="4"/>
  <c r="B70" i="4"/>
  <c r="H72" i="4"/>
  <c r="B72" i="4"/>
  <c r="J72" i="4"/>
  <c r="B106" i="4"/>
  <c r="C70" i="4"/>
  <c r="G70" i="4"/>
  <c r="K70" i="4"/>
  <c r="E72" i="4"/>
  <c r="I72" i="4"/>
  <c r="J70" i="4"/>
  <c r="F70" i="4"/>
  <c r="D70" i="4"/>
  <c r="H70" i="4"/>
  <c r="F72" i="4"/>
  <c r="E70" i="4"/>
  <c r="I70" i="4"/>
  <c r="C72" i="4"/>
  <c r="G72" i="4"/>
  <c r="K72" i="4"/>
  <c r="M100" i="4"/>
  <c r="M103" i="4"/>
  <c r="M105" i="4"/>
  <c r="M106" i="4"/>
  <c r="M108" i="4"/>
  <c r="B101" i="4"/>
  <c r="B102" i="4"/>
  <c r="B104" i="4"/>
  <c r="B107" i="4"/>
  <c r="B109" i="4"/>
  <c r="M101" i="4"/>
  <c r="M102" i="4"/>
  <c r="M104" i="4"/>
  <c r="M107" i="4"/>
  <c r="M109" i="4"/>
  <c r="B108" i="3"/>
  <c r="B106" i="3"/>
  <c r="B105" i="3"/>
  <c r="B103" i="3"/>
  <c r="B100" i="3"/>
  <c r="K72" i="3"/>
  <c r="J72" i="3"/>
  <c r="I72" i="3"/>
  <c r="H72" i="3"/>
  <c r="G72" i="3"/>
  <c r="F72" i="3"/>
  <c r="E72" i="3"/>
  <c r="D72" i="3"/>
  <c r="C72" i="3"/>
  <c r="B72" i="3"/>
  <c r="K70" i="3"/>
  <c r="J70" i="3"/>
  <c r="I70" i="3"/>
  <c r="H70" i="3"/>
  <c r="G70" i="3"/>
  <c r="F70" i="3"/>
  <c r="E70" i="3"/>
  <c r="D70" i="3"/>
  <c r="C70" i="3"/>
  <c r="B70" i="3"/>
  <c r="M100" i="3" l="1"/>
  <c r="M103" i="3"/>
  <c r="M105" i="3"/>
  <c r="M106" i="3"/>
  <c r="M108" i="3"/>
  <c r="B101" i="3"/>
  <c r="B102" i="3"/>
  <c r="B104" i="3"/>
  <c r="B107" i="3"/>
  <c r="B109" i="3"/>
  <c r="M101" i="3"/>
  <c r="M102" i="3"/>
  <c r="M104" i="3"/>
  <c r="M107" i="3"/>
  <c r="M109" i="3"/>
  <c r="L85" i="2" l="1"/>
  <c r="L98" i="2" s="1"/>
  <c r="K85" i="2"/>
  <c r="K98" i="2" s="1"/>
  <c r="J85" i="2"/>
  <c r="J98" i="2" s="1"/>
  <c r="I85" i="2"/>
  <c r="I98" i="2" s="1"/>
  <c r="H85" i="2"/>
  <c r="H98" i="2" s="1"/>
  <c r="G85" i="2"/>
  <c r="G98" i="2" s="1"/>
  <c r="F85" i="2"/>
  <c r="F98" i="2" s="1"/>
  <c r="E85" i="2"/>
  <c r="E98" i="2" s="1"/>
  <c r="D85" i="2"/>
  <c r="D98" i="2" s="1"/>
  <c r="C85" i="2"/>
  <c r="C98" i="2" s="1"/>
  <c r="L84" i="2"/>
  <c r="L97" i="2" s="1"/>
  <c r="K84" i="2"/>
  <c r="K97" i="2" s="1"/>
  <c r="J84" i="2"/>
  <c r="J97" i="2" s="1"/>
  <c r="I84" i="2"/>
  <c r="I97" i="2" s="1"/>
  <c r="H84" i="2"/>
  <c r="H97" i="2" s="1"/>
  <c r="G84" i="2"/>
  <c r="G97" i="2" s="1"/>
  <c r="F84" i="2"/>
  <c r="F97" i="2" s="1"/>
  <c r="E84" i="2"/>
  <c r="E97" i="2" s="1"/>
  <c r="D84" i="2"/>
  <c r="D97" i="2" s="1"/>
  <c r="C84" i="2"/>
  <c r="C97" i="2" s="1"/>
  <c r="L83" i="2"/>
  <c r="L96" i="2" s="1"/>
  <c r="K83" i="2"/>
  <c r="K96" i="2" s="1"/>
  <c r="J83" i="2"/>
  <c r="J96" i="2" s="1"/>
  <c r="I83" i="2"/>
  <c r="I96" i="2" s="1"/>
  <c r="H83" i="2"/>
  <c r="H96" i="2" s="1"/>
  <c r="G83" i="2"/>
  <c r="G96" i="2" s="1"/>
  <c r="F83" i="2"/>
  <c r="F96" i="2" s="1"/>
  <c r="E83" i="2"/>
  <c r="E96" i="2" s="1"/>
  <c r="D83" i="2"/>
  <c r="D96" i="2" s="1"/>
  <c r="C83" i="2"/>
  <c r="C96" i="2" s="1"/>
  <c r="L82" i="2"/>
  <c r="L95" i="2" s="1"/>
  <c r="K82" i="2"/>
  <c r="K95" i="2" s="1"/>
  <c r="J82" i="2"/>
  <c r="J95" i="2" s="1"/>
  <c r="I82" i="2"/>
  <c r="I95" i="2" s="1"/>
  <c r="H82" i="2"/>
  <c r="H95" i="2" s="1"/>
  <c r="G82" i="2"/>
  <c r="G95" i="2" s="1"/>
  <c r="F82" i="2"/>
  <c r="F95" i="2" s="1"/>
  <c r="E82" i="2"/>
  <c r="E95" i="2" s="1"/>
  <c r="D82" i="2"/>
  <c r="D95" i="2" s="1"/>
  <c r="C82" i="2"/>
  <c r="C95" i="2" s="1"/>
  <c r="L81" i="2"/>
  <c r="L94" i="2" s="1"/>
  <c r="K81" i="2"/>
  <c r="K94" i="2" s="1"/>
  <c r="J81" i="2"/>
  <c r="J94" i="2" s="1"/>
  <c r="I81" i="2"/>
  <c r="I94" i="2" s="1"/>
  <c r="H81" i="2"/>
  <c r="H94" i="2" s="1"/>
  <c r="G81" i="2"/>
  <c r="G94" i="2" s="1"/>
  <c r="F81" i="2"/>
  <c r="F94" i="2" s="1"/>
  <c r="E81" i="2"/>
  <c r="E94" i="2" s="1"/>
  <c r="D81" i="2"/>
  <c r="D94" i="2" s="1"/>
  <c r="C81" i="2"/>
  <c r="C94" i="2" s="1"/>
  <c r="L80" i="2"/>
  <c r="L93" i="2" s="1"/>
  <c r="K80" i="2"/>
  <c r="K93" i="2" s="1"/>
  <c r="J80" i="2"/>
  <c r="J93" i="2" s="1"/>
  <c r="I80" i="2"/>
  <c r="I93" i="2" s="1"/>
  <c r="H80" i="2"/>
  <c r="H93" i="2" s="1"/>
  <c r="G80" i="2"/>
  <c r="G93" i="2" s="1"/>
  <c r="F80" i="2"/>
  <c r="F93" i="2" s="1"/>
  <c r="E80" i="2"/>
  <c r="E93" i="2" s="1"/>
  <c r="D80" i="2"/>
  <c r="D93" i="2" s="1"/>
  <c r="C80" i="2"/>
  <c r="C93" i="2" s="1"/>
  <c r="L79" i="2"/>
  <c r="L92" i="2" s="1"/>
  <c r="K79" i="2"/>
  <c r="K92" i="2" s="1"/>
  <c r="J79" i="2"/>
  <c r="J92" i="2" s="1"/>
  <c r="I79" i="2"/>
  <c r="I92" i="2" s="1"/>
  <c r="H79" i="2"/>
  <c r="H92" i="2" s="1"/>
  <c r="G79" i="2"/>
  <c r="G92" i="2" s="1"/>
  <c r="F79" i="2"/>
  <c r="F92" i="2" s="1"/>
  <c r="E79" i="2"/>
  <c r="E92" i="2" s="1"/>
  <c r="D79" i="2"/>
  <c r="D92" i="2" s="1"/>
  <c r="C79" i="2"/>
  <c r="C92" i="2" s="1"/>
  <c r="L78" i="2"/>
  <c r="L91" i="2" s="1"/>
  <c r="K78" i="2"/>
  <c r="K91" i="2" s="1"/>
  <c r="J78" i="2"/>
  <c r="J91" i="2" s="1"/>
  <c r="I78" i="2"/>
  <c r="I91" i="2" s="1"/>
  <c r="H78" i="2"/>
  <c r="H91" i="2" s="1"/>
  <c r="G78" i="2"/>
  <c r="G91" i="2" s="1"/>
  <c r="F78" i="2"/>
  <c r="F91" i="2" s="1"/>
  <c r="E78" i="2"/>
  <c r="E91" i="2" s="1"/>
  <c r="D78" i="2"/>
  <c r="D91" i="2" s="1"/>
  <c r="C78" i="2"/>
  <c r="C91" i="2" s="1"/>
  <c r="L77" i="2"/>
  <c r="L90" i="2" s="1"/>
  <c r="K77" i="2"/>
  <c r="K90" i="2" s="1"/>
  <c r="J77" i="2"/>
  <c r="J90" i="2" s="1"/>
  <c r="I77" i="2"/>
  <c r="I90" i="2" s="1"/>
  <c r="H77" i="2"/>
  <c r="H90" i="2" s="1"/>
  <c r="G77" i="2"/>
  <c r="G90" i="2" s="1"/>
  <c r="F77" i="2"/>
  <c r="F90" i="2" s="1"/>
  <c r="E77" i="2"/>
  <c r="E90" i="2" s="1"/>
  <c r="D77" i="2"/>
  <c r="D90" i="2" s="1"/>
  <c r="C77" i="2"/>
  <c r="C90" i="2" s="1"/>
  <c r="C76" i="2"/>
  <c r="C89" i="2" s="1"/>
  <c r="L76" i="2"/>
  <c r="L89" i="2" s="1"/>
  <c r="K76" i="2"/>
  <c r="K89" i="2" s="1"/>
  <c r="J76" i="2"/>
  <c r="J89" i="2" s="1"/>
  <c r="I76" i="2"/>
  <c r="I89" i="2" s="1"/>
  <c r="H76" i="2"/>
  <c r="H89" i="2" s="1"/>
  <c r="G76" i="2"/>
  <c r="G89" i="2" s="1"/>
  <c r="F76" i="2"/>
  <c r="F89" i="2" s="1"/>
  <c r="E76" i="2"/>
  <c r="E89" i="2" s="1"/>
  <c r="D76" i="2"/>
  <c r="D89" i="2" s="1"/>
  <c r="C57" i="2"/>
  <c r="D57" i="2"/>
  <c r="E57" i="2"/>
  <c r="F57" i="2"/>
  <c r="G57" i="2"/>
  <c r="H57" i="2"/>
  <c r="I57" i="2"/>
  <c r="J57" i="2"/>
  <c r="K57" i="2"/>
  <c r="B57" i="2"/>
  <c r="C55" i="2"/>
  <c r="D55" i="2"/>
  <c r="E55" i="2"/>
  <c r="F55" i="2"/>
  <c r="G55" i="2"/>
  <c r="H55" i="2"/>
  <c r="I55" i="2"/>
  <c r="J55" i="2"/>
  <c r="K55" i="2"/>
  <c r="B55" i="2"/>
  <c r="M91" i="2" l="1"/>
  <c r="M93" i="2"/>
  <c r="M95" i="2"/>
  <c r="M89" i="2"/>
  <c r="B91" i="2"/>
  <c r="B93" i="2"/>
  <c r="B95" i="2"/>
  <c r="B97" i="2"/>
  <c r="M97" i="2"/>
  <c r="B90" i="2"/>
  <c r="B92" i="2"/>
  <c r="B96" i="2"/>
  <c r="B98" i="2"/>
  <c r="B89" i="2"/>
  <c r="M90" i="2"/>
  <c r="M92" i="2"/>
  <c r="M96" i="2"/>
  <c r="M98" i="2"/>
  <c r="B94" i="2"/>
  <c r="M94" i="2"/>
  <c r="E59" i="2"/>
  <c r="K61" i="2"/>
  <c r="B59" i="2"/>
  <c r="H61" i="2"/>
  <c r="C59" i="2"/>
  <c r="G59" i="2"/>
  <c r="K59" i="2"/>
  <c r="E61" i="2"/>
  <c r="I61" i="2"/>
  <c r="I59" i="2"/>
  <c r="C61" i="2"/>
  <c r="F59" i="2"/>
  <c r="J59" i="2"/>
  <c r="D61" i="2"/>
  <c r="D59" i="2"/>
  <c r="H59" i="2"/>
  <c r="B61" i="2"/>
  <c r="F61" i="2"/>
  <c r="J61" i="2"/>
  <c r="G6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tc={1537B63F-263B-8040-BD1D-2A34BFDED7E4}</author>
  </authors>
  <commentList>
    <comment ref="H35" authorId="0" shapeId="0" xr:uid="{1537B63F-263B-8040-BD1D-2A34BFDED7E4}">
      <text>
        <t>[Threaded comment]
Your version of Excel allows you to read this threaded comment; however, any edits to it will get removed if the file is opened in a newer version of Excel. Learn more: https://go.microsoft.com/fwlink/?linkid=870924
Comment:
    What degree did these people study?</t>
      </text>
    </comment>
  </commentList>
</comments>
</file>

<file path=xl/sharedStrings.xml><?xml version="1.0" encoding="utf-8"?>
<sst xmlns="http://schemas.openxmlformats.org/spreadsheetml/2006/main" count="21914" uniqueCount="2385">
  <si>
    <t>Participant ID</t>
  </si>
  <si>
    <t>Date Started</t>
  </si>
  <si>
    <t>Date Finished</t>
  </si>
  <si>
    <t>Total Time Taken</t>
  </si>
  <si>
    <t>IP Address</t>
  </si>
  <si>
    <t>Referer</t>
  </si>
  <si>
    <t>Question Order</t>
  </si>
  <si>
    <t>Section Order</t>
  </si>
  <si>
    <t>Section Order Names</t>
  </si>
  <si>
    <t>DEMOGRAPHIC INFORMATION</t>
  </si>
  <si>
    <t xml:space="preserve">In which part of the UK is your school/college? --  -- </t>
  </si>
  <si>
    <t xml:space="preserve">If you selected 'Other', please indicate where your school/college is located below. --  -- </t>
  </si>
  <si>
    <t xml:space="preserve">What type of school do you currently teach in? --  -- </t>
  </si>
  <si>
    <t xml:space="preserve">If you selected 'Other', please indicate what type of school you teach in below. --  -- </t>
  </si>
  <si>
    <t xml:space="preserve">Which A level chemistry specification do you currently teach? If you do not teach A levels¬†but instead teach alternative qualifications¬†at the same level, please select 'Other' and provide details of the qualification(s) below. --  -- </t>
  </si>
  <si>
    <t xml:space="preserve">If you selected 'Other', please indicate which specification you teach below. --  -- </t>
  </si>
  <si>
    <t xml:space="preserve">Have you taught any other A level specifications during your teaching career? If so, please list them below. --  -- </t>
  </si>
  <si>
    <t xml:space="preserve">What subject did you study at undergraduate level? --  -- </t>
  </si>
  <si>
    <t xml:space="preserve">What type of degree was this? --  -- </t>
  </si>
  <si>
    <t xml:space="preserve">If you selected 'Other', please indicate what type of degree you have below. --  -- </t>
  </si>
  <si>
    <t xml:space="preserve">Do you have a higher degree? If so, please specify the degree title and subject (e.g. Ph.D. in Organic Chemistry). --  -- </t>
  </si>
  <si>
    <t xml:space="preserve">If your degree is¬†not¬†explictly titled 'chemistry', please indicate your highest level of study of chemistry. --  -- </t>
  </si>
  <si>
    <t xml:space="preserve">If you selected 'Other', please indicate your highest level of study of chemistry below. --  -- </t>
  </si>
  <si>
    <t xml:space="preserve">What is you highest level of study of mathematics?¬†Note that this can include modules undertaken at university, and does not just include formal qualifications. --  -- </t>
  </si>
  <si>
    <t xml:space="preserve">If you selected 'Other', please indicate your highest level of study of mathematics below. --  -- </t>
  </si>
  <si>
    <t>IMPACT OF TEACHER TRAINING</t>
  </si>
  <si>
    <t xml:space="preserve">Which route did you follow in training to become a teacher? --  -- </t>
  </si>
  <si>
    <t xml:space="preserve">If you selected 'Other', please indicate which teacher training route you undertook. --  -- </t>
  </si>
  <si>
    <t xml:space="preserve">In what year did you first start training to become a teacher? --  -- </t>
  </si>
  <si>
    <t xml:space="preserve">How long have you been teaching? --  -- </t>
  </si>
  <si>
    <t xml:space="preserve">How long have you been teaching A level chemistry? --  -- </t>
  </si>
  <si>
    <t xml:space="preserve">What was your perception of your¬†level¬†of chemistry subject matter knowledge¬†before¬†you started training to become a teacher? --  -- </t>
  </si>
  <si>
    <t xml:space="preserve">Were you confident¬†in your chemistry subject matter knowledge¬†before you started teaching? --  -- </t>
  </si>
  <si>
    <t xml:space="preserve">Comment briefly on your response to the question above. --  -- </t>
  </si>
  <si>
    <t xml:space="preserve">When you initially started teaching, did your¬†perception of your¬†level¬†of chemistry subject matter knowledge change? --  -- </t>
  </si>
  <si>
    <t xml:space="preserve">Briefly explain your response to the question above. --  -- </t>
  </si>
  <si>
    <t xml:space="preserve">When you initially started teaching, did your¬†confidence¬†in your chemistry subject matter knowledge change? --  -- </t>
  </si>
  <si>
    <t xml:space="preserve">Was chemistry subject matter knowledge development a compulsory part of your teacher training? --  -- </t>
  </si>
  <si>
    <t xml:space="preserve">Please indicate the methods by which¬†your teacher training enhanced your chemistry subject matter knowledge. --  -- </t>
  </si>
  <si>
    <t xml:space="preserve">Did you undertake a chemistry subject knowledge enhancement (SKE) course prior to or during your teacher training? --  -- </t>
  </si>
  <si>
    <t xml:space="preserve">Please indicate the methods by which¬†the SKE course enhanced your chemistry subject matter knowledge. --  -- </t>
  </si>
  <si>
    <t xml:space="preserve">Did you engage in any self-directed activities to develop your chemistry subject matter knowledge while you were training that were¬†not¬†formally part of your training? --  -- </t>
  </si>
  <si>
    <t xml:space="preserve">Please indicate the methods and/or resources you used to develop your chemistry subject matter knowledge. --  -- </t>
  </si>
  <si>
    <t xml:space="preserve">Select the response that is the most reflective of your views. --  -- </t>
  </si>
  <si>
    <t>My undergraduate degree provided me with enough chemistry subject matter knowledge to feel confident teaching GCSE chemistry.</t>
  </si>
  <si>
    <t>My undergraduate degree provided me with enough chemistry subject matter knowledge to feel confident teaching A level chemistry.</t>
  </si>
  <si>
    <t xml:space="preserve">Briefly explain your responses to the two questions above. --  -- </t>
  </si>
  <si>
    <t xml:space="preserve">Training providers should offer more subject matter knowledge development support during teacher training. --  -- </t>
  </si>
  <si>
    <t xml:space="preserve">Briefly explain your response¬†to the question¬†above. --  -- </t>
  </si>
  <si>
    <t>SUBJECT MATTER KNOWLEDGE FOR CHEMISTRY</t>
  </si>
  <si>
    <t xml:space="preserve">Please rate the level at which you feel¬†confident¬†with your subject matter knowledge¬†in each of the ten A level chemistry topics given below. The drop down menu indicates the level (GCSE, A Level, first year undergraduate, and beyond first year undergraduate) that you feel confident with your subject matter knowledge¬†of. --  -- </t>
  </si>
  <si>
    <t>Acids, Bases, and Buffers</t>
  </si>
  <si>
    <t>Analytical Techniques</t>
  </si>
  <si>
    <t>Atomic Structure and Molar Calculations</t>
  </si>
  <si>
    <t>Bonding and Intermolecular Forces</t>
  </si>
  <si>
    <t>Chemical Equilibrium</t>
  </si>
  <si>
    <t>Electrochemistry</t>
  </si>
  <si>
    <t>Energy Calculations</t>
  </si>
  <si>
    <t>Kinetics</t>
  </si>
  <si>
    <t>Organic Chemistry</t>
  </si>
  <si>
    <t>Transition Metal Chemistry</t>
  </si>
  <si>
    <t xml:space="preserve">Please rate your confidence in your¬†ability to teach¬†the ten A level chemistry topics given below from 1 - 10, with 1 being the topic you feel¬†most confident¬†teaching and 10 being the topic you feel¬†least confident¬†teaching. --  -- </t>
  </si>
  <si>
    <t xml:space="preserve">Please provide an explanation why the topics you rated 1 and 2 are the topics you feel¬†most confident teaching. --  -- </t>
  </si>
  <si>
    <t>Topic 1</t>
  </si>
  <si>
    <t>Topic 2</t>
  </si>
  <si>
    <t xml:space="preserve">Please provide an explanation why the topics you rated 9 and 10¬†are the topics you feel¬†least confident teaching. --  -- </t>
  </si>
  <si>
    <t>Topic 9</t>
  </si>
  <si>
    <t>Topic 10</t>
  </si>
  <si>
    <t xml:space="preserve">Reflect on your approaches to teaching high-confidence topics and low-confidence topics (e.g. lesson planning, lesson structure, teaching methods used, etc.). What differences are there between these approaches (if any)? --  -- </t>
  </si>
  <si>
    <t xml:space="preserve">Do you have any experience working in a non-teaching field (e.g. chemical industry, post-doctoral work,¬†non-chemistry related job)? --  -- </t>
  </si>
  <si>
    <t xml:space="preserve">Please provide details of this work below, with reference to both chemistry-related and non-chemistry-related jobs (if applicable). --  -- </t>
  </si>
  <si>
    <t xml:space="preserve">Do you feel that¬†not¬†having other work experience has had an impact on your teaching compared with those who have other work experience? Briefly explain your answer. --  -- </t>
  </si>
  <si>
    <t xml:space="preserve">Do you find yourself drawing on your other work experience(s) in your chemistry teaching? Briefly explain your answer. --  -- </t>
  </si>
  <si>
    <t xml:space="preserve">I believe that having other work experience, aside from teaching, has helped me to become a better teacher. --  -- </t>
  </si>
  <si>
    <t xml:space="preserve">Do you feel that having other work experience, aside from teaching, makes you a better teacher than those who have¬†not¬†had any other work experience? --  -- </t>
  </si>
  <si>
    <t xml:space="preserve">Select the answer that you feel is most reflective of your views. --  -- </t>
  </si>
  <si>
    <t>Having at least an A level qualification (or equivalent) in chemistry is necessary for teaching A level chemistry.</t>
  </si>
  <si>
    <t>Having at least an undergraduate degree in a chemistry-related subject (e.g. chemistry, biochemistry, natural sciences, etc.) is necessary for teaching A level chemistry.</t>
  </si>
  <si>
    <t xml:space="preserve">Briefly explain your responses to the two statements in Q7¬†above. --  -- </t>
  </si>
  <si>
    <t xml:space="preserve">"In relation to subject matter knowledge, a¬†teacher of A level chemistry should be an expert in their field." --  -- </t>
  </si>
  <si>
    <t xml:space="preserve">Briefly explain your response¬†to the statement above. --  -- </t>
  </si>
  <si>
    <t xml:space="preserve">I worry that I don't stretch my students enough in topics where I am less confident in my subject matter knowledge. --  -- </t>
  </si>
  <si>
    <t>THE A LEVEL CURRICULUM AND BEYOND</t>
  </si>
  <si>
    <t xml:space="preserve">It is an issue if an A level chemistry teacher's subject matter knowledge is limited to the A level specification. --  -- </t>
  </si>
  <si>
    <t xml:space="preserve">These statements¬†relate¬†to the 2015 A level specification changes. If you were not teaching prior to 2015, please respond with 'N/A' to the statements¬†below. --  -- </t>
  </si>
  <si>
    <t>I have found it easy to adapt to the increased mathematical weighting within the chemistry A level.</t>
  </si>
  <si>
    <t>I have found it easy to adapt to the reintroduction of the Arrhenius equation to the chemistry A level.</t>
  </si>
  <si>
    <t xml:space="preserve">Select the response that you feel¬†is most reflective of your views. --  -- </t>
  </si>
  <si>
    <t>My students can answer exam questions involving the Arrhenius equation.</t>
  </si>
  <si>
    <t>My students understand the mathematical processes involved in answering exam questions including the Arrhenius equation.</t>
  </si>
  <si>
    <t>My students understand how the mathematical processes involved relate to the chemistry behind the Arrhenius equation.</t>
  </si>
  <si>
    <t xml:space="preserve">Briefly explain your response to the statements in both Q3 and Q4¬†above. --  -- </t>
  </si>
  <si>
    <t xml:space="preserve">Generally, I feel that I am teaching my students to understand chemistry rather than teaching them how to answer exam questions. --  -- </t>
  </si>
  <si>
    <t xml:space="preserve">Briefly explain your response to the question above, commenting on the extent to which you agree with the statement given. --  -- </t>
  </si>
  <si>
    <t xml:space="preserve">In an ideal world, if you could make any changes to the current chemistry A level curriculum, what would you change (if anything)? Please explain your response. --  -- </t>
  </si>
  <si>
    <t xml:space="preserve">Personally, do you feel that there are any limitations to the octet rule? --  -- </t>
  </si>
  <si>
    <t xml:space="preserve">Select the response that is most reflective of your views. --  -- </t>
  </si>
  <si>
    <t>The limitations of the octet rule should be taught and/or discussed at GCSE level.</t>
  </si>
  <si>
    <t>The limitations of the octet rule should be taught and/or discussed at A level.</t>
  </si>
  <si>
    <t xml:space="preserve">Briefly explain your responses to the two statements above. --  -- </t>
  </si>
  <si>
    <t xml:space="preserve">Personally, do you feel that there are any limitations to Le Chatelier's principle? --  -- </t>
  </si>
  <si>
    <t>The limitations of Le Chatelier's principle should be taught and/or discussed at GCSE level.</t>
  </si>
  <si>
    <t>The limitations of Le Chatelier's principle should be taught and/or discussed at A level.</t>
  </si>
  <si>
    <t>WHAT MAKES A GOOD TEACHER?</t>
  </si>
  <si>
    <t xml:space="preserve">What qualities do you believe are essential in good teaching of¬†any subject? Provide as little or as much detail in your response as you wish. --  -- </t>
  </si>
  <si>
    <t xml:space="preserve">What qualities, in addition to those discussed above, do you believe are essential in good teaching of¬†chemistry¬†specifically? Provide as little or as much detail in your response as you wish. If you have already provided these qualities in the box above, feel free to leave this response box blank. --  -- </t>
  </si>
  <si>
    <t xml:space="preserve">I often use analogies in my teaching of A level chemistry.¬† --  -- </t>
  </si>
  <si>
    <t xml:space="preserve">Please provide an example of one or two analogies that have been effective in your teaching of A level chemistry. --  -- </t>
  </si>
  <si>
    <t xml:space="preserve">Have you tried using an analogy in your teaching of A level chemistry but found it to be ineffective? --  -- </t>
  </si>
  <si>
    <t xml:space="preserve">Please provide an example of one or two analogies that were¬†not¬†effective in your teaching of A level chemistry. --  -- </t>
  </si>
  <si>
    <t xml:space="preserve">In topics where I am¬†more confident¬†in my subject matter knowledge, I tend to use more analogies in my teaching.¬† --  -- </t>
  </si>
  <si>
    <t>FINAL COMMENTS</t>
  </si>
  <si>
    <t xml:space="preserve">In your opinion, what can teacher training and CPD providers do in order to support A level chemistry teachers with their subject matter knowledge development¬†during teacher training? --  -- </t>
  </si>
  <si>
    <t xml:space="preserve">In your opinion, what can teacher training and CPD providers do in order to support A level chemistry teachers with their subject matter knowledge development¬†after they have qualified? --  -- </t>
  </si>
  <si>
    <t xml:space="preserve">If you are interested in hearing about the outcomes of this research project, please provide us with your email address in the text box below (OPTIONAL).¬† --  --  --  -- Note that if you provide your email address here, you will automatically be entered for the draw to win one of two ¬£50 Amazon vouchers.¬† If you prefer to maintain the anonymity of your survey responses, but would still like to be entered for the draw, please copy this link and paste it into your browser:¬†https://www.isurvey.soton.ac.uk/32563. This is a separate survey which allows you to enter the prize draw with no possibility of your responses to the main survey being linked to your email address. --  -- </t>
  </si>
  <si>
    <t>--</t>
  </si>
  <si>
    <t>20th Mar 2019 9:03 am</t>
  </si>
  <si>
    <t>20th Mar 2019 10:18 am</t>
  </si>
  <si>
    <t>1 hours, 14 minutes, 57 seconds</t>
  </si>
  <si>
    <t>152.78.118.247</t>
  </si>
  <si>
    <t xml:space="preserve">1471805, 1471810, 1471813, 1482116, 1482117, 1482118, 1482120, 1482121, 1482148, || 1482158, 1482163, 1482164, 1482166, 1482171, 1482172, 1482179, 1482183, 1482180, 1482184, 1482440, 1482444, 1482467, 1482475, (1482477, 1482478, ) 1482479, 1482480, 1482481, || 1482483, (1482484, 1482485, 1482486, 1482487, 1482488, 1482489, 1482490, 1482491, 1482492, 1482493, ) 1482494, 1482497, 1482498, 1482499, 1482500, 1482511, (1482513, 1482514, ) 1482517, 1482523, 1482524, 1482525, 1482526, || 1482528, 1482531, 1482532, (1482533, 1482534, ) 1482536, (1482537, 1482542, 1489733, ) 1482543, 1482544, 1482547, 1482550, 1489740, || 1482567, 1482569, 1482570, 1482576, 1482577, 1482580, 1482583, || 1482585, 1482592, 1482593, || </t>
  </si>
  <si>
    <t xml:space="preserve">129425 || 129426 || 129427 || 129428 || 129429 || 129430 || </t>
  </si>
  <si>
    <t>Demographic Information || Impact of Teacher Training || Subject Matter Knowledge for Chemistry || The A Level Curriculum and Beyond || What Makes a Good Teacher? || Final Comments</t>
  </si>
  <si>
    <t>Section Start</t>
  </si>
  <si>
    <t>North West England</t>
  </si>
  <si>
    <t>Independent School</t>
  </si>
  <si>
    <t>AQA</t>
  </si>
  <si>
    <t>no</t>
  </si>
  <si>
    <t>Chemistry</t>
  </si>
  <si>
    <t>MChem</t>
  </si>
  <si>
    <t>PhD organic chemistry</t>
  </si>
  <si>
    <t>GCSE (or equivalent)</t>
  </si>
  <si>
    <t>GTP</t>
  </si>
  <si>
    <t>11-15 years</t>
  </si>
  <si>
    <t>I thought it was good/excellent.</t>
  </si>
  <si>
    <t>Yes, I had a good A level chemistry grade, good degree and PhD.</t>
  </si>
  <si>
    <t>Yes</t>
  </si>
  <si>
    <t>I became aware of some aspects of topics in A-level chemistry that I had forgotten during my further study.</t>
  </si>
  <si>
    <t>No</t>
  </si>
  <si>
    <t>I was confident I could deal with the gaps easily.</t>
  </si>
  <si>
    <t>Consulting textbooks, doing past paper questions, seeking direction from experienced colleagues at school/subject mentor.</t>
  </si>
  <si>
    <t>MATRIX START</t>
  </si>
  <si>
    <t>Agree</t>
  </si>
  <si>
    <t>UG degree did not undermine my previous (strong) school level knowledge.</t>
  </si>
  <si>
    <t>Strongly Agree</t>
  </si>
  <si>
    <t>I work with many trainees who have deficiencies in subject knowledge (they tend to be those with lower A level grades) regardless of degree class.</t>
  </si>
  <si>
    <t>1st Year UG</t>
  </si>
  <si>
    <t>A Level</t>
  </si>
  <si>
    <t>Beyond 1st Year UG</t>
  </si>
  <si>
    <t>I have studied organic chemistry to the most depth</t>
  </si>
  <si>
    <t>Acids, bases and buffers is a very mathematical and rule focused topic that has little variation in question type.</t>
  </si>
  <si>
    <t>I was on a school trip when electrochemistry was taught in my 6th form so was never taught it, just caught up the notes, 20 years later it is still an issue.</t>
  </si>
  <si>
    <t>Recent additions to kinetics spec e.g. Arrhenius have made me less confident in this but feel like I am up to speed now.</t>
  </si>
  <si>
    <t>High confidence topics my lessons are highly personalised and suited to my own style of teaching.  I have been able to examine the topic from different angles to determine the best approach._x000D_
Low confidence topics tend to be more formulaic and more closely follow the specification.</t>
  </si>
  <si>
    <t>I have worked since I was 12 in a range of jobs, retail, estate agency etc._x000D_
In chemistry related jobs, my PhD was industrially funded so I spent time in industry with that.</t>
  </si>
  <si>
    <t>yes, my work experience provides interesting contexts and anecdotes in the classroom.</t>
  </si>
  <si>
    <t>Better able to place the subject in context of wider life experiences.</t>
  </si>
  <si>
    <t>Not having a suitable subject qualification to teach chemistry makes workload much higher.  it is not impossible to teach without it providing you have the academic capacity but teachers rarely have the time in their day to day work to top up their subject knowledge.</t>
  </si>
  <si>
    <t>Depends on your philosophy of education.  If it is all about the grades then a trained monkey could probably do it.</t>
  </si>
  <si>
    <t>Less able to give examples and contexts for application (exams are more about application than knowledge these days)</t>
  </si>
  <si>
    <t>Specifications change with new content arriving (rarely anything leaving the spec)._x000D_
It is difficult to really stretch students if your own knowledge isn't beyond theirs.  _x000D_
It is also difficult to have good pedagogical content knowledge if your pure content knowledge is limited.</t>
  </si>
  <si>
    <t>My students are generally mathematically able so they are able to do all the individual processes however they are less confident in the link between the chemistry and the maths.  They are seeking shortcuts to everything.</t>
  </si>
  <si>
    <t>My teaching is mainly based on a deeper understanding of the concepts required and the best ways to teach them.  They want me to teach them to pass the exam but that's not why I went into teaching.</t>
  </si>
  <si>
    <t>Get rid of DNA topic, it is treat very superficially by the assessment and causes unnecessary stress, especially for students who don't take biology A level._x000D_
Also change the assessment focus so AO1 is less evident.  My pupils throw away marks on recall of e.g. transition metal complex colours.  After 20 years of studying and teaching them I still can't remember most of them so really it doesn't matter and the effort could be better spent elsewhere.</t>
  </si>
  <si>
    <t>It is a bit like the elephant in the room with high achieving classes who notice the inconsistencies.</t>
  </si>
  <si>
    <t>Disagree</t>
  </si>
  <si>
    <t>No need at GCSE, it would be beyond most pupils understanding and add little for those not going onto science A levels._x000D_
Should certainly be discussed at A level (I discuss it) but perhaps not assessed.</t>
  </si>
  <si>
    <t>Not at the level it is taught at A-level, it is a suitable model for that education level.</t>
  </si>
  <si>
    <t>Strong subject knowledge (e.g. able to pass the A level exam at grade A)_x000D_
Awareness of wider context of subject both in academic life and wider social context._x000D_
Good PCK._x000D_
Strong relationships with pupils, their families and with colleagues.</t>
  </si>
  <si>
    <t xml:space="preserve">Good skills in managing the logistics of classrooms (pupils out of their seats, handling glassware, chemicals etc)_x000D_
</t>
  </si>
  <si>
    <t>Sitting on seats on the bus analogy for Hund's rule</t>
  </si>
  <si>
    <t>Neither Agree or Disagree</t>
  </si>
  <si>
    <t>No real difference, it depends if I know a good analogy or not, there is no correlation with my own confidence here.</t>
  </si>
  <si>
    <t>Test them, give feedback and make action plans, provide subject knowledge support (including teaching them the content if needs be) and an opportunity to be reassessed.</t>
  </si>
  <si>
    <t>Contribute to conferences/TeachMeets_x000D_
Provide SK webinars and support materials_x000D_
Help teachers to asses their knowledge on tricky areas of the specification or in areas that are planned to be introduced and signpost to support materials where needed.</t>
  </si>
  <si>
    <t>20th Mar 2019 9:57 am</t>
  </si>
  <si>
    <t>20th Mar 2019 12:28 pm</t>
  </si>
  <si>
    <t>2 hours, 31 minutes, 3 seconds</t>
  </si>
  <si>
    <t>East Anglia</t>
  </si>
  <si>
    <t>Comprehensive (Academy)</t>
  </si>
  <si>
    <t>OCR B (Salters)</t>
  </si>
  <si>
    <t>AQA, OCR A</t>
  </si>
  <si>
    <t>BSc</t>
  </si>
  <si>
    <t>PGCE (or equivalent)</t>
  </si>
  <si>
    <t>4-6 years</t>
  </si>
  <si>
    <t>Generally good, but rusty in areas not covered at university (e.g. electrolysis)</t>
  </si>
  <si>
    <t>Relatively confident, but less confident in knowledge of the specification content students would be examined on ‚Äì i.e. knowing what to include and what not to include in teaching of certain topics.</t>
  </si>
  <si>
    <t>Raises awareness of gaps in knowledge.</t>
  </si>
  <si>
    <t>Still confident in subject knowledge, but awareness of need to translate that to the school setting and in a manner appropriate for students.</t>
  </si>
  <si>
    <t>Sessions on particular topics, those on course asked to produce fact files on particular topics, etc.</t>
  </si>
  <si>
    <t>Revision of topics covered at A Level to refamiliarise with specification content, also some revision of university-level chemistry.</t>
  </si>
  <si>
    <t>Knowledge of university-level chemistry gives the background knowledge and confidence to answer the 'why' questions from students which can sometimes be beyond the specification. Would say that feeling confident is not the same as *having* the required knowledge for some topics which may be sparsely covered (or not at all) at university level.</t>
  </si>
  <si>
    <t>I think there are two important aspects to this. One is highlighting difficult topics to specialist teachers, and strategies for teaching them as well as jsut teaching of the required subject knowledge. Another aspect is ensuring sufficient training is provided to non-chemistry specialists who may end up having to teach GCSE Chemistry. With this increasingly being the case in schools, it's arguable that these teachers need even more subject support to ensure they have the confidence to teach chemistry.</t>
  </si>
  <si>
    <t>Familiarity, simple sets of rules to follow for students (whether they *can* follow them is a different question!)</t>
  </si>
  <si>
    <t>Straightforward topic and mostly straightforward maths.</t>
  </si>
  <si>
    <t>Complexity (number of specific reactions and colours students need to be able to recall)</t>
  </si>
  <si>
    <t>Difficult to approach, fuel cells vs electrolysis can easily lead to student confusion</t>
  </si>
  <si>
    <t>More pre-lesson preparation for low confidence topics. Probably more use of resources in the lesson as a prop. Probably more exemplification in high-confidence lessons than in lower confidence ones (or at least a higher quality of exemplification).</t>
  </si>
  <si>
    <t>Possibly less familiarity with current techniques and practices, but on the whole don't feel like it's had a significant impact.</t>
  </si>
  <si>
    <t>Because of the differences in some of the models used at A Level compared to GCSE, I think it's important for teachers to have had experience of at least A Level Chemistry. I think that teachers who haven't completed an undergraduate degree in a chemistry-related subject would also struggle, at least initially, with teaching A Level Chemistry content due to a lack of familiarity.</t>
  </si>
  <si>
    <t>Depends on the extent to which you're defining expert! I don't think an A Level Chemistry teacher needs to have completed a doctorate in a particular area of chemistry, for instance. I don't think it's realistic to expect a teacher to be an expert in the specification content of a subject from the word go, but it's something that they should be working towards over the course of the first few years of their teaching career.</t>
  </si>
  <si>
    <t xml:space="preserve">A lack of confidence in subject matter can lead to lack of awareness of strategies to approach problems based on it. </t>
  </si>
  <si>
    <t xml:space="preserve">I think it's important for teachers to have a knowledge of chemistry broader than that presented in exam specifications. The specification is what students can be asked about in exams, but shouldn't be the limit of what is taught. </t>
  </si>
  <si>
    <t xml:space="preserve">I think this should be a common aim amongst chemistry teachers. Just teaching students to answer the exam questions doesn't benefit them in the short or long term (particularly with the new specifications, where contextual application is required). </t>
  </si>
  <si>
    <t>Personally, not a fan of students having to recall colours of different transition metal complexes. In the case of organic chemistry, I would like the DfE curriculum content to more closely reflect current practices as opposed to reactions or reagents which are no longer commonly used.</t>
  </si>
  <si>
    <t>Some elements can have an expanded octet, and some molecules don't satisfy the octet rule.</t>
  </si>
  <si>
    <t>At GCSE, I think there should be some discussion of the fact that the octet rule is a model of sorts, and that there are some exceptions. I think it's important to students to understand that what they're using is a model and has limitations, but I wouldn't go into specific examples at GCSE. At A Level this might be necessary, particularly as students are more likely to come across examples where the octet rule isn't satisfied.</t>
  </si>
  <si>
    <t xml:space="preserve">Does not apply to some types of equilibria, and falls down when more complex equilibria are considered. </t>
  </si>
  <si>
    <t>I think that this topic is challenging for GCSE students, so am unsure whether going beyond the discussion of 'it's a model, there are limitations' would be helpful. At A Level students won't be asked to apply Le Chatelier to complex equilibria, but will learn about Kc and Kp, so discussion of it at this level seems warranted.</t>
  </si>
  <si>
    <t>Modelling, reducing cognitive load, assessment for learning, confidence in subject knowledge/sufficient subject knowledge.</t>
  </si>
  <si>
    <t>Lego blocks for chemical equations_x000D_
Water tank analogy for le chatelier's principle</t>
  </si>
  <si>
    <t>Can't recall a specific example but I'm certain it's happened!</t>
  </si>
  <si>
    <t>Dependent more on suitability of analogies than confidence.</t>
  </si>
  <si>
    <t>More focus on 'difficult to teach' topics. Tailored rather than blanket approach ‚Äì what's difficult for one trainee may be straightforward for another depending on their background.</t>
  </si>
  <si>
    <t>Providing CPD in school rather than as external courses to reduce costs for centres. Flexibility ‚Äì half day courses that can be run within normal teaching days for some members of a department.</t>
  </si>
  <si>
    <t>andy.brunning@ocr.org.uk</t>
  </si>
  <si>
    <t>20th Mar 2019 2:27 pm</t>
  </si>
  <si>
    <t>20th Mar 2019 2:52 pm</t>
  </si>
  <si>
    <t>25 minutes, 3 seconds</t>
  </si>
  <si>
    <t>South East England</t>
  </si>
  <si>
    <t>Sixth Form College</t>
  </si>
  <si>
    <t>OCR A</t>
  </si>
  <si>
    <t>OCR B, Nuffield, London, UCLES</t>
  </si>
  <si>
    <t>Biochemistry</t>
  </si>
  <si>
    <t>&gt;20 years</t>
  </si>
  <si>
    <t>&amp;gt;20 years</t>
  </si>
  <si>
    <t>Some minor gaps but no real problem areas</t>
  </si>
  <si>
    <t>Yes, maybe just some areas of physical chemistry were less strong</t>
  </si>
  <si>
    <t>Areas of uncertainty were soon sorted</t>
  </si>
  <si>
    <t>No problems encountered</t>
  </si>
  <si>
    <t>?</t>
  </si>
  <si>
    <t>depends on the individual</t>
  </si>
  <si>
    <t>After so many years, there are no topics in A level Chemistry I don't feel confident to teach</t>
  </si>
  <si>
    <t>MPhil (did not complete)_x000D_
_x000D_
Pharmaceutical research (biochemistry)</t>
  </si>
  <si>
    <t>Occasionally - can refer to techniques for example</t>
  </si>
  <si>
    <t>more able to see how industry works</t>
  </si>
  <si>
    <t>A previous colleague was an excellent teacher but didn't have a specifically chem related degree (it was oceanography)</t>
  </si>
  <si>
    <t>I don't understand what you mean by this phrase - what field, how expert?</t>
  </si>
  <si>
    <t>as mentioned earlier there are no weak areas really after so many years!</t>
  </si>
  <si>
    <t>Again this question is not as clear as it first may seem - if the person really knows the A level spec inside out that's not the same as someone who met their limit with an E grade.</t>
  </si>
  <si>
    <t>Not all students are the same of course!</t>
  </si>
  <si>
    <t>need to balance love for the subject/inspiration with demands from students to get high grades without being sidelined</t>
  </si>
  <si>
    <t>take our trends in Gp 2 compounds - solubility etc_x000D_
_x000D_
increase amount on biodegradable polymers and biobased polymers_x000D_
_x000D_
maybe some surface chemistry</t>
  </si>
  <si>
    <t>many exceptions in the spec</t>
  </si>
  <si>
    <t>needed at A level</t>
  </si>
  <si>
    <t>But not worth worrying about at A level</t>
  </si>
  <si>
    <t>Strongly Disagree</t>
  </si>
  <si>
    <t>easy to lose weaker students here</t>
  </si>
  <si>
    <t>Clarity of explanation_x000D_
Understanding of learners' limitations_x000D_
Ability to respond to questions</t>
  </si>
  <si>
    <t>Deep understanding of the subject</t>
  </si>
  <si>
    <t>set diagnostic tests to identify weak areas then respond to these</t>
  </si>
  <si>
    <t>respond to requests from NQTs</t>
  </si>
  <si>
    <t>dfrancis@psc.ac.uk</t>
  </si>
  <si>
    <t>20th Mar 2019 4:56 pm</t>
  </si>
  <si>
    <t>21st Mar 2019 6:56 pm</t>
  </si>
  <si>
    <t>2 hours, 0 minutes, 15 seconds</t>
  </si>
  <si>
    <t>PGCE</t>
  </si>
  <si>
    <t>Before i started teaching I had the impression I was rather good. However one week into teaching A Level showed up the massive gaps in my knowledge that needed plugging. Teaching is very exposing!</t>
  </si>
  <si>
    <t>Yes see previous answer!</t>
  </si>
  <si>
    <t>The gaps in my knowledge which I had skipped over were now exposed.</t>
  </si>
  <si>
    <t>confidence dropped as I realised how much I had simply ignored in my learning.</t>
  </si>
  <si>
    <t>the teacher training involved taking classes and presenting information</t>
  </si>
  <si>
    <t>GCSE can be mugged up rapidly by any intelligent teacher with a book , A Level is another can of worms.</t>
  </si>
  <si>
    <t>allow teachers to spot the gaps in knowledge.</t>
  </si>
  <si>
    <t>analytical chemistry was the basis of my job prior to teaching</t>
  </si>
  <si>
    <t>bonding was the topic I picked up most readily at school</t>
  </si>
  <si>
    <t>most profound mathematical concepts</t>
  </si>
  <si>
    <t>these days not much planning required, however I do spend more time on the "harder" topics.</t>
  </si>
  <si>
    <t>First job was working for Safety in Coal Mines Sheffield_x000D_
Second job was working in Environmental Forensics for the Occupational Medicine and Hygiene Labs in London, assigned to the factory inspectorate.</t>
  </si>
  <si>
    <t>all the time, I have seen most of the industrial processes in person</t>
  </si>
  <si>
    <t>direct first hand experience</t>
  </si>
  <si>
    <t>this is the hardest A Level (statisically) and requires a high level of understanding before teaching concepts.</t>
  </si>
  <si>
    <t>depends what you mean by expert</t>
  </si>
  <si>
    <t>I'm experienced enough to cope</t>
  </si>
  <si>
    <t>you need to be firstly an expert in the knowledge required to pass the exam</t>
  </si>
  <si>
    <t>students knowledge is an unknown quantity until checked in the exam</t>
  </si>
  <si>
    <t>it is difficult not too teach to the spec. and inexperienced teachers should stick closely to it. I feel able to leave the track knowing that I can return when needed.</t>
  </si>
  <si>
    <t>none, except I would like to think all A levels offer an equal challenge to a student if they are deemed to be equal currency</t>
  </si>
  <si>
    <t>expanding and contracting it gives a message of weakness in the hypothesis to students</t>
  </si>
  <si>
    <t>students realise that they are on a conveyor belt and sophistication is added at appropriate stages</t>
  </si>
  <si>
    <t>not at this level</t>
  </si>
  <si>
    <t>expert in subject matter,_x000D_
always on time _x000D_
fun firm and fair</t>
  </si>
  <si>
    <t>as above</t>
  </si>
  <si>
    <t>RDS I use my first car on a one track country road with a Lambourghini behind me limited in rate by my top speed!</t>
  </si>
  <si>
    <t>more secure allows more freedom to think around subject matter</t>
  </si>
  <si>
    <t>tricky one, they would need to be experts themselves or buy in the expertise, presumably universities/loacl employers could help</t>
  </si>
  <si>
    <t>offer high quality CPD around specific subject matter. The RSC used to run such courses but seem to have stopped this.</t>
  </si>
  <si>
    <t>jl@varndean.ac.uk</t>
  </si>
  <si>
    <t>23rd Mar 2019 1:57 pm</t>
  </si>
  <si>
    <t>23rd Mar 2019 3:53 pm</t>
  </si>
  <si>
    <t>1 hours, 56 minutes, 29 seconds</t>
  </si>
  <si>
    <t>OCR Applied Science A' level</t>
  </si>
  <si>
    <t>A level (or equivalent)</t>
  </si>
  <si>
    <t>16-20 years</t>
  </si>
  <si>
    <t>Rusty - graduated in 1992</t>
  </si>
  <si>
    <t>I was very confident that I could quickly restore my knowledge to a strong level</t>
  </si>
  <si>
    <t>It all came flooding back, and the process of thinking about chemistry all day meant i gained new and deeper understanding</t>
  </si>
  <si>
    <t>I got a lot of positive feedback from students as someone who could answer their questions and explain things thoroughly</t>
  </si>
  <si>
    <t>I read up on anything that provokes a question in my mind - books, internet, other people</t>
  </si>
  <si>
    <t>My degree gave me an extensive and deep grasp of chemistry - certainly more than enough to handle anything that A' level brings up</t>
  </si>
  <si>
    <t>I think trainees should be assessed on their understanding and expected to deal with deficits as relevant - on an 'as needed' basis</t>
  </si>
  <si>
    <t>Can't answer this question as i feel equally happy with all of them</t>
  </si>
  <si>
    <t>Can't answer this question as I feel equally happy with all of them</t>
  </si>
  <si>
    <t>Worked with adults with learning disabilities, teenagers with behaviour challenges, overseas development</t>
  </si>
  <si>
    <t>Yes - gave me a deeper understanding of other people's behaviour and how to relate effectively with them.</t>
  </si>
  <si>
    <t>Not universally so, but when people have done nothing but teach they tend to interpret all challenges as being unique to teaching and then complain about them rather than seeking solutions.</t>
  </si>
  <si>
    <t>To teach something effectively you have to understand it deeply, not just know the facts - so you can guide the students along their own journey of building a functional understanding of their own.</t>
  </si>
  <si>
    <t>Depends what you mean by expert. If you mean that they have a deep and fluent understanding/skillset as opposed to something more mediocre, then I would agree. If you mean that they were in an 'expert' role within their subject area, then I would tend to disagree. Expertise in a field often leads to a very narrow focus. This can be unhelpful when helping students deal with the obstacles to developing a broad basic understanding of a subject.</t>
  </si>
  <si>
    <t>I don't feel less confident anywhere</t>
  </si>
  <si>
    <t>That's like saying that someone can teach a tennis player to serve effectively if all they can do themselves is serve. You need to know how it fits into the game as a whole in order to produce a serve that is really effective.</t>
  </si>
  <si>
    <t>I enjoy teaching Arrhenius and take some time to help the students see what it actually represents in order for them to be able to effectively retain and use what they need to know for A' level</t>
  </si>
  <si>
    <t>Both are essential. Football players need time in coaching sessions building  skills, and time spent playing matches to see how it works out in practice. Exam questions are the academic equivalent of football matches.</t>
  </si>
  <si>
    <t>We should cover hybridisation to better understand bonding in organic molecules and 3D shape of molecules. There should be plenty of facts that need to be recalled from memory, but not when it is just lists of obscure trivia - e.g. the specific products for the different hydrogen halides reacting with conc sulfuric acid.</t>
  </si>
  <si>
    <t>It gets distorted at GCSE to mean that everything bonds in order to get a 'full outer shell', where any shell is full when it has 8 electrons. This obviously ignores the d (and f) sub-shells, and causes people to assume they are wrong when thinking about things like BF3, SF6, PCl5 etc. It also leads to personification of particles, with students saying that they 'want' to have 8 electrons in their outer shell. Better to say that things bond in a way that gives a particularly stable electronic configuration - which happens to often be 8 electrons in the outer shell. This can help with understanding enthalpy change: breaking bonds takes things to a less stable state, so increases their potential energy; forming bonds takes things to a more stable state, so decreases their potential energy.</t>
  </si>
  <si>
    <t>GCSE should work on developing a deep functional understanding of the things that everything else hangs on, rather than giving a light touch mention to a smorgasbord of things that then have no cohesion or logic to them</t>
  </si>
  <si>
    <t>It's taught as a cause of what happens for equilibria contexts rather than just a somewhat useful rule of thumb for making predictions. Plus there are plenty of exceptions to the rule of thumb anyway</t>
  </si>
  <si>
    <t>If something is just a limited model that permits predictions to be made in limited contexts then it should be explicitly introduced in that way.</t>
  </si>
  <si>
    <t>Wow - that's an essay rather than a survey question..._x000D_
&gt; a growing understanding of how people learn_x000D_
&gt; a fascination with how people learn_x000D_
&gt; a firm belief that pretty much anybody can - given the time, resources, support, and determination - learn pretty much anything_x000D_
&gt; a commitment to constantly experimenting and developing when it comes to strategies that support learning_x000D_
&gt; a willingness to unwind one's own current understanding and see how you built it up from scratch - rather than expecting people to jump straight to where you are just because you tell them what they are supposed to know._x000D_
&gt; a love of models, analogies, images, simulations - anything that helps convert words into a functional understanding_x000D_
&gt; a commitment to not waste people's time just getting them to transfer the facts from a powerpoint/lecture/text book into their own folder_x000D_
&gt; a willingness to work bloody hard_x000D_
&gt; creative strategies for getting the students to do lots of work outside of lessons_x000D_
&gt; a positive regard for everyone_x000D_
&gt; the ability to use praise meaningfully_x000D_
&gt; a big commitment to the power of endless low-stakes testing with rapid feedback._x000D_
&gt; I don't have time for any more...</t>
  </si>
  <si>
    <t>Other than a fluent understanding of the subject itself, I really don't think there is any specific magic to teaching chemistry compared to any other 'technical' subject. (As opposed to something like art)</t>
  </si>
  <si>
    <t>Dissolving/mixing as being like trying to mingle a new group of people into a party_x000D_
_x000D_
Radical substitution as being like a single person getting someone in a relationship to transfer their affections to them, producing a new single person who does the same to another couple etc, until two singles happen to meet and get together</t>
  </si>
  <si>
    <t>Can't remember, but i know there have been plenty that we pulled to pieces as a class and discarded :)</t>
  </si>
  <si>
    <t>Broadly confident, so not a problem</t>
  </si>
  <si>
    <t>Not something that I've really thought about</t>
  </si>
  <si>
    <t>marcus.rutland@qmc.ac.uk</t>
  </si>
  <si>
    <t>24th Mar 2019 7:37 am</t>
  </si>
  <si>
    <t>24th Mar 2019 8:23 am</t>
  </si>
  <si>
    <t>45 minutes, 54 seconds</t>
  </si>
  <si>
    <t>London</t>
  </si>
  <si>
    <t>Physics</t>
  </si>
  <si>
    <t>DPhil Biochemistry &amp; MEd</t>
  </si>
  <si>
    <t>High</t>
  </si>
  <si>
    <t>Relatively high, although I was nervous about the general process of teaching.</t>
  </si>
  <si>
    <t>There were aspects of the courses that I hadn't considered for years that I had to refresh - for example, copper chemistry - there was a standard practical going through transformations of copper where I wasn't sure about all the changes - I had to read up on this.</t>
  </si>
  <si>
    <t>This was impacted by the level of my subject matter knowledge. There were many aspects of the A-level course particularly that I hadn't considered for years, so required some signficant re-study.</t>
  </si>
  <si>
    <t>Lectures, discussions, practical sessions in the laboratory.</t>
  </si>
  <si>
    <t>I bought a general A-level chemistry text book (Chemistry in Context) and worked through each chapter, completing all questions. This was the best use of my summer holidays before my PGCE.</t>
  </si>
  <si>
    <t>GCSE - My A level teaching gave me sufficient knowledge for GCSE teaching. There was little from degree that was relevant to GCSE - the level of model is too far removed. 1st year UG is more relevant to A-level.</t>
  </si>
  <si>
    <t>A very tricky one for training providers - there is a huge range of other parts of ITT that need to be covered in a very short time. Frankly, the 1 year training is the main problem here. Models that have it being extended to 2 years (current government policy) or up to 6 years (see 'The Teacher Gap', Allen and Sims) are what is really required to for confident, competent and long-term teachers. ITT providers remain part of the solution, but in-school training, or coming out of SKE days at ITT providers would be required.</t>
  </si>
  <si>
    <t>Underlying concepts which get studied often, so I have lots of practice with it.</t>
  </si>
  <si>
    <t>Brings together equilibrium with a number scale that runs from -ve to +ve, always seems to cause confusion.ig</t>
  </si>
  <si>
    <t>Having to remember all the colours!</t>
  </si>
  <si>
    <t>High confidence: I tend to teach in quite an 'explorative' way - starting out with the student's ideas and bring them together, developing them and moving them towards the accepted models._x000D_
_x000D_
Low confidence: I do a lot more re-reading of my notes/textbooks, and then a more 'direct instruction' approach - writing notes and discussing, modelling questions and answers, and then lots of practice for the students.</t>
  </si>
  <si>
    <t>2.5 year post-doctoral research in biochemistry_x000D_
_x000D_
2 years subject adviser for a UK exam board.</t>
  </si>
  <si>
    <t>Research - when developing student understanding and skills in research._x000D_
_x000D_
Exam board - preparing students for examinations.</t>
  </si>
  <si>
    <t>Having some time away from the academic world is useful in developing as a teacher - more aware of the wider world, how to work in teams etc._x000D_
_x000D_
Having a break from teaching was very important in keeping me in the classroom (exam board)</t>
  </si>
  <si>
    <t>The step up from GCSE to A-level is significant. Study at at least A-level is required to competently teach this. _x000D_
_x000D_
I know teachers who have done SKE courses and gone on to be very good A level teachers, without a chemistry degree; I know people with degrees in chemistry who are not very good A level teachers.</t>
  </si>
  <si>
    <t>Which field? Teaching? A-level Chemistry? What does expert mean?</t>
  </si>
  <si>
    <t>If I am less confidence, I am less likely to use problems and contexts where the answer is not immediately obvious. However, I will prepare sufficiently before hand so I am confident to complete the work with the student.</t>
  </si>
  <si>
    <t>I have always found it useful to know beyond what I am teaching. We are using models all the time, and if we don't recognize this, and can explain why these models are as they are (by having a more sophisticated understanding) then we can lead students down blind alleys.</t>
  </si>
  <si>
    <t>These questions are fairly mechanistic - if they know how to plot graphs, calculate gradients, and use the calculator effectively, they haven't proved particularly problematic.</t>
  </si>
  <si>
    <t>I focus on exam preparation towards the end of the A-level course, rather than throughout. I certainly develop them towards better answers through topic tests etc, but an understanding of chemistry has to come first. Not having the AS exams at our school has certainly helped with this.</t>
  </si>
  <si>
    <t>Anywhere there is explicit requirement to learn colours, require this to be explicit in the specification.</t>
  </si>
  <si>
    <t>As soon as we get to compounds such as H2SO4 it breaks down.</t>
  </si>
  <si>
    <t>Students need to know we are using models in the classroom, and I will explicitly state and discuss this from Year 7 onwards.</t>
  </si>
  <si>
    <t>I doesn't work all the time.</t>
  </si>
  <si>
    <t>As questions 8.</t>
  </si>
  <si>
    <t xml:space="preserve">Good subject (content) knowledge. Good pedagogical content knowledge. Empathy with the students. A sense of humour. Hard work, but a realisation that the students need to be working harder. Support for developing CK and PCK over time. Space and opportunity to discuss practice with fellow practitioners. </t>
  </si>
  <si>
    <t>Once a year, a day focussed just on improving chemistry knowledge and PCK.</t>
  </si>
  <si>
    <t>Dynamic equilibrium- personal walking up a down escalator.</t>
  </si>
  <si>
    <t>Can't think of one immediately.</t>
  </si>
  <si>
    <t>Can't correlate these two.</t>
  </si>
  <si>
    <t>As previously, there is so much to do in the training year, the development of competence needs to be happening over the course of the first five years of a teaching career.</t>
  </si>
  <si>
    <t>Access to free/low cost courses. Making available on-line on-demand training, e.g pre-recorded webinars. Providing resources that can be adapted to in school/school group settings so more expert teachers can deliver/support other teachers. High quality questions sets that are not exam board specific.</t>
  </si>
  <si>
    <t>david.james.paterson2@gmail.com</t>
  </si>
  <si>
    <t>24th Mar 2019 8:27 pm</t>
  </si>
  <si>
    <t>24th Mar 2019 9:37 pm</t>
  </si>
  <si>
    <t>1 hours, 9 minutes, 45 seconds</t>
  </si>
  <si>
    <t>Edexcel</t>
  </si>
  <si>
    <t>Nuffield, OCR A,</t>
  </si>
  <si>
    <t>BA</t>
  </si>
  <si>
    <t>D.Phil in Organometallic Chemistry</t>
  </si>
  <si>
    <t>I assumed having taken a further degree that I knew a lot about a very specialised area. There are branches of chemistry that I was less confident with.</t>
  </si>
  <si>
    <t>Yes, however because it had been a relatively long time since I had done my A levels, it was difficult to generate explanations that did not require a lot additional background.</t>
  </si>
  <si>
    <t>I perceived that did know more than enough, it was the teaching and conveying understanding that was the issue. However this was a long time ago.</t>
  </si>
  <si>
    <t>I do not recollect that I had any issues with subject knowledge.</t>
  </si>
  <si>
    <t>I do not recall that there was any major issues. I did have to look up a few points in the books that I had.</t>
  </si>
  <si>
    <t>I think that it all depends on the individual. It is all about being confident in the material.</t>
  </si>
  <si>
    <t>I feel confident in delivering all topics. I cannot really rate them this way.</t>
  </si>
  <si>
    <t>I genuinely do not have any issues with any of the A level topics. The only issues I have are with the subtlety of the exam board requirements.</t>
  </si>
  <si>
    <t>Post doc and work in industry for Unilever as a Scientist/manager.</t>
  </si>
  <si>
    <t>Yes, for example applications in the personal product sphere.</t>
  </si>
  <si>
    <t>Not Sure</t>
  </si>
  <si>
    <t>It always depends on the other person. For some, work experience is extremely beneficial, especially to enthuse students.</t>
  </si>
  <si>
    <t>I do not believe you can teach the requirements of a course unless you have experienced it yourself.</t>
  </si>
  <si>
    <t>A level teaching, in my opinion, is largely about confident delivery. People who are experts are more likely to be confident. However, experts may not be good communicators. Teachers need to respond with confidence to questions from students.</t>
  </si>
  <si>
    <t>Stretching my students is not a concern because I feel that I am confident in my subject knowledge at A level.</t>
  </si>
  <si>
    <t xml:space="preserve">They cannot easily respond to unexpected questions from students. It is also difficult to make connections to other subjects such as physics or biology. Enthusiasm has to be conveyed as well as confidence in you as a teacher. This would not be very likely if only the specification is known. </t>
  </si>
  <si>
    <t>Not all students do A level maths, so any calculus explanations will be lost on them. However Pearson/Edexcel do give the Arrhenius equation in a form that all students need to do is to draw a graph.</t>
  </si>
  <si>
    <t>The majority of my students are not going onto a chemistry degree, therefore they are only really interested in getting as good a grade as possible.</t>
  </si>
  <si>
    <t>Return to pre 2015 assessment. Though students seemed to be doing more exams, they were less stressed about them. From their AS results, they knew how well they were doing.</t>
  </si>
  <si>
    <t>It only works for some compounds. It is always interesting to tell students that it is usually violated.</t>
  </si>
  <si>
    <t>Students need to know about why compounds such as AlCl3 are used as halogen carriers.</t>
  </si>
  <si>
    <t>Does not apply to certain systems, going through Q is so much better.</t>
  </si>
  <si>
    <t>Le Chatelier's principle is a good starting point, especially for compromise conditions in industrial processes. It is a good that a qualitative approach taught at GCSE, which can be built on quantitatively at A level.</t>
  </si>
  <si>
    <t>Passion and enthusiasm.</t>
  </si>
  <si>
    <t>Ability to think on your feet to answer those left field questions.</t>
  </si>
  <si>
    <t>Le Chatelier  - like telling a younger brother or sister something and they go and do exactly the opposite.  Entropy is like a  bedroom, you need to put in energy to tidy it up so therefore the room becoming more disordered must be giving out an energy.</t>
  </si>
  <si>
    <t>If you are confident, you can think of several different approaches to explain a concept. Analogies are part of that armoury.</t>
  </si>
  <si>
    <t>It is only really during the teaching of a subject that gaps in knowledge become evident.</t>
  </si>
  <si>
    <t>It is difficult because teachers can be as bad at students in asking for assistance if they don't know something. More informal meetings between newly trained teachers and experienced teachers of the same specifications may be the way forward.</t>
  </si>
  <si>
    <t>GStringer@Farnborough.ac.uk</t>
  </si>
  <si>
    <t>4th Apr 2019 4:18 pm</t>
  </si>
  <si>
    <t>4th Apr 2019 4:51 pm</t>
  </si>
  <si>
    <t>32 minutes, 57 seconds</t>
  </si>
  <si>
    <t xml:space="preserve">1471805, 1471810, 1471813, 1482116, 1482117, 1482118, 1482120, 1482121, 1482148, || 1482158, 1482163, 1482164, 1482166, 1482171, 1514630, 1482172, 1482179, 1482183, 1482180, 1482184, 1482440, 1482444, 1482467, 1482475, (1482477, 1482478, ) 1482479, 1482480, 1482481, || 1482483, (1482484, 1482485, 1482486, 1482487, 1482488, 1482489, 1482490, 1482491, 1482492, 1482493, ) 1482494, 1482497, 1482498, 1482499, 1482500, 1482511, (1482513, 1482514, ) 1482517, 1482523, 1482524, 1482525, 1482526, || 1482528, 1482531, 1482532, (1482533, 1482534, ) 1482536, (1482537, 1482542, 1489733, ) 1482543, 1482544, 1482547, 1482550, 1489740, || 1482567, 1482569, 1482570, 1482576, 1482577, 1482580, 1482583, || 1482585, 1482592, 1482593, || </t>
  </si>
  <si>
    <t>South West England</t>
  </si>
  <si>
    <t>N/A</t>
  </si>
  <si>
    <t>Other (please specify)</t>
  </si>
  <si>
    <t>School direct PGCE</t>
  </si>
  <si>
    <t>Currently training</t>
  </si>
  <si>
    <t>I thought my chemistry subject matter knowledge was very good- perhaps not so much with the physical side and memorisation of reaction conditions at A level</t>
  </si>
  <si>
    <t>I was confident that I had a good enough understanding of the chemisry from my degree</t>
  </si>
  <si>
    <t>I realised there were nieche areas of the A level I wasn't sure of or wasn't sure the exam style answer</t>
  </si>
  <si>
    <t xml:space="preserve">These were often things that could be fixed by reading though a markscheme </t>
  </si>
  <si>
    <t>Practical based sessions on required practical activities.</t>
  </si>
  <si>
    <t xml:space="preserve">I undertook CPD training as part of my RSC scholarship. </t>
  </si>
  <si>
    <t xml:space="preserve">I would say my fdegree covered all aspects of chemistry. The A level has some specifics that I did not have to remember. </t>
  </si>
  <si>
    <t>Lots of trainee teachers have areas that they feel particularly weak in. These are often covered but not always in time for the initial time they are taught.</t>
  </si>
  <si>
    <t xml:space="preserve">I practiced this alot during my undergraduate projects as well as the structure being simple and easy to break down </t>
  </si>
  <si>
    <t>I studied this in detail in many optional modules in my degree</t>
  </si>
  <si>
    <t>I would struggle to remember off the top of my head calculations around the buffer solutions</t>
  </si>
  <si>
    <t>I did not understand electrochemistry during my degegree</t>
  </si>
  <si>
    <t xml:space="preserve">N/A - am not currently teaching A Level. _x000D_
_x000D_
In general I spend more time looking up the breakdown of the low-confidence topics and have more structured tasks as opposed to the high-confidence topics. </t>
  </si>
  <si>
    <t xml:space="preserve">I feel like experience outside of teaching would give me a better outlook on the applications pf science, in order to advise pupils career wise. </t>
  </si>
  <si>
    <t>Lots of the concepts in the chemistry A level are difficult and would be hard to pick up without a related subject. It is also important to understand how the students will have to apply the chemistry later in their science careers to make sure what you are teaching is relevant and correct.</t>
  </si>
  <si>
    <t>I agree that it helps to be an expert in a specific section but "expert" to me means they have a qualification higher than a degree. If this is the case often the expertise is limited to a very small field.</t>
  </si>
  <si>
    <t xml:space="preserve">I currently find it hard to stretch students if I do not know the next step they can take. _x000D_
_x000D_
(I am still training so do find it hard to stretch students in general) </t>
  </si>
  <si>
    <t>I would not say it would be an issue, it would be beneficial to have a wider and deeper understanding to show students the applications but the specification could be taught well without this.</t>
  </si>
  <si>
    <t>Students learn that this is true for all elements all the time and know nothing else and then have to unlearn that.</t>
  </si>
  <si>
    <t xml:space="preserve">I believe the fact that there are limitations should be mentioned, potentially without specifics, so students are aware that this is not always the case. Students should be taught the limitations fully at A level. </t>
  </si>
  <si>
    <t xml:space="preserve">lots of qualities:_x000D_
fairness_x000D_
patience _x000D_
passion for their subject _x000D_
understanding _x000D_
flexibility_x000D_
resilience_x000D_
ability to think on their feet </t>
  </si>
  <si>
    <t xml:space="preserve">problem solving _x000D_
ability to work through something and explain logically. _x000D_
</t>
  </si>
  <si>
    <t xml:space="preserve">I don't currently teach A level. </t>
  </si>
  <si>
    <t xml:space="preserve">training providers should provided chemistry trainingin the areas the trainees have identified as a weakness. </t>
  </si>
  <si>
    <t>alj1g14@soton.ac.uk</t>
  </si>
  <si>
    <t>18th Apr 2019 7:08 am</t>
  </si>
  <si>
    <t>18th Apr 2019 7:30 am</t>
  </si>
  <si>
    <t>21 minutes, 19 seconds</t>
  </si>
  <si>
    <t>Comprehensive (LEA)</t>
  </si>
  <si>
    <t>None.</t>
  </si>
  <si>
    <t>Medicinal Chemistry</t>
  </si>
  <si>
    <t>1-3 years</t>
  </si>
  <si>
    <t>Low.</t>
  </si>
  <si>
    <t>Never properly understood A-level - just managed to get through by memorising stuff and not fully understanding and making links between topics. Same at university.</t>
  </si>
  <si>
    <t>Felt OK but when teaching at the start realised there were quite a few gaps in my knowledge.</t>
  </si>
  <si>
    <t>Probably realised I knew even less!</t>
  </si>
  <si>
    <t>Not for A-level. Some GCSE but must say, it was very poor.</t>
  </si>
  <si>
    <t>Revision from an A-level textbook.</t>
  </si>
  <si>
    <t>My major problem was that I never fully understood the subject. So when I went to university again these gaps in my knowledge were never filled in (from both GCSE and A-level). Took until I started teaching to realise this.</t>
  </si>
  <si>
    <t>Subject knowledge has always been my biggest pitfall.</t>
  </si>
  <si>
    <t>GCSE</t>
  </si>
  <si>
    <t>Organic has always been my strong point and degree being medicinal chemistry meant a lot of mechanisms!</t>
  </si>
  <si>
    <t>Taught a lot and covered with tutees.</t>
  </si>
  <si>
    <t>Only very briefly taught to tutee - never to class as I teach the organic part.</t>
  </si>
  <si>
    <t>Only very briefly taught to tutee - never to class as I teach the organic part. Never understood at A-level!</t>
  </si>
  <si>
    <t>When teaching low-confidence topics my powerpoint are very content heavy and I rely on these a lot. However when I am teaching a topic I am confident in I am not as reliant on these.</t>
  </si>
  <si>
    <t>No.</t>
  </si>
  <si>
    <t>I have a 2:1 from a Russell Group university and I felt completely unprepared for teaching A-level. It is possible (like myself) to get decent grades without fully actually understanding the subject.</t>
  </si>
  <si>
    <t>Only now I have taught the organic topics a. few times do I feel confident - this is perhaps becoming an expert in those topics and this allows me to be a much better teacher, make curricula links as well as explaining clearly why things happen.</t>
  </si>
  <si>
    <t>I have found myself doing this.</t>
  </si>
  <si>
    <t>Limits your ability to push the top attainers, make links and explain explicitly.</t>
  </si>
  <si>
    <t>Now I can teach them to understand the mechanisms, whereas I just memorised them.</t>
  </si>
  <si>
    <t>More medicinal chemistry. It's great!</t>
  </si>
  <si>
    <t>They learn a new rule after GCSE.</t>
  </si>
  <si>
    <t>Important to explain to students why we use models as well as critiquing them.</t>
  </si>
  <si>
    <t>Only briefly taught to tutees at A-level.</t>
  </si>
  <si>
    <t>Reflective_x000D_
Organised_x000D_
Consistent_x000D_
High expectations of yourself and students.</t>
  </si>
  <si>
    <t>Have a great subject knowledge that allows you to explain why these things happen and help the student to understand through models etc. This is only possible with good subject knowledge.</t>
  </si>
  <si>
    <t>Long distance relationships cause the attraction to be less when teaching about outer most electrons.</t>
  </si>
  <si>
    <t>As explained above.</t>
  </si>
  <si>
    <t>Run booster sessions on particular topics for you to go to. Ie it being more personalised so you can choose say 3 topics in a morning.Also see how they teach it and have chance to discuss with others.</t>
  </si>
  <si>
    <t>Similar to above, but this would be a struggle for most outside of school time. Those lessons they're struggling on will still need making!</t>
  </si>
  <si>
    <t>hlord@haslingdenhigh.com</t>
  </si>
  <si>
    <t>23rd Apr 2019 11:40 am</t>
  </si>
  <si>
    <t>23rd Apr 2019 12:31 pm</t>
  </si>
  <si>
    <t>50 minutes, 38 seconds</t>
  </si>
  <si>
    <t>State Grammar</t>
  </si>
  <si>
    <t>AEB, AQA</t>
  </si>
  <si>
    <t>chemistry and biology</t>
  </si>
  <si>
    <t>good.</t>
  </si>
  <si>
    <t>It was 3 years after I had completed my degree that I started teaching it and I couldn't remember it.</t>
  </si>
  <si>
    <t>Although I couldn't remember the material, once I looked at it I still understood all the concepts.</t>
  </si>
  <si>
    <t>My confidence grew as I remembered more and more.</t>
  </si>
  <si>
    <t>Once I had started to review the content of the courses, it all came back to me.</t>
  </si>
  <si>
    <t>A lot of trainee teachers have got misconceptions that they pass onto the students.</t>
  </si>
  <si>
    <t>I've been teaching for so long I just know the work inside out</t>
  </si>
  <si>
    <t>I've been teaching for so long I just know the work inside out and we used to teach more complex stuff that has been knocked out of the syllabi these days</t>
  </si>
  <si>
    <t>This topic is in A2 chemistry. I have not taught A2 chemistry for about 10 years and the syllabus has changed in that time</t>
  </si>
  <si>
    <t>This topic is in A2 chemistry.I have not taught A2 chemistry for about 10 years and the syllabus has changed in that time</t>
  </si>
  <si>
    <t>Low confidence topics tend to be more reliant on powerpoints with not much extra input and anecdotes.</t>
  </si>
  <si>
    <t xml:space="preserve">I did 2 years as a graduate production manager trainee with unigate dairies from 1989-91 </t>
  </si>
  <si>
    <t>No not really as it was so long ago.</t>
  </si>
  <si>
    <t>it just gives me an insight in to the working world, and how other companies operate.</t>
  </si>
  <si>
    <t>You need to be able to prepare students for Oxford/Cambridge applications and that requires an in-depth knowledge of chemistry. Also the most able students need to be stretched with harder questions and work that you need to be able to understand and explain.</t>
  </si>
  <si>
    <t>I always find questions that are slightly harder for these students.</t>
  </si>
  <si>
    <t>This is because they may not be able to help students who wish to do the chemistry Olympiad which has very high demand questions. Also they may not be able to help the most able with questions not related to the specification.</t>
  </si>
  <si>
    <t>At present I am not teaching the A2 part of the syllabus and it is in it.</t>
  </si>
  <si>
    <t>I will often give them extra bits of knowledge that has been taken out of the syllabus but I feel will help them to understand it better.</t>
  </si>
  <si>
    <t>I am not sure, maybe make it more relevant to industry today i.e. look at drug manufacture in the organic chemistry so that it may encourage more students to go into research rather than medicine.</t>
  </si>
  <si>
    <t>When doing shapes of molecules, we introduce 12 electrons (6 pairs) around a central atom and that can confuse some.</t>
  </si>
  <si>
    <t>It would be too confusing at GCSE and they find the new changes bad enough to cope with.</t>
  </si>
  <si>
    <t>I haven't come across any to date that I can think of.</t>
  </si>
  <si>
    <t>A desire to want to help the pupils, not just with the subject, but with life skills as well.</t>
  </si>
  <si>
    <t>The ability to realise not all students are going to understand it, no matter how well you explain it, and to give those students strategies to get the best possible marks with their limited understanding.</t>
  </si>
  <si>
    <t xml:space="preserve">1. The use of a revolving door in a department store, with people entering and leaving to explain equilibria._x000D_
</t>
  </si>
  <si>
    <t>If I don't feel as confident I can't think of analogies.</t>
  </si>
  <si>
    <t>Get them to teach concepts to non chemists and see if they understand it.</t>
  </si>
  <si>
    <t>Provide courses to give different ways to teach the harder more complex topics.</t>
  </si>
  <si>
    <t>squinn@bsg.bournemouth.sch.uk</t>
  </si>
  <si>
    <t>14th May 2019 10:29 am</t>
  </si>
  <si>
    <t>14th May 2019 10:51 am</t>
  </si>
  <si>
    <t>22 minutes, 0 seconds</t>
  </si>
  <si>
    <t>Reasonable</t>
  </si>
  <si>
    <t>Not in all cases due to lack of familiarity with content and level</t>
  </si>
  <si>
    <t>Sometimes trick to link ideas together</t>
  </si>
  <si>
    <t>As I taught more and more topics, I realised the many links between concepts</t>
  </si>
  <si>
    <t>Workshops</t>
  </si>
  <si>
    <t>Reading and looking at exam papers</t>
  </si>
  <si>
    <t>For the second part. I generally remember, recalled enough with some additional reading to feel confident although that took time to grow</t>
  </si>
  <si>
    <t xml:space="preserve">Certainly where less teachers entering the profession have direct Chemistry degrees </t>
  </si>
  <si>
    <t>Acids, bases and buffers-because I have spent a lot of time familiarising myself with this topic</t>
  </si>
  <si>
    <t>I am confident with moles calculations</t>
  </si>
  <si>
    <t>I teach this infrequently</t>
  </si>
  <si>
    <t>I teach this infrequently but am still confident in the main</t>
  </si>
  <si>
    <t>Preparation and looking at example questions for lower confident topics</t>
  </si>
  <si>
    <t>I had work experience before become a teacher but think that frequent experience of industry would be good</t>
  </si>
  <si>
    <t>The topic material of Chemistry is broad and therefore a good broad knowledge of Chemistry at a higher level is important</t>
  </si>
  <si>
    <t>Unsure</t>
  </si>
  <si>
    <t>I look for challenging examples for myself and them</t>
  </si>
  <si>
    <t>Like at GCSE it is important sometimes to know how things move froward</t>
  </si>
  <si>
    <t>This often depends on their mathematical background</t>
  </si>
  <si>
    <t>explaining Sulphate ions etc</t>
  </si>
  <si>
    <t>It prompts students to question principles</t>
  </si>
  <si>
    <t>An interest in it, and be able to call on examples in other contexts</t>
  </si>
  <si>
    <t>Regular discussion with other Chemistry teachers is invaluable in terms of staring ideas</t>
  </si>
  <si>
    <t>mhoward@queenelizabeths.com</t>
  </si>
  <si>
    <t>3rd Jun 2019 2:52 pm</t>
  </si>
  <si>
    <t>3rd Jun 2019 3:52 pm</t>
  </si>
  <si>
    <t>59 minutes, 43 seconds</t>
  </si>
  <si>
    <t>Wales</t>
  </si>
  <si>
    <t>EDEXCEL WJEC</t>
  </si>
  <si>
    <t>chemistry</t>
  </si>
  <si>
    <t>Patchy and not applicable to school chemistry necessarily</t>
  </si>
  <si>
    <t>I re evaluated and brought down my chemistry back to basics</t>
  </si>
  <si>
    <t>I realised that to teach I had to get below the level of the students to make sense of what they were trying to do with their knowledge</t>
  </si>
  <si>
    <t>I learned what topics influence others and why the order of topics is important</t>
  </si>
  <si>
    <t>KS3 and GCSE text books</t>
  </si>
  <si>
    <t>The knowledge was there but the application of that knowledge to the lowest basic level needed developing</t>
  </si>
  <si>
    <t>You have to be able to explain the basics to students, that cannot always be done through higher level thinking</t>
  </si>
  <si>
    <t>application to all aspects of the A level syllabus</t>
  </si>
  <si>
    <t>fun</t>
  </si>
  <si>
    <t xml:space="preserve">not least confident by I dont enjoy it </t>
  </si>
  <si>
    <t>fuel cells and batteries - I have to continuously review</t>
  </si>
  <si>
    <t>Extra planning into the more irritating aspects of the syllabus and more practise as the questions.</t>
  </si>
  <si>
    <t>Analytical department chemist_x000D_
hotel manager_x000D_
insurance underwriter_x000D_
marketing (technical)_x000D_
childminder</t>
  </si>
  <si>
    <t>Yes  being organised managing risk, using marketing strategies to run promotional events in chemistry dept</t>
  </si>
  <si>
    <t>You have dealt with people on many different levels.  Have resources to draw on.  know what it is like or may be like for your students in work.</t>
  </si>
  <si>
    <t>To be able to teach chemistry you need to intertwine the different strands and enable the student to use an armoury of sources to answer questions and think for themselves.  You need to know how the different topics interact and so need a higher level of understanding than just the A level qualification itself.  OR you need years of experience as a teacher to become proficient at tying the subjects together.</t>
  </si>
  <si>
    <t>Define expert.  They need to be able to use information correctly logically and to be able to learn how chemistry works</t>
  </si>
  <si>
    <t>You have to understand beyond the level of what you are teaching so that you do not inadvertently supply information that is later contradicted in another topic.</t>
  </si>
  <si>
    <t>Depends on the teacher and what they are prepared to do to reach that level of umbrella understanding to teach the subject as a whole rather than as different topics</t>
  </si>
  <si>
    <t>The chemistry papers have become more about maths than chemistry which is sad as many of my students are not so confident with maths even though they have A* or level 9 maths, due to the application and manipulation of number</t>
  </si>
  <si>
    <t>The chemistry is still very much learning based.  You have to have the confidence to apply the information.  The more rounded you can be outside the syllabus the greater chance the student has of being able to confidently field the suggest and A* questions.</t>
  </si>
  <si>
    <t xml:space="preserve">bonding - removal of polarising polarisibility has had a knock on effect on energetics._x000D_
Cobalt chemistry good for redox now reintroduced I believe_x000D_
 more real world applications, in preparation for interdisciplinary work_x000D_
_x000D_
</t>
  </si>
  <si>
    <t xml:space="preserve">In the move to A level students feel as though they have been told a lie.  </t>
  </si>
  <si>
    <t>If students evaluate the usefulness of the tool, then they can go on to decide when the rules can be broken</t>
  </si>
  <si>
    <t>the accepted answers to shifts in equilibrium are too vague for this to be of much use  "to remove the change" for example</t>
  </si>
  <si>
    <t>At GCSE you are teaching them the same work, but at AS level you are expecting more detailed answers.  Students can have the style of responses embedded earlier, with the understanding that this is a tool to work out an acceptable answer</t>
  </si>
  <si>
    <t xml:space="preserve">To be able to see the subject as a whole, so that you have an overview of where you are getting to by the end of the course, and what you can input early._x000D_
To be able to get down to the level of the students and explain in both their terms and how to interpret what they understand into acceptable precision language in exams._x000D_
</t>
  </si>
  <si>
    <t>To have a working knowledge of physics and biology so that you can expand in those areas without fear of contradicting areas taught by other departments.</t>
  </si>
  <si>
    <t>the challenges of Throwing the teacher out of a window to behave as a gas, compared to throwing out a young child._x000D_
Le chatelier as a naughty child who does the opposite of what you want them to do.</t>
  </si>
  <si>
    <t>I use analogies all the time, regardless.  But if a particular analogy works well I will reuse it over and over again</t>
  </si>
  <si>
    <t>understanding how language and sentence construction can lead to misconceptions.  ie the gas expands is easy to say until the student reflects back to you that the gas particles expand!!!_x000D_
_x000D_
Practical protocols and how to embed practicals as learning resources with much more impact than straight learning.</t>
  </si>
  <si>
    <t>topic based learning - how to approach certain topics, and how those topics influence the understanding of others</t>
  </si>
  <si>
    <t>clarke.dawn@habsmonmouth.org</t>
  </si>
  <si>
    <t>6th Jun 2019 5:50 pm</t>
  </si>
  <si>
    <t>6th Jun 2019 6:45 pm</t>
  </si>
  <si>
    <t>55 minutes, 15 seconds</t>
  </si>
  <si>
    <t>Other</t>
  </si>
  <si>
    <t>IB</t>
  </si>
  <si>
    <t>OCR</t>
  </si>
  <si>
    <t>PhD in Organic Chemistry</t>
  </si>
  <si>
    <t>No official training undertaken</t>
  </si>
  <si>
    <t>Good</t>
  </si>
  <si>
    <t xml:space="preserve">I felt my knowledge was good. At University, I graduated at the top of my year and I went on to do a phd. </t>
  </si>
  <si>
    <t xml:space="preserve">When I started, I felt my subject matter was strong, and other members of the department recognised this. </t>
  </si>
  <si>
    <t>If anything, I found that students found the subject more challenging than I thought, and I found I had to adjust to introducing topics in a simple and straight-forward way.</t>
  </si>
  <si>
    <t xml:space="preserve">I read all the relevant GCSE and Alevel textbooks to ensure I had a good grasp of what needed to be taught for each syllabus. </t>
  </si>
  <si>
    <t>I do not teach anything which I had not encountered when I was at school/university.</t>
  </si>
  <si>
    <t>Having not done any formal training I can't comment on this point.</t>
  </si>
  <si>
    <t>I spent many years working in a lab doing Organic Chemistry, as well as teaching it at University.</t>
  </si>
  <si>
    <t xml:space="preserve">It is very mathematical which is a strong point </t>
  </si>
  <si>
    <t>Not my area of interest, although my knowledge is fine</t>
  </si>
  <si>
    <t xml:space="preserve">Again, apart from NMR this is not really a strong interest of mine. </t>
  </si>
  <si>
    <t>For me there is very little difference. I do not use powerpoint presentations. In the lower confidence topics I have a list of specification points to ensure I cover everything on the syllabus. In these less familiar topics it is important to remember what is or isn't required by the specific syllabus, and I am not quite a familiar with these.</t>
  </si>
  <si>
    <t>Post-Doc and briefly the pharmaceutical industry</t>
  </si>
  <si>
    <t>Only yes because it often means that you are a little older, and this can bring greater confidence and experience to command a classroom.</t>
  </si>
  <si>
    <t>You need to be confident of your knowledge to teach effectively.</t>
  </si>
  <si>
    <t>I worry I don't stretch my students enough because I don't have enough time, or focus on pulling up the bottom end, not because I feel unable to re:subject knowledge.</t>
  </si>
  <si>
    <t>In terms of exams, I don't think it is a problem. Students can still be taught well, and further information can be gained from books / the web if the inclination is there.</t>
  </si>
  <si>
    <t>As with many topic, some students have a grasp of the topic and others do not have such a strong grasp._x000D_
_x000D_
I do not think Arrhenius is particularly difficult if they have taken GCSE maths and understand the general formula for a straight line, y= mx + c</t>
  </si>
  <si>
    <t>I think real excellence can only be achieved my instilling an understanding. A level Chemistry is very difficult if a student relies on rote learning rather than developing the ability to think and problem solve.</t>
  </si>
  <si>
    <t>Not currently teaching A level syllabus.</t>
  </si>
  <si>
    <t>There are limitations, but it is fine at this level. There are so many other cases where simpler ideas are taught, rather than better models, but this is the way of Chemistry. e.g and electronic configuration of 2.8.8 does a job at GCSE, it isn't right to teach about wavefunctions and subshells._x000D_
_x000D_
There are many other cases at A-level, not just the octet rule. Equilibrium leaving out equilibrium activities, VSEPR not VB or MO theory, most of organic chemistry e.g phenol 'more electron rich' than benzene Vs higher HOMO ....</t>
  </si>
  <si>
    <t>I may be wrong as I am not sure of the syllabus, but does A level not already teach about an expanded octet, and most teachers will point out that a thermodynamic preference leads bonding, not a particular longing for the number 8. It is just a convenient observation to have for the students.</t>
  </si>
  <si>
    <t>I think a better understanding is developed by looking at the mathematics. But again it can be a useful tool to help some remember what is occurring at non-equilibrium concentrations</t>
  </si>
  <si>
    <t>I'm not entirely sure what are classed as its limitations. It is an observation on a behaviour of a system. It may suggest (if not skillfully introduced) that a Kc value changes when it doesn't, but this is covered by gaining a good understanding of Kc.</t>
  </si>
  <si>
    <t>Good classroom management._x000D_
_x000D_
Motivation to work hard for students._x000D_
_x000D_
Reflection on your practice and others to continue to develop._x000D_
_x000D_
Ability to inspire engagement with the subject</t>
  </si>
  <si>
    <t>An ability to lead a student, slowly through many little steps in knowledge. Chemistry is almost taught from scratch at secondary school, and a slow pace to introduce the basics is key in the GCSE years.</t>
  </si>
  <si>
    <t>Analogies can be distracting and infer incorrect aspects I find.</t>
  </si>
  <si>
    <t>None spring to mind, but If I do try I always find holes in them.</t>
  </si>
  <si>
    <t>not used in general</t>
  </si>
  <si>
    <t>make teachers read the textbooks they teach from!</t>
  </si>
  <si>
    <t>Na. I think teachers should recognise the importance themselves, and improve if they feel it is necessary.</t>
  </si>
  <si>
    <t>cxd@wellingtoncollege.org.uk</t>
  </si>
  <si>
    <t>27th Jun 2019 8:06 pm</t>
  </si>
  <si>
    <t>27th Jun 2019 8:55 pm</t>
  </si>
  <si>
    <t>48 minutes, 51 seconds</t>
  </si>
  <si>
    <t>East Midlands</t>
  </si>
  <si>
    <t>Sport and Exercise Science</t>
  </si>
  <si>
    <t>MA Education</t>
  </si>
  <si>
    <t>It was lower than I would have liked due to a shift in career, but I completed a Subject Knowledge Enhancement course in chemistry 2011-12</t>
  </si>
  <si>
    <t>The SKE gave me confidence in delivering chemistry to GCSE, but I knew I would need to continue to develop my knowledge independently for A Level.</t>
  </si>
  <si>
    <t>I knew my strengths and weaknesses pretty well after the SKE course</t>
  </si>
  <si>
    <t>Confidence improved the more I taught and reflected.</t>
  </si>
  <si>
    <t>Knowledge Audits</t>
  </si>
  <si>
    <t>Approached chemistry knowledge from a teaching point of view, e.g. addressing misconceptions.</t>
  </si>
  <si>
    <t>Text books, A-level past papers, chemistry world articles.</t>
  </si>
  <si>
    <t>In terms of specific subject knowledge it did not contribute much, but in terms of scientific skills it was invaluable.</t>
  </si>
  <si>
    <t>More training RE a-level subject knowledge and making links beyond.</t>
  </si>
  <si>
    <t>Simplest link to GCSE</t>
  </si>
  <si>
    <t>Links well to experimental data</t>
  </si>
  <si>
    <t>Can be exceptions to rules</t>
  </si>
  <si>
    <t>Lots of reaction pathways to remember!!!</t>
  </si>
  <si>
    <t>Low confidence - more rigid in lesson plans, more review needed beforehand._x000D_
_x000D_
High confidence - more flexible when teaching, easier to develop ideas organically.</t>
  </si>
  <si>
    <t>Yes, I don't feel able to make good links to higher education or industry.</t>
  </si>
  <si>
    <t>I don't have either! But I still feel I am an effective teacher. Furthermore in some ways I think I can give better explanation as I'm less likely to over complicate things. I have worked hard to be an expert teacher, rather than an expert chemist. Of course I think a higher level of chemistry education would have helped me even more.</t>
  </si>
  <si>
    <t>See above</t>
  </si>
  <si>
    <t>I worry I can't always prepare students as fully for studying higher chemistry.</t>
  </si>
  <si>
    <t>I good teacher will make links outside the spec anyway.</t>
  </si>
  <si>
    <t>Those taking a-level maths understand the mathematical process better. Whilst I discuss the chemistry behind the equation, most of the time is spent manipulating it.</t>
  </si>
  <si>
    <t>The exam questions can be very different since the reforms, therefore they have to understand the chemistry behind it.</t>
  </si>
  <si>
    <t>Fewer organic pathways to memorise, they should be examined on applying their understanding rather just remembering it.</t>
  </si>
  <si>
    <t>To many exceptions to the rule</t>
  </si>
  <si>
    <t>I don't think we should teach the octet rule at all, we should work on explanations from electrostatic attraction stand point.</t>
  </si>
  <si>
    <t>I know there are limitations but not sure what they are.</t>
  </si>
  <si>
    <t>Passion_x000D_
Subject Knowledge_x000D_
Pedicogical Content Knowledge_x000D_
Subject specific PCK_x000D_
Relationships_x000D_
Organisation</t>
  </si>
  <si>
    <t>Good explanation skills</t>
  </si>
  <si>
    <t>Short cut to the shops (catalysts)</t>
  </si>
  <si>
    <t>Cant think of a specific example, but normally when they are to simplistic, or they are references the students don't get.</t>
  </si>
  <si>
    <t>More confident of knowing limitations of analogy.</t>
  </si>
  <si>
    <t>Specific sessions focusing on misconceptions and limitations of models used at A level.</t>
  </si>
  <si>
    <t>Local chemistry teacher networks_x000D_
Mentoring from expert chemistry teachers.</t>
  </si>
  <si>
    <t>alanr.lea@gmail.com</t>
  </si>
  <si>
    <t>27th Jun 2019 8:09 pm</t>
  </si>
  <si>
    <t>27th Jun 2019 8:52 pm</t>
  </si>
  <si>
    <t>43 minutes, 6 seconds</t>
  </si>
  <si>
    <t>Very confident at certain topics. My degree research project was in organic chemistry and I worked as a medicinal chemist for 3 years before teacher training. I was aware of gaps in knowledge particularly in physical chemistry.</t>
  </si>
  <si>
    <t>See response to q5</t>
  </si>
  <si>
    <t>I noticed that although I knew a great deal about chemistry once teaching it is more important to know what the pupils you are teaching actually need to know (curriculum knowledge) and some basic things I had forgotten as they seemed so obvious to me I couldn't explain them.</t>
  </si>
  <si>
    <t>Once teaching my confidence improved as I gained curriculum knowledge.</t>
  </si>
  <si>
    <t>SKE before the course._x000D_
Compulsory module on subject knowledge including a self assessment, identification of weaker area and a plan to fix it by developing a lesson sequence.</t>
  </si>
  <si>
    <t>Focused on teaching methods rather than content.</t>
  </si>
  <si>
    <t>Use of past papers to test knowledge</t>
  </si>
  <si>
    <t>Degree was more relevant to a level chem than GCSE which is rather simpler models that it is easy to forget</t>
  </si>
  <si>
    <t>This is particularly important due to the significant number of people following pgce chemistry courses without a chemistry degree</t>
  </si>
  <si>
    <t>Highly confident in subject knowledge to a high level</t>
  </si>
  <si>
    <t>Practised at teaching and confident with the content</t>
  </si>
  <si>
    <t xml:space="preserve">Haven't done it since uni, not had chance to teach </t>
  </si>
  <si>
    <t>Haven't done it since uni, not had chance to teach</t>
  </si>
  <si>
    <t>For topics I am less confident with I spend more time planning lessons and they tend to be more prescriptive in terms of I will have a PowerPoint with more writing on to guide me and make sure I have structured tasks with answers that are explained available._x000D_
_x000D_
With more confident topics I rely less on PowerPoints with information and allow myself to talk more.</t>
  </si>
  <si>
    <t>Worked as a medicinal/organic chemist in a biotech company for 3 years post masters and pre teacher training.</t>
  </si>
  <si>
    <t>Yes, particularly when I taught biochemistry and proteins. Also when discussing importance of % yield with the story of the time I dropped a final compound on the floor and had to scrape it up and repurify.</t>
  </si>
  <si>
    <t>I think people who have only ever had a teaching job react differently to the stresses of teaching and think they have it worse than other careers.</t>
  </si>
  <si>
    <t>A level is a must. Degree also necessary due to curriculum changes meaning a large number of previously undergrad topics have dropped to a level. I would also suggest a pure chemistry degree is more useful than biochem/forensics for example as I believe chemistry is a subject where you need to have a strong overall picture as lots of topics link to each other and that people with these degrees are missing bits of knowledge.</t>
  </si>
  <si>
    <t>In order to gain pupil confidence you need to know your stuff.. how much of an expert you need to be may be up for discussion but you need knowledge beyond the a level spec.</t>
  </si>
  <si>
    <t>I would put in more effort to prepare to teach subjects where I am less confident so do not believe there is a difference.</t>
  </si>
  <si>
    <t>Topics frequently move down from undergrad to a level as in recent curriculum changes. It would be difficult to fully explain the content and application based exam questions in addition to being able to answer student questions if the subject knowledge were limited to a level.</t>
  </si>
  <si>
    <t>I haven't taught arrhenius</t>
  </si>
  <si>
    <t>Understanding leads to an ability to answer exam questions</t>
  </si>
  <si>
    <t>There are many exceptions that frequently appear at a level</t>
  </si>
  <si>
    <t>At a level it needs to be taught to explain a lot of chemistry._x000D_
_x000D_
It is much too complex for GCSE  even higher tier</t>
  </si>
  <si>
    <t>It works for GCSE and a level</t>
  </si>
  <si>
    <t>Provide opportunities for trainees to meet and discuss issues with each other but also experienced teachers.</t>
  </si>
  <si>
    <t>Offer evening conferences where specific subjects are discussed and teaching methods presented</t>
  </si>
  <si>
    <t>elliegkirk@gmail.com</t>
  </si>
  <si>
    <t>28th Jun 2019 12:10 pm</t>
  </si>
  <si>
    <t>29th Jun 2019 8:29 pm</t>
  </si>
  <si>
    <t>8 hours, 19 minutes, 9 seconds</t>
  </si>
  <si>
    <t>Recently retired from state grammar</t>
  </si>
  <si>
    <t>OCR, Edexel</t>
  </si>
  <si>
    <t>MA (Ed)</t>
  </si>
  <si>
    <t>Fairly good</t>
  </si>
  <si>
    <t>I knew there were gaps in my knowledge, but was confident that they could be fixed quite easily</t>
  </si>
  <si>
    <t>I found that any gaps could, indeed, be fixed quite easily (colleagues / books etc)</t>
  </si>
  <si>
    <t>I was confident (not arrogant) about the subject knowledge.</t>
  </si>
  <si>
    <t>Practical demonstration techniques were the main enhancement. There was no "new chemistry" in the course. The subject knowledge in the course was well within my own knowledge.</t>
  </si>
  <si>
    <t xml:space="preserve">It was a chemistry degree that took me well beyond A-level. </t>
  </si>
  <si>
    <t>I found that, as a teacher, I became very familiar with GCSE and A-level but lost touch with further knowledge. When spec changes (eg introduction of NMR / proteins etc I had to go back to the books!</t>
  </si>
  <si>
    <t>Ranking is meaningless for an experienced teacher. I may have been less confident about some bits in early days but I have worked to bring all areas to the best and most confident I can make them.</t>
  </si>
  <si>
    <t>If I am teaching a new topic, I make more detailed plans so that I am sure to get the details right.</t>
  </si>
  <si>
    <t>A few years in industry might have been interesting but those "extra" years developing as a teacher would have been lost.</t>
  </si>
  <si>
    <t>You should always be ready to go a bit beyond what is needed. A student might ask a question that needs a higher level of understanding. eg a Y7 once asked how the hi-vis stripes on his cycle helmet worked, some sixth form students guessed that there was a link between Gibbs free energy and equilibrium. It was good to be able to explain these...and maybe grab their interest a bit more.</t>
  </si>
  <si>
    <t>Doesn't NEED to be higher qualified than first degree. Sometimes those who have gone further don't understand how students can find any topic difficult.</t>
  </si>
  <si>
    <t>When there was a spec change, I took a couple of years to be sure that I was on the right level.</t>
  </si>
  <si>
    <t>It is better to be more widely (and deeper) read. Membership pf RSC etc can help. The main job, though, is explaining the A-level work thoroughly and clearly.</t>
  </si>
  <si>
    <t>This is an example of how having been well-qualified gives you the good starting point for extending knowledge. Also, I had almost always shown the Arrhenius equation as part of the "just beyond what you need" work. Most of my students study maths and even among those who don't, an outline explanation of the exponential function gives them enough for what they need. A few can't grasp it though.</t>
  </si>
  <si>
    <t>This was always my intention, bringing the exam technique in as a polish rather than the foundation. Increasingly, though, more students want to know the answer on the mark scheme than understand how to get there (and so prepare for similar but subtly different questions in future).</t>
  </si>
  <si>
    <t>I would bring back more TM chemistry, even though I understand the issues about safety._x000D_
_x000D_
_x000D_
I would look for a different way to assess practical work. The ISAs and EMPAs were flawed by cheating, the current CPAC scheme is administration-heavy.</t>
  </si>
  <si>
    <t>If the answer to a question is "expand the octet", it can't be that good a rule!</t>
  </si>
  <si>
    <t xml:space="preserve">The basic binding methods are OK for GCSE. At A-level, we should be looking at "closer to real" explanations, even if they cannot be a perfect. </t>
  </si>
  <si>
    <t>It is only a means to predict outcomes, it does not explain. _x000D_
_x000D_
"High temp favours endothermic direction" suggests that the molecules discuss what they should do!</t>
  </si>
  <si>
    <t>Again, the GCSE model is OK but it must not be called an explanation. At A-level, the concept of Kc as a combination of rate equations would explain why Kc is not changed by concentration even though the component concentrations are.</t>
  </si>
  <si>
    <t>Breaking down and translating difficult concepts into concepts and language that the student can understand.</t>
  </si>
  <si>
    <t>Confidence to deal with practical work. Most non-chemistry teachers see a chemistry class in action with a sense of fear...."All that fire and those chemicals"</t>
  </si>
  <si>
    <t>Traffic flow through a busy city as the rate determining step.</t>
  </si>
  <si>
    <t>Confidence doesn't affect my use of analogy. I am careful to avoid analogies that might backfire later on.</t>
  </si>
  <si>
    <t>If starting from a Chemistry degree background, pretty much nothing._x000D_
_x000D_
_x000D_
If from a lesser level, there is no way that all the gaps can be filled but at least bringing it up to A level.</t>
  </si>
  <si>
    <t>At spec change time, the providers could run specific courses to help fill the "new" gaps. RSC and university departments run lectures etc that can help refresh the enthusiasm and highlight new areas.</t>
  </si>
  <si>
    <t>ryanmike28@hotmail.co.uk</t>
  </si>
  <si>
    <t>29th Jun 2019 5:44 pm</t>
  </si>
  <si>
    <t>29th Jun 2019 5:59 pm</t>
  </si>
  <si>
    <t>15 minutes, 40 seconds</t>
  </si>
  <si>
    <t>&lt;1 year</t>
  </si>
  <si>
    <t>&amp;lt;1 year</t>
  </si>
  <si>
    <t>I thought it was good.</t>
  </si>
  <si>
    <t>Having studied UG Chemistry I believed I would have no issues with subject knowledge at teaching school level.</t>
  </si>
  <si>
    <t>Actually I have not covered a lot of the syllabus points (e.g. colour changes and transition metal equations).</t>
  </si>
  <si>
    <t>As a teacher, I feel that once I have taught a specification once it will be much easier next time.</t>
  </si>
  <si>
    <t>I've had some issues with subject knowledge when teaching A-level. Some students have questioned me and I have had quite a weak understanding and only surface learned some topics.</t>
  </si>
  <si>
    <t>My provider offered no support. (Plymouth University)</t>
  </si>
  <si>
    <t>Enjoy and did best at organic chemistry (Not surface learned)</t>
  </si>
  <si>
    <t>Kinetics was taught well and a specialism of my university (Southampton)</t>
  </si>
  <si>
    <t>Forgotten a lot of analysis and the level it is studied at at university is not helpful for A-level teaching.</t>
  </si>
  <si>
    <t>Forgotten</t>
  </si>
  <si>
    <t>When I am more confident I feel able to answer student questions more readily around the topic. When less confident, I will stick very closely to syllabus points and my teaching will reflect that and not go off-topic.</t>
  </si>
  <si>
    <t>No. It's good to be uninformed sometimes as it keeps your teaching relevant to the specification only.</t>
  </si>
  <si>
    <t>Chemistry requires a lot of understanding. At A level you cannot get away with a surface understanding.</t>
  </si>
  <si>
    <t>To inspire students to study your subject you have to be able to answer their questions with ease.</t>
  </si>
  <si>
    <t>When less confident, it is more challenging to make resources which match student levels.</t>
  </si>
  <si>
    <t>Extension questions are best forged by teachers who understand Y1 chemistry at university and also allows them to prepare their students best for what will come.</t>
  </si>
  <si>
    <t>Recent graduate of university so I can teach arrhenius without difficulty.</t>
  </si>
  <si>
    <t>There simply is not time with the amount of content in a specification to explore ideas.</t>
  </si>
  <si>
    <t>Reduce the amount of content covered and focus more on fewer topics.</t>
  </si>
  <si>
    <t>Does not apply for period 3 or below.</t>
  </si>
  <si>
    <t>At GCSE level, pupils would not understand this.</t>
  </si>
  <si>
    <t>Sometimes, pupils forget that kinetics also plays a role and this is not discussed.</t>
  </si>
  <si>
    <t>Great subject knowledge._x000D_
_x000D_
Good understanding of pedagogy._x000D_
_x000D_
Behaviour management.</t>
  </si>
  <si>
    <t>Understanding of the underlying principles rather than surface learned (particularly an issue when biology specialists teach chemistry).</t>
  </si>
  <si>
    <t>boxing match for particle model._x000D_
_x000D_
x-factor competition for displacement reactions.</t>
  </si>
  <si>
    <t>I prefer not to use analogies too often as pupils get fixated on these ideas and they reflect in their answers being poor quality and they can only discuss the analogy.</t>
  </si>
  <si>
    <t>Probably not much because there are not many chemistry teachers. They could use a subject knowledge audit file that they get teachers to fill which encourages self-reflection (RAG ranked)</t>
  </si>
  <si>
    <t>As above.</t>
  </si>
  <si>
    <t>cm13g14@soton.ac.uk</t>
  </si>
  <si>
    <t>29th Jun 2019 9:32 pm</t>
  </si>
  <si>
    <t>29th Jun 2019 9:56 pm</t>
  </si>
  <si>
    <t>24 minutes, 21 seconds</t>
  </si>
  <si>
    <t>N/a</t>
  </si>
  <si>
    <t>Na</t>
  </si>
  <si>
    <t>7-10 years</t>
  </si>
  <si>
    <t>Quite good as was a recent graduate</t>
  </si>
  <si>
    <t>As above. Was a recent graduate</t>
  </si>
  <si>
    <t xml:space="preserve">Realised there were gaps in my knowledge </t>
  </si>
  <si>
    <t>It takes a while to be confident in what you are teaching</t>
  </si>
  <si>
    <t>Wrote notes from a level text books</t>
  </si>
  <si>
    <t>GCSE chemistry is nothing like undergraduate level. Alevel you can draw on your experience so is more closely linked</t>
  </si>
  <si>
    <t xml:space="preserve">It would be difficult to fit in along side everything else that has to be covered </t>
  </si>
  <si>
    <t>Mathematical process</t>
  </si>
  <si>
    <t>Simple maths</t>
  </si>
  <si>
    <t>I understand it but get confused in my explanations</t>
  </si>
  <si>
    <t>dislike of organic</t>
  </si>
  <si>
    <t xml:space="preserve">Spend more time on areas I lack confidence. I try and control the lesson more </t>
  </si>
  <si>
    <t>Not really</t>
  </si>
  <si>
    <t xml:space="preserve">A willingness to work hard to understand it is most desirable </t>
  </si>
  <si>
    <t>Students need to know you are confident</t>
  </si>
  <si>
    <t>I can only explain to my level of understanding</t>
  </si>
  <si>
    <t>You need to be able to answer students questions which will be 'off spec'</t>
  </si>
  <si>
    <t>Students weaker at maths can do the questions but the dont understand why they are doing it</t>
  </si>
  <si>
    <t>Pressures of school is to get exam results</t>
  </si>
  <si>
    <t>A willingness to work and compassion for students who find the subject hard</t>
  </si>
  <si>
    <t>Make it cheeper/ cover school cover costs</t>
  </si>
  <si>
    <t>Kerri.a.driver@live.co.uk</t>
  </si>
  <si>
    <t>29th Jun 2019 9:35 pm</t>
  </si>
  <si>
    <t>29th Jun 2019 10:06 pm</t>
  </si>
  <si>
    <t>31 minutes, 49 seconds</t>
  </si>
  <si>
    <t>PhD in Atmospheric Chemistry</t>
  </si>
  <si>
    <t>Fair.</t>
  </si>
  <si>
    <t>I'd used ir in a range of contexts. Was less sure about Organic Chemistry</t>
  </si>
  <si>
    <t>I realised how much I had forgotten (or possibly never knew). I was okay with higher level stuff, had forgotten some basic 'factual' stuff.</t>
  </si>
  <si>
    <t>I still felt confident about the basics and the concepts.</t>
  </si>
  <si>
    <t xml:space="preserve">We had a few Chemistry specific workshops. </t>
  </si>
  <si>
    <t>There were a few bits I didn't know as well, but I could pick up pretty easily.</t>
  </si>
  <si>
    <t>I think it's a very important aspect of being a teacher!</t>
  </si>
  <si>
    <t>I've done a lot of specific PCK reading around bonding etc</t>
  </si>
  <si>
    <t>My PhD and post-doc involved analytical chemistry.</t>
  </si>
  <si>
    <t>I just haven't taught it very much. I seem to be on the 'other teaching side' quite often.</t>
  </si>
  <si>
    <t>It was quite an alien area to me when I first started teaching.</t>
  </si>
  <si>
    <t>I'm more aware of common misconceptions and how to anticipate them. I'm more confident about the kinds of questions I can ask, and I can improvise more easily.</t>
  </si>
  <si>
    <t xml:space="preserve">Post-doc in Marine Biogeochemistry._x000D_
Analytical lab work (routine wet chemistry)_x000D_
Office work._x000D_
Full-time sales assistant._x000D_
Part time bar work._x000D_
Teaching English as a Foreign Language._x000D_
Leading tours for foreign language students._x000D_
</t>
  </si>
  <si>
    <t xml:space="preserve">Yes. Lots of subject knowledge, examples to give students of applications, confidence with academic reading, confidence talking to people, knowledge of what it's like to work, experience of working in a team, organisational skills, study skills. </t>
  </si>
  <si>
    <t>I'm sure there are some excellent teachers out there that have never done other jobs. You can gain experience in the skills I've listed in a number of contexts.</t>
  </si>
  <si>
    <t>You need a good overview of the concepts behind ideas.</t>
  </si>
  <si>
    <t>You need to have an understanding and knowledge beyond the textbook.</t>
  </si>
  <si>
    <t>A good reflective teacher will always worry about this, and that's a good thing! If you're less confident about a topic, you rely on questions that other people have made, rather than being able to construct your own.</t>
  </si>
  <si>
    <t>For the reasons stated earlier. You need to be able to think where a concept is heading and stretch pupils in that direction.</t>
  </si>
  <si>
    <t>I don't believe you can really do the latter without the former. You might convince yourself (or your students) they can, but you'll come unstuck easily. Also the joy of teaching, for me, is helping students to understand things.</t>
  </si>
  <si>
    <t>I'm fairly happy with it.</t>
  </si>
  <si>
    <t>It's a good-enough model as a starting point, it quickly becomes insufficient to explain A level concepts.</t>
  </si>
  <si>
    <t>At GCSE, it depends which class you're teaching. Some students struggle to grasp and apply the octet rule at all. For other students, it's worth alluding to it.</t>
  </si>
  <si>
    <t>Again, it's a good starting point, but doesn't explain everything fully beyond GCSE.</t>
  </si>
  <si>
    <t>Again, I think at GCSE, it is okay to stick to good-enough or fit-for-current-purpose ideas and models.</t>
  </si>
  <si>
    <t xml:space="preserve">Good PCK_x000D_
Reflective_x000D_
Willingness to learn_x000D_
PResence_x000D_
</t>
  </si>
  <si>
    <t xml:space="preserve">Tug of war for polarity_x000D_
</t>
  </si>
  <si>
    <t>jn some ways, you're more likely to think of analogies in areas you're lesson confident about, as you're having to find ways of understanding it yourself.</t>
  </si>
  <si>
    <t>Specific PCK sessions</t>
  </si>
  <si>
    <t>Specific Chemistry training, but around PCK etc not just content knowledge</t>
  </si>
  <si>
    <t>nkaiser@ndhs.org.uk</t>
  </si>
  <si>
    <t>1st Jul 2019 11:33 am</t>
  </si>
  <si>
    <t>1st Jul 2019 12:19 pm</t>
  </si>
  <si>
    <t>46 minutes, 24 seconds</t>
  </si>
  <si>
    <t>AQA and Edexcel</t>
  </si>
  <si>
    <t>MSci</t>
  </si>
  <si>
    <t>Ph.D. in Organic Chemistry</t>
  </si>
  <si>
    <t>Higher level of chemistry matter knowledge</t>
  </si>
  <si>
    <t>Confident in anything organic, concerned about some aspects of Physical chemistry and ability to communicate simpler ideas.</t>
  </si>
  <si>
    <t>No just the communication of ideas.</t>
  </si>
  <si>
    <t>Grew more confident in aspects I had found difficult as an undergraduate e.g. physical Chemistry.</t>
  </si>
  <si>
    <t>Reading articles in RSC publications and New Scientist</t>
  </si>
  <si>
    <t>Agree for GCSE but worried I couldn't simplify some my ideas to the examination content of GCSE. A-Level the precision in articulation of ideas was exceptional when I first started this has changed recently.</t>
  </si>
  <si>
    <t>Even if you are confident in certain aspects the breadth and depth of ideas at A-Level/Pre-U and IB is considerable even for specialists.</t>
  </si>
  <si>
    <t>PhD in Organic Chemistry meant that nothing pahsed me either through mechanisms or problem solving</t>
  </si>
  <si>
    <t>USed this on a routine basis with some complex molecules, well above undergraduate level.</t>
  </si>
  <si>
    <t>Struggled with Acid Base calculations at A-Level and university, most around the mathematical aspects.</t>
  </si>
  <si>
    <t>Struggled with Kinetics and more complex mathematical aspects.</t>
  </si>
  <si>
    <t>Same amount of time planning activities however more thought goes into the precision and detail of the notes provided for weaker topics. More likely to plan adventurous, different, challenging and stimulating activities for topics I'm confident in.</t>
  </si>
  <si>
    <t>Post doctoral work - Outreach Chemistry._x000D_
Industrial Chemistry Experience - Pharmaceutical, rapid parallel synthesis and Structure activity relationships.</t>
  </si>
  <si>
    <t>Bits of my Pharmaceutical in certain aspects.</t>
  </si>
  <si>
    <t>Confidence in speaking to groups, ability to communicate clearly and concisely and organisation skills that have been improved in both Chemistry jobs and others.</t>
  </si>
  <si>
    <t>Absolutely essential given the complex and challenging nature of some of the questions. Non-specialists with A-Level chemistry tend to have a ceiling at AS-Level chemistry.</t>
  </si>
  <si>
    <t>Not an expert but certainly knowledgeable to high standard.</t>
  </si>
  <si>
    <t>I have worked hard to prepare lessons and activities that will challenge. Problems that I have worked through myself to ensure thorough understanding.</t>
  </si>
  <si>
    <t>A-Level chemistry teachers with only A-Level chemistry tend to teach only to AS standard due to comprehension and confidence.</t>
  </si>
  <si>
    <t>It is challenging but they do understand. Helped by the fact that IB HL chemistry has always taught the Arrhenius equation.</t>
  </si>
  <si>
    <t>Difficult again to get them out of a one solution fits mentality but this can only be promoted by exposure to varied and challenging material.</t>
  </si>
  <si>
    <t>Challenging and subjects/topic relevant material that challenges beyond the scope of the curriculum. e.g.  RSC starter for 10 is a good example.</t>
  </si>
  <si>
    <t>When teaching hybridisation and extension material as well as application of VSEPR theory in electrophile and delocalised electrons.</t>
  </si>
  <si>
    <t>Some aspects can be introduced at GCSE but there is enough challenge. Starting to introduce it at A-Level helps manage the ideas of models changing to reflect out ideas and understanding.</t>
  </si>
  <si>
    <t>Application to Acid Base theory and calculations at A-Levke</t>
  </si>
  <si>
    <t>Not at GCSE as they find it a challenging enough concept. But A-Level should be an adaptation and continuation of thoughts. Difficult when A2- Chemistry relies on assumptions with le chatelier's principle.</t>
  </si>
  <si>
    <t>Passion, enthusiasm in communicating the subject knowledge.</t>
  </si>
  <si>
    <t>Promotion of logical thinking and application of ides to a varied problems.</t>
  </si>
  <si>
    <t xml:space="preserve">Electron scissors (for ionisation step) in mass spectroscopy then link to activity cutting a molecule on paper up and creating a mass spec._x000D_
_x000D_
Duvet in double bed explanation for instantaneous dipole._x000D_
_x000D_
Seating in a bus to explain electrons into orbitals. Two wont pair up until all available seats have been used. _x000D_
_x000D_
</t>
  </si>
  <si>
    <t>Le Chatelier's principle my bottom set got confused with a see-saw analogy.</t>
  </si>
  <si>
    <t>I think it better to use appropriate analogies to teach concepts.</t>
  </si>
  <si>
    <t>Subject enhancement courses, specialist teaching materials or classroom enhancement materials for the 10 key topics identified previously in the survey. This would allow a customisable CPD.</t>
  </si>
  <si>
    <t xml:space="preserve">updates and challenging activities e.g. Chemfact sheet resources and RSC starter for 10 resources to help with variation of challenging activities._x000D_
CPD on practical chemistry and making the most of practical's._x000D_
CPD on use of analogies and difficult concepts in chemistry._x000D_
</t>
  </si>
  <si>
    <t>mim@christs-hospital.org.uk</t>
  </si>
  <si>
    <t>1st Jul 2019 11:56 am</t>
  </si>
  <si>
    <t>1st Jul 2019 12:40 pm</t>
  </si>
  <si>
    <t>43 minutes, 49 seconds</t>
  </si>
  <si>
    <t>MPhil Engineering</t>
  </si>
  <si>
    <t>Hard, often poorly taught</t>
  </si>
  <si>
    <t>Came from industry into teaching so had not covered any chemistry since uni.</t>
  </si>
  <si>
    <t>Lack of understanding from the teacher is plays a large part in the perception that it is hard</t>
  </si>
  <si>
    <t>More time spent on it, more confident I became</t>
  </si>
  <si>
    <t>Exam papers</t>
  </si>
  <si>
    <t>Some A-level topics covered were not covered by my degree. GCSE same but the topics are not hard.</t>
  </si>
  <si>
    <t xml:space="preserve">You get very little support as soon as you start a placement in school as time is so limited.  </t>
  </si>
  <si>
    <t>more familiar topic areas with more resources available</t>
  </si>
  <si>
    <t>didn't cover this at degree so has taken a bit longer to gather the resources</t>
  </si>
  <si>
    <t>No difference really-still approach the same, probably spend more time planning and thinking about the less familiar topics_x000D_
_x000D_
Drop down boxes above did not work</t>
  </si>
  <si>
    <t>R&amp;D &amp; manufacturing for a chemical manufacturer.  Logistics for a wine producer.  Marketing for a fertiliser company</t>
  </si>
  <si>
    <t>Yes-organisational skills, time management, project planning, presentation skills, spreadsheet skills, ability to communicate effectively with parents, senior management, governors as well as the students</t>
  </si>
  <si>
    <t>Broader life experience. Can offer students an insight into working in the field.  Tend to more resilient and cope much better with change and new ideas.  Longevity, more likely to stick at it.</t>
  </si>
  <si>
    <t>Very difficult to truly understand subject misconceptions &amp; why students struggle with some topics and how to deal with this if you are not a subject matter expert.</t>
  </si>
  <si>
    <t>If you are teaching your degree subject stretch &amp; challenge becomes much easier, even in the unfamiliar topics as you still have a certain level of base knowledge.</t>
  </si>
  <si>
    <t>Difficult to stretch and challenge if it is</t>
  </si>
  <si>
    <t>Most chemistry students already take maths and so understand the Arrhenius equation.  Those that don't would be more likely to learn to answer the exam questions</t>
  </si>
  <si>
    <t xml:space="preserve">If they are good at maths this is much more realistic.  </t>
  </si>
  <si>
    <t>Introduce more current topics and link them back to industry.  Include a longer research style project element</t>
  </si>
  <si>
    <t>It prevents students from truly understanding the role of electrostatic attraction in bonding.  They don't understand what a chemical bond is if they have been taught using the octet rule.</t>
  </si>
  <si>
    <t>We don't teach the octet rule at all and you get a proper understanding of bonding an do not have to undo everything at A-level</t>
  </si>
  <si>
    <t>It doesn't always work!</t>
  </si>
  <si>
    <t xml:space="preserve">Important to introduce the limitations at A-level.  </t>
  </si>
  <si>
    <t>Dynamic_x000D_
An understanding of how students learn_x000D_
Good subject knowledge that includes research into misconceptions_x000D_
Imagination</t>
  </si>
  <si>
    <t>Don't tend to use analogies at a-level.  Have several different routes to teaching a topic instead.</t>
  </si>
  <si>
    <t>Model best practice and spend more time going over tricky topics.  Make sure research into misconceptions is thorough.</t>
  </si>
  <si>
    <t>Spend  a lot more time observing experienced teachers (that are actually subject matter experts)_x000D_
Collaboratively plan lessons._x000D_
Perform lesson studies on tricky topics</t>
  </si>
  <si>
    <t>estacy@bedales.org.uk</t>
  </si>
  <si>
    <t>1st Jul 2019 12:33 pm</t>
  </si>
  <si>
    <t>1st Jul 2019 1:26 pm</t>
  </si>
  <si>
    <t>53 minutes, 35 seconds</t>
  </si>
  <si>
    <t>North East England</t>
  </si>
  <si>
    <t xml:space="preserve">IB Diploma Chemistry </t>
  </si>
  <si>
    <t>AQA; EDEXCEL</t>
  </si>
  <si>
    <t xml:space="preserve">Biochemistry and Chemistry </t>
  </si>
  <si>
    <t xml:space="preserve">PGCE Science </t>
  </si>
  <si>
    <t>I felt that I had a comprehensive understanding of Chemistry. However, looking back I know that I wasn‚Äôt confident enough in how to teach difficult concepts.</t>
  </si>
  <si>
    <t>As before I felt that I had the knowledge and understanding to confidently teach difficult content but I think it‚Äôs important to understand the many misconceptions that students bring to the subject.</t>
  </si>
  <si>
    <t>Your understanding can be excellent but without a thorough understanding of how students can misunderstand your subject then you will find it difficult to teach them.</t>
  </si>
  <si>
    <t>My confidence definitely decreased for a year or so after I initially started teaching A-Level Chemistry. Being in a great department with 2 other Chemistry specialists really helped.</t>
  </si>
  <si>
    <t>It was a requirement but it was definitely up to the trainee to prove that they had developed their knowledge. I was lucky in that I had a part-time placement at my local FE college in addition to my school placement which allowed me to see A-level Chemistry taught (and taught well).</t>
  </si>
  <si>
    <t>I helped produce a lot of material to help with Chemical misconceptions. I worked with a Chemistry lecturer from the university to help enhance my knowledge to ensure I taught students in a way that didn‚Äôt develop misconceptions.</t>
  </si>
  <si>
    <t>I think it‚Äôs very important to understand where student misconceptions appear from and how to challenge them with care. Degree programmes don‚Äôt do this, teacher training should do this but from my experience (20 years ago) they definitely didn‚Äôt.</t>
  </si>
  <si>
    <t>As outlined above. It‚Äôs important to be able to combat misconceptions.</t>
  </si>
  <si>
    <t>I did a huge amount of work on Organic Chemistry for my degree and spent time developing materials to help my colleagues teach it accurately.</t>
  </si>
  <si>
    <t>Same as above except I had to relate it to my other degree subjects which definitely helped.</t>
  </si>
  <si>
    <t>I don‚Äôt think I had enough experience teaching them early in my career (we split the class so I didn‚Äôt teach this subject for a long time and I don‚Äôt think it helped).</t>
  </si>
  <si>
    <t>I found this a difficult subject in my degree and I still feel that I don‚Äôt teach it as well as the other topics.</t>
  </si>
  <si>
    <t>I don‚Äôt think I change my teaching approach and perhaps this is what I need to do to improve my confidence.</t>
  </si>
  <si>
    <t>I worked in the civil service for 10 years before I completed my degree. I think this hasn‚Äôt helped my confidence in some ways.</t>
  </si>
  <si>
    <t>Not sure.</t>
  </si>
  <si>
    <t>I don‚Äôt think draw on the work I did in the civil service to help teach but the skills I learnt definitely helped me with the rest of the job. For example, I knew how to use a computer before I did my degree and went into teaching- this definitely helped.</t>
  </si>
  <si>
    <t>You absolutely need the subject knowledge above A-level to help with your stronger students. It also improves your understanding of the subject and helps you to understand how misconceptions arise.</t>
  </si>
  <si>
    <t>I‚Äôm not sure that they have to be an ‚Äòexpert‚Äô but their subject knowledge needs to be strong enough to be able to teach able students and develop an understanding of how misconceptions arise.</t>
  </si>
  <si>
    <t>I push myself and my students to understand the topics that I‚Äôm less confident in, otherwise they would not be able to pass their exams.</t>
  </si>
  <si>
    <t>You should be able to relate the topics to each other and understand how Chemistry fits together as a whole. The syllabus does not allow for this adequately enough.</t>
  </si>
  <si>
    <t>My students are IB Diploma students and are therefore required to take a Maths course. Most are taking A-level equivalent Maths alongside their Chemistry. This makes teaching Arrhenius equation much simpler.</t>
  </si>
  <si>
    <t>Given the nature of the course, it is imperative to develop the students knowledge of the subject as a whole and how it fits together. They also have to relate it to one other subject- either Physics or Biology, this forces me to explain the Chemistry in a way that allows them to relate their knowledge to these subject areas.</t>
  </si>
  <si>
    <t>I don‚Äôt know.</t>
  </si>
  <si>
    <t>It depends on how it is taught. If taught badly it can lead to misconceptions.</t>
  </si>
  <si>
    <t>Without understanding the limitations you don‚Äôt have a clear understanding of how bonding works.</t>
  </si>
  <si>
    <t>Again I think it‚Äôs a problem of how it is taught which can then lead to misconceptions.</t>
  </si>
  <si>
    <t>I don‚Äôt think that every student at GCSE needs to understand the limitations but it‚Äôs worth discussing with the more able students in a triple award class.</t>
  </si>
  <si>
    <t xml:space="preserve">Good reflection on your teaching practice, subject knowledge etc._x000D_
_x000D_
</t>
  </si>
  <si>
    <t>Clear understanding of misconceptions, how to overcome them with students and how to teach a topic so that misconceptions don‚Äôt appear.</t>
  </si>
  <si>
    <t>Yes but I can‚Äôt remember one at this moment!</t>
  </si>
  <si>
    <t>Probably but I don‚Äôt remember what it was. It probably brought up some misconception with one of the students!</t>
  </si>
  <si>
    <t>I think I use a lot of models to explain rather than analogies.</t>
  </si>
  <si>
    <t>Time to develop materials that help to overcome misconceptions with students I think would help as it will push trainee teachers to develop their knowledge and understanding of their subject from a student position.</t>
  </si>
  <si>
    <t>It would be good to have time with some of the best lecturers in universities who enjoy breaking their subject knowledge down to help explain the more difficult subject areas.</t>
  </si>
  <si>
    <t>genamarsh@yahoo.co.uk</t>
  </si>
  <si>
    <t>1st Jul 2019 12:50 pm</t>
  </si>
  <si>
    <t>1st Jul 2019 1:06 pm</t>
  </si>
  <si>
    <t>15 minutes, 59 seconds</t>
  </si>
  <si>
    <t>Pre U</t>
  </si>
  <si>
    <t>Straight into teaching from Uni</t>
  </si>
  <si>
    <t>High, but rusty on the lower level subject matter not studied since I did GCSEs.</t>
  </si>
  <si>
    <t>Strong A Level results</t>
  </si>
  <si>
    <t>Level no, depth yes.</t>
  </si>
  <si>
    <t>Knowledge has to be high in order to teach it in different ways.</t>
  </si>
  <si>
    <t>Completing GCSE and A Level papers</t>
  </si>
  <si>
    <t>The subject matter needed for school examinations was not used directly at university at the appropriate level.</t>
  </si>
  <si>
    <t>Without confidence in knowledge, teachers cannot teach effectively.</t>
  </si>
  <si>
    <t>Lots of practice</t>
  </si>
  <si>
    <t>Many examples used.</t>
  </si>
  <si>
    <t>Least practised.</t>
  </si>
  <si>
    <t>Lots of variation</t>
  </si>
  <si>
    <t>Much more prep into low and high confidence topics. Less so on mid-confidence.</t>
  </si>
  <si>
    <t>Degree not necessary but hugely beneficial. Especially in order to inspire pupils.</t>
  </si>
  <si>
    <t>Common sense!</t>
  </si>
  <si>
    <t>Lots of Olympiad style questions available if I am at a loss.</t>
  </si>
  <si>
    <t>Limited scope to stretch and extend and find alternative ways to explain concepts.</t>
  </si>
  <si>
    <t>.</t>
  </si>
  <si>
    <t>They want to pass exams in the main. Non exam years are the best opportunity to go further than exam prep.</t>
  </si>
  <si>
    <t>Fewer recall questions. This is one of the reasons we have moved to Pre U. More data booklet info and use in exams.</t>
  </si>
  <si>
    <t>As with all models, it is limited.</t>
  </si>
  <si>
    <t xml:space="preserve">Absolutely necessary at A Level. Only at GCSE for the more able. </t>
  </si>
  <si>
    <t>Again, with all models it has it's limits.</t>
  </si>
  <si>
    <t>Enthusiasm. Knowledge. Expertise.</t>
  </si>
  <si>
    <t>Confidence in practical delivery.</t>
  </si>
  <si>
    <t>Escalators for equilibrium.</t>
  </si>
  <si>
    <t>More able to think around the topic area.</t>
  </si>
  <si>
    <t>Explore past papers and exam marking.</t>
  </si>
  <si>
    <t>Exam marking. Journal reading. EiC resources and articles.</t>
  </si>
  <si>
    <t>ekenesbitt@perse.co.uk</t>
  </si>
  <si>
    <t>1st Jul 2019 1:22 pm</t>
  </si>
  <si>
    <t>1st Jul 2019 1:56 pm</t>
  </si>
  <si>
    <t>33 minutes, 6 seconds</t>
  </si>
  <si>
    <t>West Midlands</t>
  </si>
  <si>
    <t>yes</t>
  </si>
  <si>
    <t>PhD Physical Chemistry</t>
  </si>
  <si>
    <t>no change, teacher training did not prepare me for A-level teaching.</t>
  </si>
  <si>
    <t>I always felt I had strong subject knowledge</t>
  </si>
  <si>
    <t>I gained in pedagogy.</t>
  </si>
  <si>
    <t>my degree gave me the confidence in my subject knowledge.</t>
  </si>
  <si>
    <t>I feel the level of PGCE students is not as good, the students are less confident in their knowledge.</t>
  </si>
  <si>
    <t>I have strong subject knowledge and feel confident in all topics - all topics are 1 for me.</t>
  </si>
  <si>
    <t>none</t>
  </si>
  <si>
    <t xml:space="preserve">Research Chemist._x000D_
Worked in IT sector_x000D_
Worked in the Voluntary sector and Charity sector_x000D_
</t>
  </si>
  <si>
    <t>working in non teaching sector helps one to appreciate the teaching sector, also experiences industry wide are good to support students when they are making career choices.</t>
  </si>
  <si>
    <t>wider experience. Teachers should do a Sabbatical.</t>
  </si>
  <si>
    <t>having a degree in the subject helps to draw on your experiences, it strengthens your subject knowledge.</t>
  </si>
  <si>
    <t>x</t>
  </si>
  <si>
    <t xml:space="preserve">In the current exams series, you need to draw on all your experiences when dealing with application questions. </t>
  </si>
  <si>
    <t>students studying A-level Maths cope better with Arrhenius equation.</t>
  </si>
  <si>
    <t>take out DNA stuff - its taught in Biology.</t>
  </si>
  <si>
    <t>8 doesn't mean full outer-shell - it works for GCSE not A-level</t>
  </si>
  <si>
    <t>at GCSE the rule is fine._x000D_
At A-level it need expanding for transition metals.</t>
  </si>
  <si>
    <t>don't teach it..</t>
  </si>
  <si>
    <t>dont teach it, take it out..</t>
  </si>
  <si>
    <t>- strong subject knowledge_x000D_
- the ability to deliver the content</t>
  </si>
  <si>
    <t xml:space="preserve">bonding_x000D_
</t>
  </si>
  <si>
    <t>test teachers on the subject knowledge,_x000D_
teachers should have access to past paper questions as an idea what is tested in exams.</t>
  </si>
  <si>
    <t>real experience is gained in the class room, provide resources on how to teach._x000D_
A lot of departments budgets are restricted and are unable to purchase online resources which are very helpful.</t>
  </si>
  <si>
    <t>1st Jul 2019 1:28 pm</t>
  </si>
  <si>
    <t>1st Jul 2019 2:10 pm</t>
  </si>
  <si>
    <t>41 minutes, 52 seconds</t>
  </si>
  <si>
    <t>Taught IB</t>
  </si>
  <si>
    <t>MSEd in Teacher Leadership</t>
  </si>
  <si>
    <t>Just finished BSc and PGCE</t>
  </si>
  <si>
    <t>Had to teach at a "lower level" than I had recently been studied.</t>
  </si>
  <si>
    <t>I have a degree in chemistry!!!</t>
  </si>
  <si>
    <t>Should have a degree in chemistry or a related field</t>
  </si>
  <si>
    <t>Confident in all aspects, but they had to be ranked...</t>
  </si>
  <si>
    <t>I approach all lessons with the same approach, perhaps with more background reading for those topics which are weaker or less recently taught</t>
  </si>
  <si>
    <t>No. Plenty of other life experiences.</t>
  </si>
  <si>
    <t>You need to understand the concepts. A Levels do not go into enough depth!</t>
  </si>
  <si>
    <t>Because it makes sense</t>
  </si>
  <si>
    <t>Excellent colleagues in the department who can and do help when needed</t>
  </si>
  <si>
    <t>Broader ideas needed. Stretch and challenge, especially for Oxbridge candidates.</t>
  </si>
  <si>
    <t>Depends on the student - some cannot do it and others can do it with ease</t>
  </si>
  <si>
    <t>It is not possible to cover every eventuality with questions so the underlying principles are most important</t>
  </si>
  <si>
    <t>Add colours of transition metal complexes, remove streoisomers of complexes. Practical Exams to be brought back in (or a practical paper)</t>
  </si>
  <si>
    <t>There ARE exceptions...</t>
  </si>
  <si>
    <t>Necessary to understand common compounds.</t>
  </si>
  <si>
    <t>There ARE some...</t>
  </si>
  <si>
    <t>Remove from GCSE as it is too complex for ALL pupils at GCSE</t>
  </si>
  <si>
    <t xml:space="preserve">Caring, personable. good subject knowledge, able to relate to young people and colleagues, sense of humour, organised, ability to manage classrooms, </t>
  </si>
  <si>
    <t>chemistry subject knowledge, mathematical ability, ability to manage risk, excellent observational skills</t>
  </si>
  <si>
    <t>Hess' Law and climbing stairs or taking a lift or helicopter and abseiling into the lab. See saw for Le Chatelier.</t>
  </si>
  <si>
    <t>Try to use them wherever makes sense.</t>
  </si>
  <si>
    <t>Those who have a chemistry degree need to be shown other methods of approaching topics and different ways as the "basics" are sometimes forgotten or presumed._x000D_
Those without a chemistry degree need more chemistry!</t>
  </si>
  <si>
    <t>Those who have a chemistry degree need to be shown other methods of approaching topics and different ways as the "basics" are sometimes forgotten or presumed. Topic specific workshops would be helpful.</t>
  </si>
  <si>
    <t>Neil.Tuckwell@qas.org.uk</t>
  </si>
  <si>
    <t>1st Jul 2019 1:32 pm</t>
  </si>
  <si>
    <t>1st Jul 2019 2:05 pm</t>
  </si>
  <si>
    <t>32 minutes, 42 seconds</t>
  </si>
  <si>
    <t>Nuffield, Edexcel and OCR B</t>
  </si>
  <si>
    <t>GRIC Royal Society of Chem</t>
  </si>
  <si>
    <t>I worked in research so had a really good understanding of a narrow area of chemistry. I had to "dig up" a lot of chemistry for teaching.</t>
  </si>
  <si>
    <t>As said before I had specialised in metals chemistry at work so the organic side was rusty</t>
  </si>
  <si>
    <t>It was as I thought.</t>
  </si>
  <si>
    <t>I found it easy to refresh my knowledge and had a very helpful Head of Department</t>
  </si>
  <si>
    <t>Read many text books to refresh my knowledge</t>
  </si>
  <si>
    <t>I am a good chemist who loves her subject</t>
  </si>
  <si>
    <t>People on my course without a strong chemical background really needed more subject help.</t>
  </si>
  <si>
    <t>Used at work previous to teaching</t>
  </si>
  <si>
    <t>As above</t>
  </si>
  <si>
    <t>I actually don't feel less confident but you made me rank them!</t>
  </si>
  <si>
    <t>As Above</t>
  </si>
  <si>
    <t>I am totally knowledgeable and confident in all areas. I have taught all branches of chemistry.</t>
  </si>
  <si>
    <t>Research in chemical industry.</t>
  </si>
  <si>
    <t>In terms of careers.....yes.</t>
  </si>
  <si>
    <t>Working before teaching makes you a more rounded person</t>
  </si>
  <si>
    <t>Chemistry is difficult and abstract, you need a very secure knowledge in order to communicate effectively</t>
  </si>
  <si>
    <t>As per previous comment</t>
  </si>
  <si>
    <t>I am confident in all areas</t>
  </si>
  <si>
    <t>They will not be able to answer any student questions from outside the syllabus</t>
  </si>
  <si>
    <t>Rather depends on the student's ability. The challenged pupils have to learn to do it by rote</t>
  </si>
  <si>
    <t>For 99% f my pupils this is true but we do occasionally have to take students who are rather unable</t>
  </si>
  <si>
    <t>Get rid of the boring transition metal colours of compounds and bring back the exciting stuff like why are transition compounds and complexes different colours (ligand field splitting) and theory of colour</t>
  </si>
  <si>
    <t>What do you mean by this? expansion of octets?</t>
  </si>
  <si>
    <t>What we teach is just right for A level</t>
  </si>
  <si>
    <t>The ability to engage with students and clear communication of difficult concepts</t>
  </si>
  <si>
    <t>You do need a good subject knowledge so that you can answer any questions students pose</t>
  </si>
  <si>
    <t>Hess's law : if you want to gain a stone you could eat the same amount of calories but from different foods, end result and energy consumed is the same</t>
  </si>
  <si>
    <t>I am confident in all areas of chemistry</t>
  </si>
  <si>
    <t>People without a strong chemistry background need a longer course with more subject matter teaching</t>
  </si>
  <si>
    <t xml:space="preserve">Training sessions on difficult topics </t>
  </si>
  <si>
    <t>barbara.orpwood@qas.org.uk</t>
  </si>
  <si>
    <t>1st Jul 2019 1:34 pm</t>
  </si>
  <si>
    <t>1st Jul 2019 1:58 pm</t>
  </si>
  <si>
    <t>24 minutes, 25 seconds</t>
  </si>
  <si>
    <t xml:space="preserve"> EDEXCEL</t>
  </si>
  <si>
    <t>An honours degree in Chemistry from an excellent university is enough</t>
  </si>
  <si>
    <t>Taught most often</t>
  </si>
  <si>
    <t>Enjoy it most</t>
  </si>
  <si>
    <t>because you made me</t>
  </si>
  <si>
    <t>because I had to rank them</t>
  </si>
  <si>
    <t xml:space="preserve"> </t>
  </si>
  <si>
    <t>Gemmological industry</t>
  </si>
  <si>
    <t>parenting has been useful</t>
  </si>
  <si>
    <t xml:space="preserve">depends on the person and the experience! </t>
  </si>
  <si>
    <t>You need to know more than the students to explain it well to them</t>
  </si>
  <si>
    <t>To talk knowledgably on a subject is essential to teach it</t>
  </si>
  <si>
    <t>I am confident</t>
  </si>
  <si>
    <t>Can't extend</t>
  </si>
  <si>
    <t>Not taught that half this year but usually some can and some struggle</t>
  </si>
  <si>
    <t>needed to answer the questions</t>
  </si>
  <si>
    <t>Bring back practical assessment</t>
  </si>
  <si>
    <t>Transition elements!</t>
  </si>
  <si>
    <t>GCSE has too many students who aren't interested / forced to do it. It is taught at A level</t>
  </si>
  <si>
    <t>Phases</t>
  </si>
  <si>
    <t>Would rather its not covered at GCSE but it is. Conceptually challenging to 4-6 grade students</t>
  </si>
  <si>
    <t>Knowledge of subject_x000D_
communication_x000D_
listening skills_x000D_
organisation_x000D_
Moral honesty</t>
  </si>
  <si>
    <t xml:space="preserve">Awareness of safety in the lab_x000D_
Managing technical support_x000D_
dealing with the disillusioned student forced to take the subject_x000D_
</t>
  </si>
  <si>
    <t xml:space="preserve">see saw for Le Chatelier_x000D_
</t>
  </si>
  <si>
    <t>Confident in all topics</t>
  </si>
  <si>
    <t>Teach topics that are tricky and how to explain then!</t>
  </si>
  <si>
    <t>cpd courses to update new developments eg. new analytical techniques</t>
  </si>
  <si>
    <t>hilary.jones@qas.org.uk</t>
  </si>
  <si>
    <t>1st Jul 2019 10:02 pm</t>
  </si>
  <si>
    <t>1st Jul 2019 10:29 pm</t>
  </si>
  <si>
    <t>26 minutes, 56 seconds</t>
  </si>
  <si>
    <t>Eduqas/WJEC</t>
  </si>
  <si>
    <t>OCR AQA</t>
  </si>
  <si>
    <t>Biomedical sciences</t>
  </si>
  <si>
    <t>MSc biomedical sciences</t>
  </si>
  <si>
    <t>I chose to specialise in chemistry for my PGCE</t>
  </si>
  <si>
    <t>RSC CPD events</t>
  </si>
  <si>
    <t>I felt confident to deliver organic chemistry to A level but did need to brush up my inorganic and physical chemistry for A level teaching</t>
  </si>
  <si>
    <t>Any training I needed I found for myself</t>
  </si>
  <si>
    <t>Covered lots of organic chemistry as part of my degree course</t>
  </si>
  <si>
    <t>Concepts easy to understand</t>
  </si>
  <si>
    <t>Find this difficult to explain in simple terms</t>
  </si>
  <si>
    <t>Difficult concept to understand</t>
  </si>
  <si>
    <t>Happy to discuss topics and trouble shoot past paper questions when I'm confident with a topic. Less so with low confidence topics</t>
  </si>
  <si>
    <t>Biochemistry dept in NHS</t>
  </si>
  <si>
    <t xml:space="preserve">Yes </t>
  </si>
  <si>
    <t>Able to discuss careers with students from first hand experience</t>
  </si>
  <si>
    <t>To be able to explain concepts and break them down for a deeper understanding requires sound subject knowledge</t>
  </si>
  <si>
    <t>My maths skills don't extend to the level needed to explain how to change the subject of the Arrhenius equation using log e</t>
  </si>
  <si>
    <t xml:space="preserve">I feel more relavance to real life scenarios are required. </t>
  </si>
  <si>
    <t>When explaining electron deficient structures and expanded structures</t>
  </si>
  <si>
    <t>The GCSE course is very difficult already for the vast majority of students not going on to study A level</t>
  </si>
  <si>
    <t>To pass on little tricks to remember rules and laws. Sort of things you would normally pick up from a teacher or lecturer who is well versed in the subject</t>
  </si>
  <si>
    <t>Continue to offer cpd</t>
  </si>
  <si>
    <t>strongalexandra2@gmail.com</t>
  </si>
  <si>
    <t>2nd Jul 2019 7:39 am</t>
  </si>
  <si>
    <t>2nd Jul 2019 8:33 am</t>
  </si>
  <si>
    <t>53 minutes, 47 seconds</t>
  </si>
  <si>
    <t>Not in chemistry - MA in philosophy and an MA in Science Education</t>
  </si>
  <si>
    <t>At the time, it was almost 20 years since my degree. So, before I started the PGCE, I completed a level 2 chemistry course through the Open University - it was perfect.</t>
  </si>
  <si>
    <t xml:space="preserve">I say yes equivocally (is that possible?). I felt a lot more prepared than I could have done but I also knew I had a lot still to learn in order to be able to teach it. </t>
  </si>
  <si>
    <t>I DID have a lot still to learn.</t>
  </si>
  <si>
    <t>I was confident I would be able to improve my chemistry subject knowledge.</t>
  </si>
  <si>
    <t xml:space="preserve">I think the key areas were common misconceptions in chemistry and practical work. We did quite a few of the common chemistry practicals. </t>
  </si>
  <si>
    <t>See my mention of the OU course earlier (this was before starting the PGCE). I also worked on my chemistry while doing the PGCE.</t>
  </si>
  <si>
    <t>Some of the core concepts and skills don't leave you, such as balancing equations and doing calculation. However, given my degree was nearly 20 years before I took up teaching, it's really an unfair question to ask (or, rather, answer).</t>
  </si>
  <si>
    <t>Why would you say they shouldn't? Perhaps more pertinent is the impression of how much impact it would have.</t>
  </si>
  <si>
    <t xml:space="preserve">It's possible to see the big picture and get them to understand the key principles that hey can then apply. </t>
  </si>
  <si>
    <t>I believe it's possible demonstrate the logic behind it</t>
  </si>
  <si>
    <t>Principally because of the level understanding A level want doesn't really have a lot of explanation behind it. So it feels more along the lines of this is what happens and this is how you apply it. Not much why.</t>
  </si>
  <si>
    <t>I genuinely don't think I can rank them in the way you wish. I'm fine with saying most and least confident but not in ranking 1-10.</t>
  </si>
  <si>
    <t>I worked in book publishing for nearly 15 years and we published a reasonable amount of popular science. While doing the OU course, and just before the PGCE, I wrote a (sort of) science miscellany.</t>
  </si>
  <si>
    <t>Yes. I feel I think about lessons and chemistry as fitting a narrative. I try to find hooks etc. when I can.</t>
  </si>
  <si>
    <t>Surely it's about the individual</t>
  </si>
  <si>
    <t>Confidence is a major factor in teaching. You need to feel confident in what you're doing and so do your students. Your own learning has to play a role in this.</t>
  </si>
  <si>
    <t xml:space="preserve">What do you mean by 'expert'? You need to be able to think carefully about what you're teaching and reflect on how your students are understanding this. You need to be able to adapt your teaching and learn from it too. </t>
  </si>
  <si>
    <t>How else am I going to understand these topics better and improve as a teacher if I don't treat them all seriously?</t>
  </si>
  <si>
    <t>I think it is important to have a knowledge of chemistry beyond the A level. But I don't think this knowledge has to be massively further.</t>
  </si>
  <si>
    <t>Once the x-axis scale is properly understood, I don't think Arrhenius equation questions are that difficult. Whether students really understand the equation is a different matter but that's par for the course for much of science education (student generally find quantitative answers much easier output than qualitiative answers).</t>
  </si>
  <si>
    <t>If you can understand the chemistry, you can answer the exam questions. Sure, there are occasional exam board idiosyncrasies but these aren't that common. When students talk about wanting to understand better what the mark scheme wants they are often missing the point. It's their own understanding of the topic that actually needs improving. The mark scheme stuff will then take care of itself.</t>
  </si>
  <si>
    <t>I would definitely bring bond hybridisation into it.</t>
  </si>
  <si>
    <t>It doesn't work after Calcium, which is probably why GCSE stops at that element.</t>
  </si>
  <si>
    <t>Knowledge builds. There are things we teach at A level that aren't strictly true and there's nothing wrong with that if it's acknowledged. It's likely how the subject developed in the first place.</t>
  </si>
  <si>
    <t>It's fine for GCSE and the first part of A level.</t>
  </si>
  <si>
    <t>The atmosphere of classroom is important. You want it to feel like a safe learning space, where mistakes are learning opportunities and you're not afraid to ask for help. It's important to try to make the subject engaging. It's important to look like you care about your students and the subject you're teaching.</t>
  </si>
  <si>
    <t>See above.</t>
  </si>
  <si>
    <t xml:space="preserve">The overall change in altitude in a journey from one place to another is independent of the route taken (I use a local example). I talk about an alternative dating agency career and getting gangs blues and red to fall into each other arms when introducing kinetics. </t>
  </si>
  <si>
    <t>I can't remember any specifically but it must be the case.</t>
  </si>
  <si>
    <t>Sometime thinking of a good analogy makes me more confident but that's not what the question is asking I don't think.</t>
  </si>
  <si>
    <t>Show you new ways of looking at topics or approaching them.</t>
  </si>
  <si>
    <t>Same as the above.</t>
  </si>
  <si>
    <t>sflynn@csg.school</t>
  </si>
  <si>
    <t>2nd Jul 2019 11:32 am</t>
  </si>
  <si>
    <t>2nd Jul 2019 12:24 pm</t>
  </si>
  <si>
    <t>51 minutes, 43 seconds</t>
  </si>
  <si>
    <t>Edexcel,AQA</t>
  </si>
  <si>
    <t>Graduate of the Royal Institute of chemistry</t>
  </si>
  <si>
    <t>Yes MSC biochemistry MSC biotechnology</t>
  </si>
  <si>
    <t>I had worked in research in industry and worked alongside many highly qualified chemists</t>
  </si>
  <si>
    <t>Don't understand</t>
  </si>
  <si>
    <t>Certain topics, such as entropy, I became more confident with.</t>
  </si>
  <si>
    <t>Communication of subject knowledge</t>
  </si>
  <si>
    <t>Subject knowledge for GCSE and A level was completely covered.</t>
  </si>
  <si>
    <t>Subject matter was covered in a chemistry degree it is more to do with the communication of the material.</t>
  </si>
  <si>
    <t>Worked in Research for 8 years making new drugs for the treatment of asthma.</t>
  </si>
  <si>
    <t>Enjoyed applying maths to chemical situations.</t>
  </si>
  <si>
    <t>I am still confident with the topic but not as interested as other areas of study.</t>
  </si>
  <si>
    <t xml:space="preserve">Needs more preparation for subjects that not so confident with.  </t>
  </si>
  <si>
    <t>Research in medicinal chemistry.</t>
  </si>
  <si>
    <t>Yes. Explaining he process of drug discovery.</t>
  </si>
  <si>
    <t>I think that it it helps but it is more important to have an enthusiasm for communication of your subject.</t>
  </si>
  <si>
    <t>Personally would have found it difficult to teach chemistry without the background knowledge</t>
  </si>
  <si>
    <t>Depends what is meant by expert. I have been taught by people who are "experts" i.e. at the cutting edge of research who I have not been able to explain things very well.</t>
  </si>
  <si>
    <t>Never know what questions are going to be asked on exam papers.</t>
  </si>
  <si>
    <t>Much better if a teacher has got a greater understanding of chemistry and science generally</t>
  </si>
  <si>
    <t>All chemistry students at the establishments i have worked in have a reasonable background in maths.</t>
  </si>
  <si>
    <t>The most important concern of colleges is retention and achievement which is how schools and colleges are judged</t>
  </si>
  <si>
    <t>Electron deficient and excessive bonding</t>
  </si>
  <si>
    <t>Not necessary at GCSE but the model should be built on for A level</t>
  </si>
  <si>
    <t>Not sure how to answer</t>
  </si>
  <si>
    <t>Communication skills and subject knowledge</t>
  </si>
  <si>
    <t>Entertainment</t>
  </si>
  <si>
    <t>Rates of reaction and busy parties with people bumping into each other</t>
  </si>
  <si>
    <t>Don't know how to answer</t>
  </si>
  <si>
    <t>Not certain</t>
  </si>
  <si>
    <t>tch@varndean.ac.uk</t>
  </si>
  <si>
    <t>2nd Jul 2019 11:36 am</t>
  </si>
  <si>
    <t>2nd Jul 2019 12:14 pm</t>
  </si>
  <si>
    <t>38 minutes, 45 seconds</t>
  </si>
  <si>
    <t>PhD in Inorganic and spectroscopic Chemistry</t>
  </si>
  <si>
    <t>Very high - a doctorate and research career</t>
  </si>
  <si>
    <t>This was a strength for me as I already had a 1st in Chemistry from Imperial and had completed a Doctorate and Post doctoral fellowship at Cambridge</t>
  </si>
  <si>
    <t>I was very comfortable with the content - although a bit rusty on how some topics were approached.</t>
  </si>
  <si>
    <t>No - the one area I was confident in was my subject knowledge and understanding - my challenge was to ensure I made this accessible to all the Y7s and well as the 6th form</t>
  </si>
  <si>
    <t>I reviewed text books and schemes of work</t>
  </si>
  <si>
    <t>I studied Chemistry at Imperial College and achieved a 1st</t>
  </si>
  <si>
    <t>In qualifying as a science teacher with a Chemistry specialism I had to also be confident to teach Biology and Physics to GCSE. I was fine with Physics but had not studied Biology beyond O-Level</t>
  </si>
  <si>
    <t>This was the basis of my PhD</t>
  </si>
  <si>
    <t>This is the area I have taught consistently at A level over several years</t>
  </si>
  <si>
    <t>I have not taught this at school recently - I would have to check the syllabus - but I am confident I have the subject knowledge to teach it</t>
  </si>
  <si>
    <t>I can give a lot of enrichment to A-level students on the topics I am most confident on. The students like to feel their teacher is on top of the material they are presenting to them.</t>
  </si>
  <si>
    <t xml:space="preserve">PhD and post doctoral research on spectroscopy of alkali metal anions._x000D_
Research in the defence industry on liquid crystals and display technology._x000D_
Patent work_x000D_
Exploitation of IR and laser technology._x000D_
I studied for an MBA at Birmingham University and was awarded a Distinction._x000D_
</t>
  </si>
  <si>
    <t>Yes - but I have to be careful not to confuse pre A-level students with the idea of an alkali metal anion!</t>
  </si>
  <si>
    <t>It makes me a different type of teacher - but some of my colleagues who have been teaching for the whole of their career so far are excellent too.</t>
  </si>
  <si>
    <t>High calibre students are curious and will ask questions well beyond the limits of an A Level syllabus. They benefit from being engaged in intellectual discussion</t>
  </si>
  <si>
    <t>Ideally they would be an expert. But realistically this is unlikely to be possible</t>
  </si>
  <si>
    <t>I do need to be sure I make clear to them what is on their syllabus and what I am covering for their development as scientists of the future</t>
  </si>
  <si>
    <t>They will lack the confidence to answer questions student smight raise or give enrichment examples</t>
  </si>
  <si>
    <t>Some of my students are not doing maths A-level. I teach them how to use the equation but they do not understand it</t>
  </si>
  <si>
    <t>It is only fair to them to ensure they can complete the syllabus - but I also try to help them understand the chemistry as we go along</t>
  </si>
  <si>
    <t>I would have more inorganic Chemistry in the AS syllabus and overall - transition metal chemistry is fascinating. Also some surface Chemistry - my students ask about the edges of crystals etc.</t>
  </si>
  <si>
    <t>At AS they have to learn that atoms can expand their outer shell to accommodate more than 8 electrons</t>
  </si>
  <si>
    <t>The most able students start to question it at GCSE but it is beyond most students</t>
  </si>
  <si>
    <t>It works well at GCSE and the limitations seem appropriate at a level</t>
  </si>
  <si>
    <t>A desire and conviction to enable their students to be the best they can be. this needs to consider their intellectual capabilities, their interests and their resilience to putting themselves under pressure to achieve._x000D_
So you must know your students</t>
  </si>
  <si>
    <t>You should be passionate about Chemistry and have a desire to pass that on.</t>
  </si>
  <si>
    <t>A rollercoaster and activation energy_x000D_
_x000D_
I also like - for pre-schoolers and KS1 the idea that carbon holds 4 hands, oxygen two and so on.My granddaughters have started school with the rudiments of covalent bonding (not A level I realise but no one is ever too young for Chemistry)</t>
  </si>
  <si>
    <t>No-one eats plum pudding these days!</t>
  </si>
  <si>
    <t>I am not sure</t>
  </si>
  <si>
    <t>Make sure they have a clear understanding to A level as a minimum - could they get an A* in the syllabus they are teaching</t>
  </si>
  <si>
    <t>It is important to understand when new technologies and changes to existing ones are introduced into the syllabus - e.g. mass spectroscopy, or nanomaterials</t>
  </si>
  <si>
    <t>sarah.guy@btinternet.com</t>
  </si>
  <si>
    <t>2nd Jul 2019 11:58 am</t>
  </si>
  <si>
    <t>2nd Jul 2019 12:32 pm</t>
  </si>
  <si>
    <t>33 minutes, 44 seconds</t>
  </si>
  <si>
    <t>AS Mathematics</t>
  </si>
  <si>
    <t xml:space="preserve">Reasonable but with some gaps </t>
  </si>
  <si>
    <t>I had to work hard to catchup with the knowledge needed in the schools i taught. Especially with the additions to new alevel specs in 2015.</t>
  </si>
  <si>
    <t>I realised I needed to have a much deeper understanding to support all students</t>
  </si>
  <si>
    <t>Mentors at my school helped</t>
  </si>
  <si>
    <t>Weekly/biweekly sessions at uni</t>
  </si>
  <si>
    <t>I don't feel like my undergraduate knowledge helped my teaching. It just helped fill gaps I should have covered/learnt at a-level.</t>
  </si>
  <si>
    <t>Have taught it the most (every year for 5 years) so know it inside out</t>
  </si>
  <si>
    <t xml:space="preserve">Have taught it the least (not for 5 years) </t>
  </si>
  <si>
    <t xml:space="preserve">My ability to stretch and challenge my students is so much more with the topics i teach most often. I know I have have to do a lot more prep before teaching the less confident topics and this is the main reason why my school has kept me on the organic side for 5 years. </t>
  </si>
  <si>
    <t>I think that as long as a department has a mixture of teachers with and without industrial experience, it does not matter</t>
  </si>
  <si>
    <t xml:space="preserve">A-level is essential to teach that level - it it quite different to gcse and is much more demanding. As long as a-level knowledge is good, not having a degree in chem will not make a difference. </t>
  </si>
  <si>
    <t>You can become an expert by teaching a topic you have previously felt low confidence with</t>
  </si>
  <si>
    <t>But having a strong team of teaching helping with resources can help immensely</t>
  </si>
  <si>
    <t>In my experience it does not prevent teachers being highly effective a-level teachers</t>
  </si>
  <si>
    <t>I have not taught this side of the course, but know that it has not caused any issues with our students</t>
  </si>
  <si>
    <t>Because of the applied nature of most questions, students most know their content before attempting exam style questions</t>
  </si>
  <si>
    <t>Add in hybridisation of orbitals to help with shapes. _x000D_
Benzene to phenol reaction to complete reaction map. _x000D_
Fewer organic pathways (acid anhydrides /acyl chlorides and others added to new spec) - I didn't see the benefit other than to give more to memorise which there is plenty of</t>
  </si>
  <si>
    <t>Clearly it is only useful up to a point, but students can use this alongside other models</t>
  </si>
  <si>
    <t>Too much in the gcse spec already</t>
  </si>
  <si>
    <t>Students generally enjoy learning about this</t>
  </si>
  <si>
    <t>Personable_x000D_
Empathetic_x000D_
Excellent communication skills_x000D_
Strong organisational skills_x000D_
Good subject knowledge</t>
  </si>
  <si>
    <t xml:space="preserve">Confident practical worker_x000D_
Knowledge of hazards/writing risk assessments _x000D_
</t>
  </si>
  <si>
    <t xml:space="preserve">Electron shells: sports car (2 seater) and then 8 seater minibuses for elements up to 20. Filling up like electron shells (hunds rules). Can introduce larger minibuses for larger shells. </t>
  </si>
  <si>
    <t xml:space="preserve">It's best to have them well thought out in advance. They only haven't worked when I've tried making them up spontaneously. </t>
  </si>
  <si>
    <t xml:space="preserve">In smaller schools, giving teachers who are lacking knowledge in a specific area could help immensely. Some schools share good practice with others but this isn't regular. </t>
  </si>
  <si>
    <t xml:space="preserve">Provide subject specific training days/resources to support teachers who didn't do chemistry degrees/training programmes </t>
  </si>
  <si>
    <t>elspethaydemir@hotmail.com</t>
  </si>
  <si>
    <t>2nd Jul 2019 2:26 pm</t>
  </si>
  <si>
    <t>2nd Jul 2019 3:00 pm</t>
  </si>
  <si>
    <t>34 minutes, 34 seconds</t>
  </si>
  <si>
    <t>AQA, EdExcel BTEC</t>
  </si>
  <si>
    <t>PhD in Electrochemistry</t>
  </si>
  <si>
    <t>quite narrow based on field of research</t>
  </si>
  <si>
    <t>the fear of they know more than you, turned out to be incorrect!</t>
  </si>
  <si>
    <t>I realised I understood what I was teaching and was more confident in my ability to try and teach/explain it to others.</t>
  </si>
  <si>
    <t>realised I knew more than them</t>
  </si>
  <si>
    <t>planning practical's teaching challenging concepts like bonding</t>
  </si>
  <si>
    <t>extra reading, research, RSC resources</t>
  </si>
  <si>
    <t>I feel able to fully prepare my students for the right level of exams, I am able to stretch those from GCSE to A level and then beyond , base don my own education</t>
  </si>
  <si>
    <t>depends on disciple, I am a chemist and I teach bio and phys, some wont go outside their specialism at all, yet more need to be multi skilled to be effective in their job regarding curriculum cross over and linking concepts</t>
  </si>
  <si>
    <t>personal interest so read around the subject</t>
  </si>
  <si>
    <t>PhD</t>
  </si>
  <si>
    <t>maths based, weaker in terms of confidence and I forget things</t>
  </si>
  <si>
    <t>not taught year 13 organice for 3 years now, so rusty</t>
  </si>
  <si>
    <t>I spend more time on those I feel less sure about, I forget things so do spend time reviewing/changing/updating resources. try and do practicals when I can.</t>
  </si>
  <si>
    <t>banking for a while, plastics manufacturer, unilever, PhD, examiner</t>
  </si>
  <si>
    <t>yes, I try to use real life situations where ever I can</t>
  </si>
  <si>
    <t>more wordly, the realities of professions other than teaching</t>
  </si>
  <si>
    <t>Would agree further study is needed, but if been in relevant industry for a while then that experience is just as worthy, as an adult, self teaching and depth of understanding is more readily understood.</t>
  </si>
  <si>
    <t>a understanding of what the exam board is after, depth of understanding needed for higher grades, need to be confident in delivery of subject content and able to answer questions from students</t>
  </si>
  <si>
    <t>maths related, I always do it the long way round, this is for the benefit of all, but those who do maths probably work on it faster than me,</t>
  </si>
  <si>
    <t>it might be a lower level issue</t>
  </si>
  <si>
    <t>I spend time on this and do practice questions</t>
  </si>
  <si>
    <t>I do ensure they know what the examiner is looking for, but without understanding the questions they cant answer it well anyway.</t>
  </si>
  <si>
    <t>for OCR, more on transition metals</t>
  </si>
  <si>
    <t>always a few exception to a point, students need to understand the general rules but also learn the exceptions</t>
  </si>
  <si>
    <t>many don't understand the concept at GCSE, to make it more challenging would not be useful, a'level are advised that they learn from GCSE and build on it, and in many cases, there is more to most principles</t>
  </si>
  <si>
    <t>it teaches uou what happens to a system when a change is forced upon it but doesn't always explain exactly why, that comes later at degree level to a point</t>
  </si>
  <si>
    <t>as before, need to build on what they have learnt initially</t>
  </si>
  <si>
    <t>communication, discipline and standards, self discipline and confidence in teaching the subject</t>
  </si>
  <si>
    <t>passion for the subject, the want for students to take more of an interest rather than needing it for medicine.</t>
  </si>
  <si>
    <t>depends on it I can come up with something!</t>
  </si>
  <si>
    <t>when ever its suitable, anything can be used,</t>
  </si>
  <si>
    <t>more problem solving, more practical knowledge, maths boosters</t>
  </si>
  <si>
    <t>encourage attendance, so many other things get in the way, possibly combine with other generic teaching events, with breakout sessions?</t>
  </si>
  <si>
    <t>loopylu78@hotmail.co.uk</t>
  </si>
  <si>
    <t>3rd Jul 2019 7:55 am</t>
  </si>
  <si>
    <t>3rd Jul 2019 8:41 am</t>
  </si>
  <si>
    <t>45 minutes, 59 seconds</t>
  </si>
  <si>
    <t>Medicinal and Biological Chemistry</t>
  </si>
  <si>
    <t>Based upon my A level experiences I thought that I would not remember a lot of the content and that it was quite challenging.</t>
  </si>
  <si>
    <t>Yes, but I felt like I would not be able to remember small details needed for exams or I was not 100% in content that I did not see a lot of during my degree such as physical chemistry.</t>
  </si>
  <si>
    <t>Upon looking at the content again it seemed so much more straightforward that when I actually did A level. Even the content that I had not looked at during my degree was much easier after some time away from it.</t>
  </si>
  <si>
    <t>As the content was very easy to pick up and remember.</t>
  </si>
  <si>
    <t>The GCSE content does not require a high level of understanding and someone who has an A level in the subject would have a deep enough level of understanding to deliver GCSE work. _x000D_
My degree helped somewhat with A level, but not lots, the main thing that it provided me with a deeper level of understanding of organic chemistry and ways to extend students.</t>
  </si>
  <si>
    <t xml:space="preserve">It is up to an individual as to what they want/ need to do to prepare. There are enough resources out there for someone to use if they need to develop their subject knowledge. Teacher training should bee focused around skills needed as a teacher. </t>
  </si>
  <si>
    <t>To me it is a natural progression from GCSE so it allows students to pick it up relatively quickly and it is not a hard topic in terms of understanding.</t>
  </si>
  <si>
    <t>It is a case of teaching a skill rather than 'wrote learning' so I find pupils find this easier to understanding and there is the opportunity for lots self-directed practice.</t>
  </si>
  <si>
    <t xml:space="preserve">Purely Arrhenius equations and rearranging as I only have GCSE level maths. </t>
  </si>
  <si>
    <t>It is a topic that I never looked at since leaving school and I find that pupils tend to get themselves in a muddle over different rules.</t>
  </si>
  <si>
    <t>None to be honest. I will try to follow the same style in my teaching throughout. I think that with the topics I feel least confident over it will take me longer to work out exam questions or I will not be able to extend pupils to the same level as other topics.</t>
  </si>
  <si>
    <t>You need to have the A-level for the basic level of understanding and you need the degree to help extend students and provide support for university entry.</t>
  </si>
  <si>
    <t>This goes without saying. If you are not an expert it will be obvious to students and you will lose their confidence quickly. You need to be an expert to clearly deliver the content.</t>
  </si>
  <si>
    <t>I work in a leading school with some of the most bale students in the country. Extension activities are provided constantly throughout.</t>
  </si>
  <si>
    <t>To develop a love of the subject and to promote it I think a teacher should be able to extend and make chemistry relevant beyond the classroom.</t>
  </si>
  <si>
    <t>While I am not a fan of teaching Arrhenius my students have never had an issue with it. Although I would say it is evident that it comes easier to those studying A level maths.</t>
  </si>
  <si>
    <t>My focus is to develop understanding, however as a teacher there is always the underlying need to prepare for exams and as a result it means there has to be some aspect of highlighting how to answer a question on a topic.</t>
  </si>
  <si>
    <t>I would lower the amount of electrochemistry and introduce some basic biochemistry as in my experience it is a topic students are more interested in.</t>
  </si>
  <si>
    <t>It clearly does not work when you see hypervalent compounds early in a level such as PF5 in shapes.</t>
  </si>
  <si>
    <t>It works perfectly for everything seen at GCSE so it is not worth confusing students if it is not necessary. For a level it is vital to say that this rule has exceptions and should not be rigidly stuck to.</t>
  </si>
  <si>
    <t>I feel like it can be used well to explain equilibrium up to A level standards.</t>
  </si>
  <si>
    <t>A teacher need to be flexible and adaptable to their students. _x000D_
There are so many different styles and methods of teaching that are effective I would not want to say/ limit too many qualities. _x000D_
_x000D_
The key thing for me is that you should be able to understand where your students are in terms of understanding and adapt your approach to help them along the way.</t>
  </si>
  <si>
    <t>I feel one key skill is using analogies or to make chemistry relevant. _x000D_
We spend so much time discussing a conceptual world that in my experience it helps to develop understanding.</t>
  </si>
  <si>
    <t xml:space="preserve">Electronegatvity -is like a tug of war of electrons between atoms._x000D_
_x000D_
Apologies - I cant think of any more off the top of my head, but I do use them all the time in class._x000D_
</t>
  </si>
  <si>
    <t>That has no relationship to my ability to use them. It is more a case of if I can think of a suitable and relevant analogies that I think will help to further a students understanding.</t>
  </si>
  <si>
    <t xml:space="preserve">I think during teacher training it is more important for a teacher to develop teaching skills rather than subject knowledge. It is such a manic time that extra CPD on top of this would be a lot. Additionally I do not think that CPD on A level chemistry will be appreciated until you are actually teaching yourself and understand exactly what you as an individual need.  </t>
  </si>
  <si>
    <t xml:space="preserve">I would like more CPD on novel ways of delivering content rather than subject knowledge._x000D_
To me I think subject knowledge is an individual issue and that it is up to them to address._x000D_
CPD would be more worthwhile once you have a good grasp on a subject as it will allow you to develop your actual teaching of the subject.  </t>
  </si>
  <si>
    <t>mjshields90@gmail.com</t>
  </si>
  <si>
    <t>3rd Jul 2019 9:59 am</t>
  </si>
  <si>
    <t>3rd Jul 2019 10:57 am</t>
  </si>
  <si>
    <t>57 minutes, 29 seconds</t>
  </si>
  <si>
    <t>FE College</t>
  </si>
  <si>
    <t>Fairly good, a little rusty in places but confident I could refresh myself on the areas needed</t>
  </si>
  <si>
    <t>Always kept an interest in the subject and worked in industry for 6 years previous</t>
  </si>
  <si>
    <t>Realised I didn't have as much fundamental knowledge as I had originally expected, had to refresh on these areas</t>
  </si>
  <si>
    <t>More reading around the subject gave me a more holistic understanding</t>
  </si>
  <si>
    <t>Group teaching in workshops</t>
  </si>
  <si>
    <t>Reading A Level Chemistry textbook (Ramsden) and websites</t>
  </si>
  <si>
    <t>Most of the confidence came from refreshing subject knowledge as degree level chemistry tackles most subjects that are much harder than A Levels</t>
  </si>
  <si>
    <t>Should be also self directed</t>
  </si>
  <si>
    <t>I feel equally confident on teaching all A Level having taught it for 8 years!</t>
  </si>
  <si>
    <t>Initially my low confidence topics I would read up beforehand</t>
  </si>
  <si>
    <t>Oil industry analytical chemist</t>
  </si>
  <si>
    <t>Yes - gives students perspective that chemistry is much more than an academic subject - real world applications</t>
  </si>
  <si>
    <t>Going from school --&gt; A level --&gt; Uni --&gt; teacher training --&gt; back to school encourages an inward looking perspective.  Important to give students real life accounts on how chemistry shapes our world.  This is easier to do if you've worked in the real world.  We are preparing our students for life, if they all followed the above school --&gt; school route society would grind to a halt!</t>
  </si>
  <si>
    <t>A teacher shouldn't be struggling with their knowledge / confidence, having a level above what they are teaching is important when answering questions / helping inspire students</t>
  </si>
  <si>
    <t>Certainly to an A level standard.  Students will find it hard to be inspired by someone who they do not consider an expert</t>
  </si>
  <si>
    <t>Important to stretch students in all aspects of the course, where my subject knowledge was weak I revised the topic before teaching it</t>
  </si>
  <si>
    <t>Often requires going a little beyond the specification in order to explain topics e.g. OCR B includes sigma and pi bonding but not sp hybridisation.  However, necessary to teach hybridisation in order to understand sigma and pi</t>
  </si>
  <si>
    <t>Students who study physics / maths find this straight forward.  Other require more coaching</t>
  </si>
  <si>
    <t>Sadly important to do both - exam technique gets them grades but knowledge gets them engaged</t>
  </si>
  <si>
    <t>1 exam board - level playing field_x000D_
_x000D_
Specifications decided by universities / RSC / industry - real world applications_x000D_
_x000D_
Part of exam grade comes from coursework - not assessed practical - real world applications</t>
  </si>
  <si>
    <t>Doesn't apply beyond period 3</t>
  </si>
  <si>
    <t xml:space="preserve">s, p, d blocks need to be introduced before A level "why is the periodic table a strange shape" </t>
  </si>
  <si>
    <t xml:space="preserve">Not many limitations although the definition of a closed system can cause confusion </t>
  </si>
  <si>
    <t xml:space="preserve">Very important concept </t>
  </si>
  <si>
    <t>Enthusiasm, interest and communication</t>
  </si>
  <si>
    <t>All!</t>
  </si>
  <si>
    <t>Collision theory vs hand shake_x000D_
2 blindfolded people in a room trying to shake hands - success of hand shake depends on size of room (conc), speed of people (temp), someone shouting directions (catalyst), holding arm out and waving it about (orientation)</t>
  </si>
  <si>
    <t>Emission spectra and ladders.  Doesn't work as rungs on ladders evenly spaced</t>
  </si>
  <si>
    <t>Peer teaching,_x000D_
_x000D_
Self assessment_x000D_
_x000D_
Only take people on who have a good grounding in the subject</t>
  </si>
  <si>
    <t>Encourage continued development through seminars, giving time for personal SKE</t>
  </si>
  <si>
    <t>paul.roberts@sparsholt.ac.uk</t>
  </si>
  <si>
    <t>3rd Jul 2019 3:57 pm</t>
  </si>
  <si>
    <t>3rd Jul 2019 4:23 pm</t>
  </si>
  <si>
    <t>26 minutes, 43 seconds</t>
  </si>
  <si>
    <t>OCR B (salters) pre new specification</t>
  </si>
  <si>
    <t>That it would be beyond the scope of GCSE but my masters would allow me to be able to learn it.</t>
  </si>
  <si>
    <t>Generally fine, but a few shaky points mostly related to things I struggled with at A Level and subsequently learnt more about during my degree. Still had negative emotions attached to some of these.</t>
  </si>
  <si>
    <t>Requirement for specificity was very different. Not just about wide knowledge.</t>
  </si>
  <si>
    <t>Less confident due to the above and also unsure of how to deliver content- sometimes very lecture based which didn't always suit classroom environment.</t>
  </si>
  <si>
    <t>Attended lectures, online, tracking of BBC Bitesize. Limited for A Level.</t>
  </si>
  <si>
    <t>Broad subject knowledge covered for degree is a different learning style to the precision for a prescriptive specification like GCSEs and A Level. So broad strokes the same but finer gaps needed filling and sometimes hard to identify.</t>
  </si>
  <si>
    <t>Better subject knowledge in relation to language and precision of specifications.</t>
  </si>
  <si>
    <t>Performed well and specialised in at uni, taught for 6 years across 2 exam boards</t>
  </si>
  <si>
    <t>Links very strongly to above</t>
  </si>
  <si>
    <t>Cannot remember subject knowledge re buffers and indicators, found hard at A level and have negative feelings towards</t>
  </si>
  <si>
    <t>Negative feelings relating to ability at university to answer questions</t>
  </si>
  <si>
    <t>Read a lot more thoroughly if I don't feel confident. Spend more time planning what to say and how to say it, study exam questions and mark schemes.</t>
  </si>
  <si>
    <t>Some members of staff do sometimes find it easier to contextualise ideas in comparison to me but as I was straight out of university I feel my subject knowledge was fresher.</t>
  </si>
  <si>
    <t>It is a conceptually hard subject- next to physics the hardest. It needs to be taught extremely well to allow you to understand and combat misconceptions quickly and effectively.</t>
  </si>
  <si>
    <t>No doubt members of staff should have the strongest subject knowledge in their department, and the more their subject knowledge the more confidence students have.</t>
  </si>
  <si>
    <t>Sometimes limited by specification. Struggle to go beyond it or answer questions relating to it. And this is a big part of my strength in teaching organic.</t>
  </si>
  <si>
    <t>Often students benefit from explanation beyond the A Level to understand concepts as opposed to just recall. Particular topic that stands out is inductive and resonance effects to understand directing groups in Benzene. Also good for application and answering questions.</t>
  </si>
  <si>
    <t>Not taught Arrhenius- taught by teacher I share the class with and I know she struggles with it conceptually!</t>
  </si>
  <si>
    <t>Often find that students are unable to answer questions if they do not fully understand the answer to questions. Will explicitly tell students when my explanations go beyond the scope of the course but will always add the explanation where I can.</t>
  </si>
  <si>
    <t>Resonance and inductive effects explain so much in terms of mechanisms and reactivity and were fundamental to first year organic- why aren't they in A Level?!?!</t>
  </si>
  <si>
    <t>Structure of many chemicals students may see don't follow octet- SO4, NO3 etc.</t>
  </si>
  <si>
    <t>Maybe not give concrete examples but the concept of modelling and models being imperfect is an essential one for students to grasp.</t>
  </si>
  <si>
    <t>I'm not aware of limitations but I assume from this questions there are some!_x000D_
_x000D_
It can be VERY hard to model to GCSE students as all models have limitations and it is very abstract!</t>
  </si>
  <si>
    <t>Passion, precision understanding of subject matter in terms of specification and exam questions and ability to go beyond. Wide range of delivery styles, models and activities, relationship building to help students</t>
  </si>
  <si>
    <t>Models.</t>
  </si>
  <si>
    <t>Conduction in non-metals- packed underground train. In metals ping pong balls are released on the underground train!_x000D_
_x000D_
Seesaw/escalator for Le Chatelier.</t>
  </si>
  <si>
    <t>Le Chatelier- all models break down under too much inspection!</t>
  </si>
  <si>
    <t>Models are only necessary in abstract ideas. Whether a subject point is a strength or a weakness, not all topics need them</t>
  </si>
  <si>
    <t>Recognition of need for specific learning in lesson, regular reference to answering exam questions, how to build and deliver models, Johnson's Triangle.</t>
  </si>
  <si>
    <t>Development of models, new teaching strategies and pedagogies, the chance to just talk and share ideas.</t>
  </si>
  <si>
    <t>rmcgough@bohunt.hants.sch.uk</t>
  </si>
  <si>
    <t>4th Jul 2019 12:49 pm</t>
  </si>
  <si>
    <t>12th Jul 2019 12:55 pm</t>
  </si>
  <si>
    <t>5 minutes, 58 seconds</t>
  </si>
  <si>
    <t>EDEXCEL</t>
  </si>
  <si>
    <t>Happy with knowledge through a level and degree</t>
  </si>
  <si>
    <t>I was confident</t>
  </si>
  <si>
    <t>as above, i was happy</t>
  </si>
  <si>
    <t>Depends on background of trainee</t>
  </si>
  <si>
    <t>I am very happy with all and would give all a 1 but couldn't. been teaching a long time</t>
  </si>
  <si>
    <t>Lubrizol - testing oils pre and post engine runs._x000D_
Sainsburys - deli, tills_x000D_
St John Ambulance/NHS EMAS - ambuance tecnician</t>
  </si>
  <si>
    <t>Yes, oil testing procedures to prac skills</t>
  </si>
  <si>
    <t>I am just as good as those without it, or should I say they can be just as good as me!</t>
  </si>
  <si>
    <t xml:space="preserve">You need a degree to understand it fully and therefore teach it. </t>
  </si>
  <si>
    <t>I always research and read around to avoid this</t>
  </si>
  <si>
    <t>Can't push the highly able students.</t>
  </si>
  <si>
    <t>I teach them it well and thoroughly and make sure they understand the maths.</t>
  </si>
  <si>
    <t xml:space="preserve">I try to give them examples and info beyond the spec. </t>
  </si>
  <si>
    <t xml:space="preserve">I don't honestly know. </t>
  </si>
  <si>
    <t>It doesn't work for all e.g. SF6</t>
  </si>
  <si>
    <t xml:space="preserve">It works for GCSE where limited up to Ca. But for A level they need to know it. </t>
  </si>
  <si>
    <t xml:space="preserve">It doesn't allow you to consider all the factors. </t>
  </si>
  <si>
    <t>It works on a simplistic level for GCSE and A Level</t>
  </si>
  <si>
    <t>Excellent subject knowledge_x000D_
Tollerance_x000D_
Humility_x000D_
Compassion_x000D_
Sense of Humour_x000D_
Excellent behaviour management</t>
  </si>
  <si>
    <t>Good maths skills_x000D_
Great awareness, especially for practicals_x000D_
Adaptability</t>
  </si>
  <si>
    <t xml:space="preserve">Equilibrium - running wrong way up escalator._x000D_
Rates - pupils in corridor during lessons and at breaks for collisions. </t>
  </si>
  <si>
    <t>I use them when appropriate.</t>
  </si>
  <si>
    <t xml:space="preserve">Ensure they are confident in all areas. Go through tricky past paper questions._x000D_
Ensure they have good enough maths skills. </t>
  </si>
  <si>
    <t xml:space="preserve">Give training on the more awkward parts of the spec. </t>
  </si>
  <si>
    <t>swalker@wbs.school</t>
  </si>
  <si>
    <t>6th Jul 2019 7:21 pm</t>
  </si>
  <si>
    <t>6th Jul 2019 7:57 pm</t>
  </si>
  <si>
    <t>35 minutes, 51 seconds</t>
  </si>
  <si>
    <t>Pre-U, IBDP, Edexcel</t>
  </si>
  <si>
    <t>Dipl.Chem.Univ.</t>
  </si>
  <si>
    <t>Ph.D. in bio-organic chemistry</t>
  </si>
  <si>
    <t>Fully sufficient.</t>
  </si>
  <si>
    <t>I had to adjust downwards.</t>
  </si>
  <si>
    <t>Subject knowledge was sufficient.</t>
  </si>
  <si>
    <t>Perhaps when I took the PGCE, although not necessary for me. Things may have changed now.</t>
  </si>
  <si>
    <t>All topics with same confidence</t>
  </si>
  <si>
    <t>All topics with same confidence.</t>
  </si>
  <si>
    <t>All topics with same confidence. Lesson plan adapts to pupils‚Äô needs.</t>
  </si>
  <si>
    <t>Post-doctoral research</t>
  </si>
  <si>
    <t>Yes, on occasions. I use my PhD and post-doc work in advanced extra-chemistry club.</t>
  </si>
  <si>
    <t>This depends on the individual. Some just have a talent for teaching regardless of prior work experience.</t>
  </si>
  <si>
    <t>The subject is highly complex and requires a solid subject knowledge in order to inspire pupils and answer their questions.</t>
  </si>
  <si>
    <t>This helps dealing with interested pupils who want to know more about the subject.</t>
  </si>
  <si>
    <t>I should hopefully be able to stretch students in all topics.</t>
  </si>
  <si>
    <t>Interested pupils need a confident teacher who possesses solid subject knowledge.</t>
  </si>
  <si>
    <t>There is no mathematical barrier even for those who do noyt take A-level maths.</t>
  </si>
  <si>
    <t>I tend to strive to teach the subject rather than for the exam.</t>
  </si>
  <si>
    <t>Insert more chemistry, emphasise correct chemistry without too much based on the mark scheme. Pre-U is an excellent example for a solid chemistry course.</t>
  </si>
  <si>
    <t>It is an exception and more molecules do not conform to the rule than do. Works for the common compounds we typically encounter in GCSE.</t>
  </si>
  <si>
    <t>There is no harm in introducing a bit of scientific method emphasising the different scientific models into GCSE. Not necessarily examined but mentioned to show how limited the GCSE model is. A-level should include hypervalency.</t>
  </si>
  <si>
    <t>Yes, bit it‚Äôs not usually a problem at school level. The problem is most apparent when a pressure change is considered.</t>
  </si>
  <si>
    <t>Don‚Äôt confuse GCSE pupils too much. A-level students deserve a clearer picture.</t>
  </si>
  <si>
    <t>Passion, dedication, perseverance and hard work.</t>
  </si>
  <si>
    <t>Stoichiometry in chemical equations: analogy of a bicycle with two wheels and one frame: ‚Äò1 + 2 = 1‚Äô._x000D_
I use this for GCSE. Similar for dynamic equilibria: air travel between two continents. Number of inhabitants do not change even though people leave and arrive.</t>
  </si>
  <si>
    <t>Better background and idea what is required.</t>
  </si>
  <si>
    <t>Teach topics and go beyond syllabus. Discuss questions that are often asked and misconceptions that pupils tend to have.</t>
  </si>
  <si>
    <t>Owc.choroba@radley.org.uk</t>
  </si>
  <si>
    <t>8th Jul 2019 9:16 am</t>
  </si>
  <si>
    <t>8th Jul 2019 9:49 am</t>
  </si>
  <si>
    <t>32 minutes, 36 seconds</t>
  </si>
  <si>
    <t>Geology</t>
  </si>
  <si>
    <t>MSC Mineral Exploration</t>
  </si>
  <si>
    <t>I achieved an A in A level Chemistry and there was a lot particularly inorganic chemistry in my Geology course.</t>
  </si>
  <si>
    <t xml:space="preserve">Released my organic chemistry knowledge and some physical topics were very rusty. </t>
  </si>
  <si>
    <t xml:space="preserve">I had a good level of chemistry knowledge going into my degree which was enhanced in some areas by the work i did. </t>
  </si>
  <si>
    <t>I feel I have learnt my subject knowledge by self teaching as I have gone on</t>
  </si>
  <si>
    <t>I have strong maths skills and fully understand and can break down the process needed.</t>
  </si>
  <si>
    <t>Have taught it at GCSE and A level as well as studying in my degree as part of crystal systems</t>
  </si>
  <si>
    <t>Havent yet taught or prepared this topic so not sure what is needed at A level</t>
  </si>
  <si>
    <t>LOw confidence topics do more research, find more varying resources, read articles and internet information.</t>
  </si>
  <si>
    <t xml:space="preserve">No. I feel i have a good ability to prepare and deliver subjects and break these down for students and make them relevant. </t>
  </si>
  <si>
    <t xml:space="preserve">You need to have developed a good level of scientific understanding to accurately teach A level Chemistry. Although I studied Geology the scientific approach and much of the subject matter is transferable. </t>
  </si>
  <si>
    <t xml:space="preserve">It is difficult to extend your teaching or see how the topics link if you have never studied it yoruself. </t>
  </si>
  <si>
    <t>I prepare thoroughly and set them research based tasks which arguably stretches them more than telling the the answers.</t>
  </si>
  <si>
    <t xml:space="preserve">You need to be able to draw on areas beyond the curriculum as students need to be able to problem solve in new situations. </t>
  </si>
  <si>
    <t xml:space="preserve">This is a difficult area, those doing A level maths and physics find this type of question much easier, those not studying maths struggle to understand what and why they are doing. </t>
  </si>
  <si>
    <t xml:space="preserve">I always try to use practicals and talk about science and real world examples first then do exam questions second. </t>
  </si>
  <si>
    <t xml:space="preserve">I would increase the required practical content - not in a paperwork heavy way but just level of expectation of practicals completed as i feel this develops good scientists far better. _x000D_
_x000D_
To do this I would also like to see more of a shift to contextual approaches of curriculum that link academic and practical in a much better way. </t>
  </si>
  <si>
    <t xml:space="preserve">I never teach this at A level and at GCSE explain that it works for what they need to know but isnt the true model which will be refined in A level Chemistry. </t>
  </si>
  <si>
    <t xml:space="preserve">I think at GCSE you should teach it but explain why it has problems. At A level can get them to use it then ask them questions about why it doesnt work and see if you can get consensus about what is wrong. </t>
  </si>
  <si>
    <t>issues with temperature and pressure and wording of principle</t>
  </si>
  <si>
    <t xml:space="preserve">I think it will confuse GCSE students but can be discussed more openly about why it doesnt work always. However having a name for something is a good memory hook, and modifying that once learnt can be easier for students to process. </t>
  </si>
  <si>
    <t xml:space="preserve">Form positive relationships with students_x000D_
Subject knowledge_x000D_
Ability to adapt that knowledge to different levels of understanding._x000D_
Be able to redirect the lesson if things havent been understood. _x000D_
</t>
  </si>
  <si>
    <t>planetary model of electrons _x000D_
rooms of people running around for rates of reaction</t>
  </si>
  <si>
    <t xml:space="preserve">I find it easier to relate to other things and thing more laterally </t>
  </si>
  <si>
    <t>More specific subject lessons rather than just how to teach lessons</t>
  </si>
  <si>
    <t xml:space="preserve">Provide courses to discuss latest updates in the subject. </t>
  </si>
  <si>
    <t>sapsey@chichesterfreeschool.org.uk</t>
  </si>
  <si>
    <t>8th Jul 2019 2:08 pm</t>
  </si>
  <si>
    <t>8th Jul 2019 3:46 pm</t>
  </si>
  <si>
    <t>1 hours, 37 minutes, 34 seconds</t>
  </si>
  <si>
    <t>Different country but I think equivalent to BSc Chem Eng</t>
  </si>
  <si>
    <t>MSc Bioengineering, MSc Biotechnology</t>
  </si>
  <si>
    <t>I knew that I forgot a lot as my Uni Chemistry courses were 15 years behind me at that point.</t>
  </si>
  <si>
    <t>It was very rusty, I studied Chemistry in a different language and although I did my MSc Biotechnology in Canada, there was a lot of vocabulary for pure chemistry that I had to learn._x000D_
In response to the question directly above -yes as I started teaching secondary science and an atom is an atom, mole calculations don't rely on language so I was ver confident. When, 5 years later, I started teaching A-level Chemistry, I realised just how much I had forgotten and had to re-teach myself. This mostly happened from the A-level textbook, which means that I don't know more than an A/A* students would.</t>
  </si>
  <si>
    <t>secondary chemistry is easy</t>
  </si>
  <si>
    <t>same as above</t>
  </si>
  <si>
    <t>It was 15 years ago, can't remember. Probably online though -  Youtube videos etc</t>
  </si>
  <si>
    <t>My responses reflect the 15 year lag between my degree and starting to teach Chemistry. People forget a lot when they don't use specific info [My other degrees were mostly about Biotechnology and use of enzzymes.]</t>
  </si>
  <si>
    <t>I'm not qualified to answer the question above as I didn't do PGCE, I learnt on the job but my Chemistry knowledge was sufficient for GCSE and I didn't need help._x000D_
_x000D_
A note for Q3.1 on the next page: I am putting A-level for all as I taught myself to that level in English but I am not familiar with the levels taught at Undergraduate courses in England (as my degrees are from a different country) enough to say if I have a better than A-level knowledge._x000D_
_x000D_
A little moan about the survey formatting - the boxes are too small to write in so I forget how I started the sentence by the time I finish it and it's a pain to keep scrolling back. Long big boxes in the future, please.</t>
  </si>
  <si>
    <t>Sorry, moan again: There are clusters of topics that I am very confident in - 1-6, than confident in 7-9 (although memoriseing the TM complex colours is a pain) and ok with but don't like teaching it -10 And now the answer to the actual question: Super easy topics (for a teacher)</t>
  </si>
  <si>
    <t>Super easy topics (for a teacher)</t>
  </si>
  <si>
    <t>Too many colours to memorise and little logic to grab onto</t>
  </si>
  <si>
    <t>Boring</t>
  </si>
  <si>
    <t>The approaches are largely the same - trying to make it as interactive for the students as possible and getting them to reflect on what they are doing._x000D_
My enthusiasm may be drooping a bit for electrochemistry (and buffers, too although I am confident in teaching it).</t>
  </si>
  <si>
    <t>I was a sales rep in Canada for Life technologies LTD, a biotech company._x000D_
_x000D_
I taught English in Japan for 4 years. That's when I became passionate about teaching.</t>
  </si>
  <si>
    <t>Yes, especially the Biotech sales rep job where I visited research labs. I can give an insight to the life of a scientist to the students when I teach.</t>
  </si>
  <si>
    <t>It's hard to say. Schrodinger's Cat?</t>
  </si>
  <si>
    <t>I don't think it is necessary but would definitely be an advantage to have studied Chemistry at a higher level than you had to teach it. That way the teacher can give insights ot what else is out there or what's coming up at Uni._x000D_
_x000D_
Also, a higher level knowledge would help skip over the huge gaps when Specifications change - Arrhenius anyone? I didn't think I heard of the chap let alone his equation before it was thrust on us having to teach it in the new spec.</t>
  </si>
  <si>
    <t>As long as the A-level knowledge is concerned. I think it is more crucial to be a great, dedicated teacher that can enthuse students than to be someone who knows the subject inside out but is boring.</t>
  </si>
  <si>
    <t>It is always a worry. But the best teachers are not the ones who know the most but the ones who allow students to surpass them. We sometimes just have to point them in the right direction.</t>
  </si>
  <si>
    <t>see my previous answers</t>
  </si>
  <si>
    <t>Arrhenius was a schock to the system. I haven't thought of logs/lns since undergrad - 20 year beforehand._x000D_
I could pick it up but it would have helped if the exam boards gave us refresher courses on all new aspects of the new spec (maths - y=mx+c as well as Chemistry)._x000D_
I can teach this and make the link to the straigh line but I think most of my students simply learn it mechanically.</t>
  </si>
  <si>
    <t>It depends on the student as well._x000D_
Of course most of us teach for understanding but _x000D_
1-there comes a point when you see your student struggle and you do let them use the triangles or give them memorisable scaffoldings to answer a question_x000D_
_x000D_
2 - As teachers are purely measured on their students' results and not on their teaching you have to drill the students to regurgitate typical amnswers.</t>
  </si>
  <si>
    <t>There is too much content for the amount of time we have with the students. This caters for teaching for the exam as we do not have enough leisurely time to explore a topic slower and aim for true understanding.</t>
  </si>
  <si>
    <t>I'm not sure if I'm understanding the question correctly do you mean exceptions?_x000D_
I think you may mean the expansion of the octet?</t>
  </si>
  <si>
    <t>GCSE students come in so firmly rooted in their knowledge that ALL noble gases have full shells and that the octet rule has no exceptions that even after teaching the expansion of the octet they often ignore the new information. They should be taugh better phrasing - noble gases have a stable electron configuration and He and Ne have full shells; - Most of the time atoms end up having 8 electrons around them when making compounds but there are exceptions to this rule. The maximum number of electrons an atom can use when bonding covalently is the number of electrons on its valence shell. Or something to that effect.</t>
  </si>
  <si>
    <t>I didn't think there were until you asked me this question. Now I have to do my research after finishing the survey.</t>
  </si>
  <si>
    <t>enthusiastic, energetic, engaging, encouraging, patient, organised, firm_x000D_
well planned, pacey lessons with a variety of activities -worked examples, pair and group discussions, pair and group work to consolidate knowledge_x000D_
good feedback to students</t>
  </si>
  <si>
    <t>Corrrect Practical technique - to the standard required by the universities. _x000D_
_x000D_
being able to run and explain demos -or guide the students with questions to explain it themselves_x000D_
_x000D_
_x000D_
Health and safety awareness of the equipment and chemicals we work with in the lab_x000D_
_x000D_
Possible annecdotes from real life - 'There was this one time when I almost blew up the lab...'</t>
  </si>
  <si>
    <t>Displacement reactions - Chemical bully -boyfriend/girlfriend scenario_x000D_
_x000D_
Dynamic equilibrium - half-full barrel with tap at the bottom and tap filling it from the top, both open to the same water flow</t>
  </si>
  <si>
    <t>You need to understand something well before you can create an analogy for it</t>
  </si>
  <si>
    <t>Corrrect Practical technique - to the standard required by the universities. _x000D_
At secondary school the 4-folded filter paper was enough but at A-level a fluted one is often preferrable for most practicals. _x000D_
_x000D_
Help them build up an 'analogy for every concept' portfolio_x000D_
Help them build a selection of interactive abilities to help the students understand the more challenging concepts better._x000D_
_x000D_
Help them recognise and deal with misconceptions.</t>
  </si>
  <si>
    <t xml:space="preserve">CPD on Corrrect Practical technique - to the standard required by the universities. _x000D_
_x000D_
When new specifications come out, have CPD courses BEFORE they have to teach the new spec, bridging the gap between old and new specs._x000D_
</t>
  </si>
  <si>
    <t>ginger.csom@hsdc.ac.uk</t>
  </si>
  <si>
    <t>8th Jul 2019 5:20 pm</t>
  </si>
  <si>
    <t>8th Jul 2019 5:38 pm</t>
  </si>
  <si>
    <t>18 minutes, 46 seconds</t>
  </si>
  <si>
    <t>OCR salters</t>
  </si>
  <si>
    <t>MA Education Management</t>
  </si>
  <si>
    <t>You would be trained throughly in this area.</t>
  </si>
  <si>
    <t>I completed my degree five years prior so was slightly concerned about my subject knowledge and whether it would be refreshed.</t>
  </si>
  <si>
    <t>It came flooding back during my PGCE.</t>
  </si>
  <si>
    <t>I became more confident.</t>
  </si>
  <si>
    <t xml:space="preserve">Different exam boards cover different things, so I had gaps in my knowledge. </t>
  </si>
  <si>
    <t>This is essential to ensure confidence.</t>
  </si>
  <si>
    <t>I had the most subject knowledge and also have taught this every year.</t>
  </si>
  <si>
    <t>Really disliked at A Level. Never truly understood it.</t>
  </si>
  <si>
    <t>I did not do this at A Level.</t>
  </si>
  <si>
    <t xml:space="preserve">High confidence: Less structured, more able to stretch students with challenging questions. _x000D_
_x000D_
Less confidence: more structured activities and rely on ready made resources. </t>
  </si>
  <si>
    <t xml:space="preserve">I did one year in the British Pharmacopeia lab and four years in a forensic science lab as a drugs analyst. </t>
  </si>
  <si>
    <t xml:space="preserve">Analytical chemistry e.g TLC I am able to directly relate to my old jobs. </t>
  </si>
  <si>
    <t xml:space="preserve">More life experience, and you are able to apply knowledge to a context. </t>
  </si>
  <si>
    <t>Some of the subject is really difficult. Without the background knowledge it would be impossible.</t>
  </si>
  <si>
    <t>This allows you to be confident in what you are teaching.</t>
  </si>
  <si>
    <t xml:space="preserve">I am unable to stretch inthose topics and it is difficult to admit because I‚Äôm so far in to my teaching career. </t>
  </si>
  <si>
    <t xml:space="preserve">Not all students do A Level maths so this is very tricky. </t>
  </si>
  <si>
    <t xml:space="preserve">There is not enough time to teach outside the spec and students are reluctant to listen to things they think they don‚Äôt need to know. </t>
  </si>
  <si>
    <t xml:space="preserve">It suits its purpose. </t>
  </si>
  <si>
    <t>A good mathematical understanding.</t>
  </si>
  <si>
    <t>N</t>
  </si>
  <si>
    <t xml:space="preserve">Provide SKE as part of the course. </t>
  </si>
  <si>
    <t>Provide SKE for established teachers in well known trickier topics e.g electrochemistry and kinetics</t>
  </si>
  <si>
    <t>amyjvjordon@gmail.com</t>
  </si>
  <si>
    <t>8th Jul 2019 10:43 pm</t>
  </si>
  <si>
    <t>8th Jul 2019 11:24 pm</t>
  </si>
  <si>
    <t>41 minutes, 6 seconds</t>
  </si>
  <si>
    <t>Channel islands</t>
  </si>
  <si>
    <t>Selective 14-18</t>
  </si>
  <si>
    <t>Confident</t>
  </si>
  <si>
    <t>I never had any reason to doubt it until I started teaching. Then it improved drastically - steep learning curve getting back up to speed.</t>
  </si>
  <si>
    <t>I found myself working with very intelligent students who needed me to be fully fluent in my explanations and knowledge</t>
  </si>
  <si>
    <t>I worked very hard to become confident once I realised the level of detail needed</t>
  </si>
  <si>
    <t>Extra study from course and other textbooks. Requested CPD  related to subject knowledge</t>
  </si>
  <si>
    <t>Degree was not relevant to GCSE chemistry but there used to be more biochemistry in the A Level specs</t>
  </si>
  <si>
    <t>I work with and have been involved in training of teachers who are not that competent in their supposed specialism</t>
  </si>
  <si>
    <t>I like structures and mechanisms. There is an element of filling the gaps if you don‚Äôt know the exact reaction</t>
  </si>
  <si>
    <t>Solving problems using analytical techniques is fun</t>
  </si>
  <si>
    <t>Not really an area of low confidence. I had to put it somewhere</t>
  </si>
  <si>
    <t>I only recently got a mathematics colleague to talk me through the maths behind arrhenius‚Äô equation</t>
  </si>
  <si>
    <t>As a teacher you continually evaluate your teaching craft. I am always looking for new resou4ces but not for any one topic</t>
  </si>
  <si>
    <t>Banking, hospitality, customer service</t>
  </si>
  <si>
    <t>Hard to judge</t>
  </si>
  <si>
    <t>It is important to be confident and competent in stretching and challenging the best students to achieve their potential.</t>
  </si>
  <si>
    <t>See previouss response</t>
  </si>
  <si>
    <t xml:space="preserve">The best students consistently do well. </t>
  </si>
  <si>
    <t>Limits examples for discussion, problem setting ability, explanations</t>
  </si>
  <si>
    <t>I recently made a maths colleague 3xplain the maths to me. I have previously relied on the stronger mathematicians in the group to carry the others forward</t>
  </si>
  <si>
    <t>Exam technique is part of the course but without the chemistry knowledge it will not get good grades</t>
  </si>
  <si>
    <t>We are losing environmental emphasis - this feels a little wrong. It would be nice to have a little more choice in the topics - the IB has optional topics</t>
  </si>
  <si>
    <t>It gives students a rather fixed view. When they meet sulphur he a fluoride they are often put out</t>
  </si>
  <si>
    <t>To accurately determine the shape and therefore polarity and chemistry of a molecule, you need to be aware that certain elements can expand their octet but this is too much for most gcse students</t>
  </si>
  <si>
    <t>There must be more to it</t>
  </si>
  <si>
    <t>I‚Äôm not sure what you mean by limitations - do we mean that it is not always helpful in determining industrial conditions for a reaction? If so then relevant for both.</t>
  </si>
  <si>
    <t xml:space="preserve">Communication_x000D_
Relationships with students_x000D_
Professionalism_x000D_
</t>
  </si>
  <si>
    <t>Clarity of 3xplanation with multiple ways to 3xplain the same thing. Lots of examples at your disposal to demonstrate your point. Modelling your thinking</t>
  </si>
  <si>
    <t>Students often want the number of moles on each side on at equation to be the same, I ask them what happens when you cut up an apple into 2 halves</t>
  </si>
  <si>
    <t>I have never thought about it</t>
  </si>
  <si>
    <t>Industrial tours_x000D_
Design and practice of laboratory practicals_x000D_
Subject specific sessions on misconceptions/ difficult topics</t>
  </si>
  <si>
    <t>Sharing good practice/stories from the classroom. Sharing resources</t>
  </si>
  <si>
    <t>Missbell@gmail.com</t>
  </si>
  <si>
    <t>9th Jul 2019 8:04 am</t>
  </si>
  <si>
    <t>10th Jul 2019 8:01 am</t>
  </si>
  <si>
    <t>23 hours, 56 minutes, 32 seconds</t>
  </si>
  <si>
    <t>MSc in Analytical and Pharmaceutical Chemistry</t>
  </si>
  <si>
    <t>Very poor level because I went to work in the industry before coming back to teaching, so I forgot most of the knowledge required to teach A-level Chemistry</t>
  </si>
  <si>
    <t>I had forgotten most of my Chemistry as my daily job (before retrain as a teacher) did not required me to use my Chemistry subject knowledge except for UV and IR analysis.</t>
  </si>
  <si>
    <t>As I did a PGCE year before starting to teach, I had time to brush up on my subject knowledge. Although there were some knowledge gaps (e.g. Electrochemistry), I felt ready to start teaching A-level Chemistry. I needed constant support, but I had plenty of resources to use.</t>
  </si>
  <si>
    <t>In some areas of the curriculum I felt that I was grossly unprepared, but that I had time (in my lesson planning) to catch up on my subject knowledge. I also had a very experienced teacher to ask for help when needed, so I felt confident enough to teach.</t>
  </si>
  <si>
    <t>Specific A-level lessons targeted to only the Chemistry candidates to refresh our subject knowledge and enhance our ability to see what the students may find difficult to understand.</t>
  </si>
  <si>
    <t>I read and took notes on the part of the curriculum I was going to teach. Basically I taught myself the program again. Then I planned the lessons accordingly. I also read two books on how to deliver Science lessons and avoid misconceptions. I also read a book on how to use differentation in class (not Science specific)</t>
  </si>
  <si>
    <t>GCSE content is so simple, even after A-level I could have taught it._x000D_
The A-level specification is more complicated and although all the content was covered in my degree, I felt that you need to know more to be able to confidently explain it to the students.</t>
  </si>
  <si>
    <t>My training provider offered a lot of subject knowledge support, but I have since worked with other teachers trained by different providers and their subject knowledge have been very poor (despite good university degrees).</t>
  </si>
  <si>
    <t>I have a Master degree in this part of the subject and I feel that the content required by the A-level specification is very basic.</t>
  </si>
  <si>
    <t>This is the side of the subject that I usually teach, so I feel very confident in teaching it.</t>
  </si>
  <si>
    <t>I always need to brush up on the methods before teaching them. I have little experience in teaching this topic.</t>
  </si>
  <si>
    <t>I have never taught it</t>
  </si>
  <si>
    <t>I do not teach the topic I put down as 6 or lower, so I do not have a different approach._x000D_
If I had to teach them I would have to prepare in advance and make sure I know the specification points to cover for each lesson. I would also try to answer some exam questions in advance of the lesson, to make sure I know what type of questions could come up on that topic.</t>
  </si>
  <si>
    <t>Chemistry related: analytical chemist for 3M, process measurement technologist and physical properties scientist for GCSE._x000D_
Non-Chemistry related: call centre agent for Auto Europe.</t>
  </si>
  <si>
    <t>Occasionally, especially when I am teaching analytical chemistry.</t>
  </si>
  <si>
    <t>Teaching is not only about subject knowledge. I have business and managerial skills, but most importantly I have dealt with different types of people in my career in the industry. I also feel confident in taking a role with more responsibility than a teaching role._x000D_
I can also help the career department and give talks to students about possible jobs outside school.</t>
  </si>
  <si>
    <t>You must have a degree in the subject to teach it. A-level qualifications are not enough to be fully prepared to teach the subject.</t>
  </si>
  <si>
    <t>I don't think a teacher should be an expert, but he/she should definitely have at least a BSc in the subject (or closely related subject). _x000D_
Occasionally Maths can be taught by a non-specialist, if the person has enough experience and subject knowledge (e.g. a Physics graduate)</t>
  </si>
  <si>
    <t>I feel that I could always stretch my students further, no matter which part of the program that is. Lack of time is my major issue in this matter.</t>
  </si>
  <si>
    <t>In A-level Chemistry a teacher should be able to expand on the subject knowledge if required to stretch the most able students or to enhance learning.</t>
  </si>
  <si>
    <t xml:space="preserve">We just had to adapt the resources available and add more worksheets/resources related to the Arrhenius equation. </t>
  </si>
  <si>
    <t>I have to teach the students how to answer questions in an exam as this is what I am employed to do. They won't answer as well if all I do is teaching them Chemistry.</t>
  </si>
  <si>
    <t>Go back to assessed practical work instead of PAGs.</t>
  </si>
  <si>
    <t>The limitations of the octet rule are too complicated to be explained at GCSE level.</t>
  </si>
  <si>
    <t xml:space="preserve">I think that the level at which the Le Chatelier's principle is taught at A-level is advanced enough. If a student is taking A-level Chemistry but won't carry on the study of the subject later in life, there's no need for this principle to be explained further (at this entry level). </t>
  </si>
  <si>
    <t>Communication_x000D_
Organisational skills_x000D_
Patience_x000D_
Empathy</t>
  </si>
  <si>
    <t>Being able to understand the student's point of view._x000D_
Clarity of thought (while explaining)</t>
  </si>
  <si>
    <t>I do not use analogies in A level teaching.</t>
  </si>
  <si>
    <t>Using analogies may lead to misconceptions, so I only use analogies at GCSE level and only if I feel confident it won't lead to a misconception. This usually means I will use analogies only in the areas of the subject I feel more confident in.</t>
  </si>
  <si>
    <t>Inexperienced teachers need two things:_x000D_
1) subject knowledge workshops specific to certain topics (e.g. redox, notoriously difficult to teach)_x000D_
2) training course on how to deliver the content and how to communicate with teenagers.</t>
  </si>
  <si>
    <t>Further subject/topic specific workshop. The second point should be covered by practicing in school, at this stage.</t>
  </si>
  <si>
    <t>alyne@st-marys-ascot.co.uk</t>
  </si>
  <si>
    <t>9th Jul 2019 9:03 am</t>
  </si>
  <si>
    <t>9th Jul 2019 10:12 am</t>
  </si>
  <si>
    <t>1 hours, 9 minutes, 37 seconds</t>
  </si>
  <si>
    <t>Ph.D in Polymer Chemistry</t>
  </si>
  <si>
    <t>I was teaching A level Chemistry before I formally trained as a teacher. My subject knowledge was very high but it took time to tune it to the requirement of A level</t>
  </si>
  <si>
    <t>When I compared myself to others on the course I realised that my level of knowledge was extremely high.</t>
  </si>
  <si>
    <t>I realised that what I knew was a great background and I could answer any further questions the pupils had beyond the specification</t>
  </si>
  <si>
    <t>The undergraduate course at Sheffield University was extremely good, giving me a great foundation before specialising in one area of Chemistry.</t>
  </si>
  <si>
    <t>Some of the other trainees on the course had extremely weak knowledge and I regularly had to help them with their lesson planning.</t>
  </si>
  <si>
    <t>I love this area of Chemistry, although it is not my Ph.D speciality, as I find it easy to help pupils learn</t>
  </si>
  <si>
    <t>The logical approach to calculations really appeals to the way I teach.</t>
  </si>
  <si>
    <t>Some of the mathematical applications solving Arrhenius equations means that it can be difficult to help pupils pinpiont errors</t>
  </si>
  <si>
    <t>There can be conflict with the physics department on precise definitions and my weaker background in electrochemistry means I am less confident with my explanations</t>
  </si>
  <si>
    <t>My high confidence topics are more off-the-cuff and therefore more flexible and responsive to individual pupils' needs. The enthusiasm I have transfers well to the pupils' engagement in the lessons._x000D_
Low confidence topics are much more highly planned and therefor less flexible. There are occasions where I do not know the answer to a high level question, and although I have no problem saying, "let's both look that up tonight and talk about it tomorrow", I would rather not have to!</t>
  </si>
  <si>
    <t>1 year working as assistant and researcher for Professor Tony Ryan helping him deliver the Royal Institution Christmas lectures in 2002_x000D_
2 years Post-doctoral research on synthetic skin applications._x000D_
1 year working at SmithKline Beecham on serotonin uptake.</t>
  </si>
  <si>
    <t>Yes, absolutely. The pupils are often keen to know what fields Chemistry can take them in and I use the anecdotes and stories from my previous work to explain concepts. _x000D_
I still have some of the models and tricks from the Royal Institution Christmas Lectures and use them in my lessons. I have asked the people I met and worked with to speak to the pupils and I use these contacts to help arrange work experience placements for the pupils.</t>
  </si>
  <si>
    <t>I think that this is very dependent on the character of the person in question. Having other work experience does not always make someone a better teacher.</t>
  </si>
  <si>
    <t>It must be difficult to relate to your pupils if you have not undertaken the qualification you are then teaching them. I have taught GCSE Biology without having it myself but I cant imagine teaching it at A level even though I am perfectly capable of understanding the Science._x000D_
It is a massive advantage to have both a wider and deeper background: it enables you to think of other ways of explaining a concept and inspires confidence in your pupils that you can prepare them properly for the examination.</t>
  </si>
  <si>
    <t>All teachers should be experts in their field, otherwise it devalues teaching and education. Pupils have the right to be taught and inspired be someone who has a deep interest and love for their subject.</t>
  </si>
  <si>
    <t>I work hard at finding suitable areas for extension.</t>
  </si>
  <si>
    <t>Chemistry is more than just A level. How can you inspire pupils to go to study in areas that involve Chemistry if you know nothing about it? How can you extend their knowledge? How can you adequately prepare them for University applications? You have no further knowledge to link what the pupils are meant to learn with real life applications to help them understand.</t>
  </si>
  <si>
    <t>I have had to do work with the Maths department to find out how exponential functions are taught here at school, and how to support the weaker candidates using their calculators.</t>
  </si>
  <si>
    <t>In an independent school there is great pressure on the teaching staff to support the pupils with very high aspirations. Sometimes it is necessary, with some hard working but less able pupils, to teach them how to answer exam questions in order for them to focus their time and achieve the highest grade possible.</t>
  </si>
  <si>
    <t>Include some aspects of crystal field splitting in transition metal chemistry - OCR A does not include it and it is useful to explain colours of transition metal complexes._x000D_
Include addition - elimination mechanisms in, for example, ester synthesis and elimination mechanisms to dehydrate alcohols. I feel that this would complete the organic section in a more comprehensive way.</t>
  </si>
  <si>
    <t>Pupils find it difficult to adapt from the hard rule that is taught at GCSE.</t>
  </si>
  <si>
    <t>I think that it is important not to instil a misconception in a developing mind. Pupils capable of doing A level should be involved in discussions about the limitations at GCSE.</t>
  </si>
  <si>
    <t xml:space="preserve">The exact wording of the principle can lead to confusion when dealing with changes in temperature and pressure. </t>
  </si>
  <si>
    <t xml:space="preserve">At A level I would discuss limitations with pupils who brought it up. It is a difficult concept and most pupils need the guidelines to help them solve the problems. </t>
  </si>
  <si>
    <t>Enthusiasm and love of the subject. Ability to connect with learners._x000D_
Expertise in subject knowledge._x000D_
Ability to generate respect and control the learning environment so that learners feel safe.</t>
  </si>
  <si>
    <t>Ability to explain difficult concepts in more than one way._x000D_
Sense of timing._x000D_
Confidence with own practical ability to perform engaging demonstrations.</t>
  </si>
  <si>
    <t>Breaking chocolate bars for endothermic bond breaking - the longer the bar the less energy you have to put in. The shorter the bar the stronger the bond, the more energy you have to put in to break it._x000D_
Malteasers as the beads in GC - solid support surrounded by a long chain viscous alkane (the chocolate). Me vs Usain Bolt for retention time in GC (I like chocolate more so he has a shorter retention time)._x000D_
Kekule snake dream for structure of benzene.</t>
  </si>
  <si>
    <t>More A level practicals. I don't remember doing any at all.</t>
  </si>
  <si>
    <t>Specific courses on applications and key points in areas teachers find difficulty with - often you don't know this until you have taught it a couple of times. The RSC are quite good at providing these.</t>
  </si>
  <si>
    <t>glarveya@stockportgrammar.co.uk</t>
  </si>
  <si>
    <t>9th Jul 2019 9:20 am</t>
  </si>
  <si>
    <t>9th Jul 2019 9:55 am</t>
  </si>
  <si>
    <t>35 minutes, 7 seconds</t>
  </si>
  <si>
    <t>Scotland</t>
  </si>
  <si>
    <t>AQA , OCR B Salters‚Äô</t>
  </si>
  <si>
    <t>Ph.D in homogeneous Catalysis</t>
  </si>
  <si>
    <t>I was confident that i had good subject knowledge</t>
  </si>
  <si>
    <t>I was working in Chem industry and using my knowledge daily</t>
  </si>
  <si>
    <t>Certain topics were less secure and required attention but i knew i could relearnthe material</t>
  </si>
  <si>
    <t>see previous comment</t>
  </si>
  <si>
    <t>Completion of past papers, practise questions, and revisiting old notes and textbooks to refresh/revise old topics i hadn‚Äôt used for years</t>
  </si>
  <si>
    <t>Chemistry degree completed so required good knowledge of fundamentals</t>
  </si>
  <si>
    <t xml:space="preserve">the only experisence of teaching certain topics i have is being taught them myself. very rarely are teacher training events offered around methods of teaching topics. </t>
  </si>
  <si>
    <t>One of my favourite topics and something i spent a lot of time using in my PhD</t>
  </si>
  <si>
    <t>a fundamental topic that you must know well in order to explain and teach and absolutely necessary to the understanding of the rest of chemistey</t>
  </si>
  <si>
    <t xml:space="preserve">small topic that i enjoy teaching but i know it is challenging for students </t>
  </si>
  <si>
    <t>a topic that is easily confusing with lots of confusing terms that students find difficult to keep track of</t>
  </si>
  <si>
    <t>Much more planning and practise put into the more challenging topics with more focus on me completing practise questions so they know what to expect and also so i know my knowledge is good in these topics</t>
  </si>
  <si>
    <t>Research Chemist in industrial setting running micro scale plants and scaling these up to industrial scales</t>
  </si>
  <si>
    <t xml:space="preserve">yes it allows real life applications of when miles is needed and describing experimental processes and context to more obscure topics </t>
  </si>
  <si>
    <t>i can only comment on my own experience.  it having seen some of the world outside of academia i think allows perspective on context for the subject</t>
  </si>
  <si>
    <t>Chemistry is a difficult subject requiring excellent understanding of underlying concepts to be able to instruct others in them</t>
  </si>
  <si>
    <t>Students need to be confident in their teachers‚Äô knowledge. This doesn‚Äôt mean that I know everything but being able to access information when posed a tricky question and then explain that to students is very valuable</t>
  </si>
  <si>
    <t xml:space="preserve">Those topics that i am less confident in (electrochemistry) i tend to focus on making sure i teach them the basics well and allow them to gain a good understanding which can mean they don‚Äôt get stretched as much in these topics </t>
  </si>
  <si>
    <t xml:space="preserve">Limits the ability to contextualise the subject or stretch those students who are capable of going beyond the syllabus and also those students who ask questions that are related but beyond the syllabus. </t>
  </si>
  <si>
    <t xml:space="preserve">Also teach the IB which includes Arrhenius and as a means of stretching students in the Salters‚Äô investigation this is a topic that i have been using for a number of years the biggest issue students have is rearranging the equation and this is more reliant upon their maths skills. </t>
  </si>
  <si>
    <t>I try to teach in a way that allows fundamental understanding of concepts and not just teach to the test</t>
  </si>
  <si>
    <t>Include investigation- difficult and challenging for large sets but really builds knowledge and confidence in students who take ownership of their chosen topic</t>
  </si>
  <si>
    <t>not everything co forms to it and if relied on in gcse students can be inflexible when faced with the ‚Äònew truth‚Äô</t>
  </si>
  <si>
    <t>For the less able groups of student the octet rule works well at gcse but for those moving on to further study of chem post gcse it is important that they don‚Äôt feel they have been lied to and so a brief explanation at an earlier stage allows them to know it‚Äôs a trend not a rule for which there are many exceptions</t>
  </si>
  <si>
    <t>It‚Äôs a difficult concept to understand fully and depends on the students where limitations may be required to simplify</t>
  </si>
  <si>
    <t>Enthusiasm for and good knowledge of the subject. good relationship with children and consistency so that students know what to expect in your lessons</t>
  </si>
  <si>
    <t>thorough knowledge of practical techniques and safety</t>
  </si>
  <si>
    <t>Depends again on students, but might tailor equilibrium to treadmill running, this can be confusing if they don‚Äôt know what a treadmill is</t>
  </si>
  <si>
    <t>subjects i am more confident in tend to be the ones i have a better knowledge of and so am more able to identify analogies and discuss subject more fully</t>
  </si>
  <si>
    <t xml:space="preserve">Training within practical context and ensuring a good understanding of. techniques for skills that are required to be understood. </t>
  </si>
  <si>
    <t xml:space="preserve">Continue chem specific teacher training events - SSERC  and CLEAPSS tend to cover the practical side of things but these are necessary for all aspects of chemistry. topic specific teaching ideas and training events </t>
  </si>
  <si>
    <t>crmathison1@gmail.com</t>
  </si>
  <si>
    <t>9th Jul 2019 10:06 am</t>
  </si>
  <si>
    <t>9th Jul 2019 12:34 pm</t>
  </si>
  <si>
    <t>2 hours, 28 minutes, 8 seconds</t>
  </si>
  <si>
    <t>MA Organic Chemistry</t>
  </si>
  <si>
    <t>Excellent</t>
  </si>
  <si>
    <t>Able practical chemist</t>
  </si>
  <si>
    <t>I realised that I knew stuff but did not necessarily understand it.</t>
  </si>
  <si>
    <t>Able to research and think about new problems.</t>
  </si>
  <si>
    <t>books</t>
  </si>
  <si>
    <t>good course</t>
  </si>
  <si>
    <t>some needit</t>
  </si>
  <si>
    <t>Previous experience of research</t>
  </si>
  <si>
    <t>Links to A level Physics</t>
  </si>
  <si>
    <t xml:space="preserve">Lack of good practicals to use </t>
  </si>
  <si>
    <t>No - I am able to draw on a wide range of examples.</t>
  </si>
  <si>
    <t>I have seen to much wrong chemistry taught by non specialists.</t>
  </si>
  <si>
    <t>How else can you link ideas or answer questions?</t>
  </si>
  <si>
    <t>I need better practicals to perform.</t>
  </si>
  <si>
    <t>Need to inspire and prepare for post Alevel.</t>
  </si>
  <si>
    <t>Did not stop teaching the Arrhenius equation when it was originally removed!</t>
  </si>
  <si>
    <t>Chemistry is an academic discipline not an exam subject!</t>
  </si>
  <si>
    <t>Greater emphasis on practical skills (bring back practical component. More emphasis on interesting organic i.e. start with alcohols rater than alkanes.</t>
  </si>
  <si>
    <t>TM chemistry</t>
  </si>
  <si>
    <t>Need to understand role of models in science.</t>
  </si>
  <si>
    <t>Again, just a model</t>
  </si>
  <si>
    <t>Good communication skills; excellent subject knowledge.</t>
  </si>
  <si>
    <t>good practical skills</t>
  </si>
  <si>
    <t>Glove manufacture and optical isomerism.</t>
  </si>
  <si>
    <t>better understanding allows for more thoughtful analysis of what has to be taught.</t>
  </si>
  <si>
    <t>Very little during initial teacher training - should be done before.</t>
  </si>
  <si>
    <t>subject specific training on content and practical work. Some exam focus.</t>
  </si>
  <si>
    <t>ianround"yahoo.com</t>
  </si>
  <si>
    <t>9th Jul 2019 11:36 am</t>
  </si>
  <si>
    <t>9th Jul 2019 11:50 am</t>
  </si>
  <si>
    <t>13 minutes, 30 seconds</t>
  </si>
  <si>
    <t>High level of subject knowledge</t>
  </si>
  <si>
    <t xml:space="preserve">Studied Chemistry for 7 years post-alevel achieving highly throughout. </t>
  </si>
  <si>
    <t xml:space="preserve">Still expert subject knowledge, honed to fit the various levels being taught. </t>
  </si>
  <si>
    <t>Always confident to either be capable of answering questions and delivering ideas, while knowing when it was appropriate to look up answers. One of the key advantages of teaching my own subject is being confident in knowing what acceptable limitations are. I can confidently say 'I'm not sure but let's see if we can work it out'.</t>
  </si>
  <si>
    <t xml:space="preserve">Reading key-stage specific resources related to the topics being taught e.g. A level text book, GCSE text book so that explanations were appropriate. </t>
  </si>
  <si>
    <t xml:space="preserve">I have studied pure Chemistry at UG level - while this level is beyond that required for teaching, it means a huge amount of extra knowledge that can be drawn upon. </t>
  </si>
  <si>
    <t xml:space="preserve">Now as an HoD, I find new colleagues coming in to teaching with less specific degree course (Chemistry teaching with Forensics degree or Bio Chem degree) who find the more technical and mathematical topics a challenge to teach. </t>
  </si>
  <si>
    <t xml:space="preserve">Expert subject knowledge_x000D_
Imagination_x000D_
Class room management_x000D_
</t>
  </si>
  <si>
    <t>Practical skills_x000D_
Mathematical skills_x000D_
Problem solving skills</t>
  </si>
  <si>
    <t>Filling of orbitals and filling of bus seats</t>
  </si>
  <si>
    <t xml:space="preserve">With more confidence of your own knowledge, it's easier to relate to other senarios and also to give things a go without worry of failure. </t>
  </si>
  <si>
    <t xml:space="preserve">Give model lessons of more complicated (mathematical) lessons - our trainees will sit at the back of my lessons while I'm teaching a given topic and complete all tasks themselves. </t>
  </si>
  <si>
    <t xml:space="preserve">As above._x000D_
Ensure time to sit in on lessons, 1:1 sessions problem solving a topic. Not so much the teaching side, more actually teaching a new teacher the topic itself._x000D_
I often start from 'should I assume you know nothing about this' (in the nicest possible of ways)._x000D_
Break out days to blitz topics with other trainees. _x000D_
</t>
  </si>
  <si>
    <t>cvanmierlo@cchsg.com</t>
  </si>
  <si>
    <t>9th Jul 2019 12:54 pm</t>
  </si>
  <si>
    <t>9th Jul 2019 1:42 pm</t>
  </si>
  <si>
    <t>48 minutes, 1 seconds</t>
  </si>
  <si>
    <t>Ph. D. in Molecular Biology</t>
  </si>
  <si>
    <t xml:space="preserve">Good, but rusty. I had not had to use my Chemistry knowledge between UG (2nd Yr) and teacher training. This was a gap of 18 years </t>
  </si>
  <si>
    <t>As I mentioned previously, I was aware that my knowledge was 'rusty'. I had not had to use my Chemistry knowledge between UG (2nd Yr) and teacher training. This was a gap of 18 years that I was aware that I needed to refresh. I spent the summer prior to teaching reading textbooks and doing many A-level papers</t>
  </si>
  <si>
    <t>It was very much as I expected having done my research and there were no real surprises. I continued to use CPD courses where possible and observed colleagues teaching etc.</t>
  </si>
  <si>
    <t>Good results in the first January module exams boosted my confidence that my teaching was on the correct lines - still needed to improve, but a solid start</t>
  </si>
  <si>
    <t>We were given a topic to teach the rest of the group - mine was kinetics and orders of reaction. Other than familiarising ourselves with the content of the A-level and observing some teaching in a sixth form college, that was it.</t>
  </si>
  <si>
    <t>I spent the summer prior to teaching reading textbooks and doing many A-level papers. Now I believe that there are far more resources available and Twitter is a great community for advice on where to go for help.</t>
  </si>
  <si>
    <t>The GCSE Chemistry content is very straight forward. I would always research a new topic that appears on the spec, but the majority of what we teach has little intellectual demand in understanding it. The challenge is to make it accessible and relevant to students. A-level teaching depends on the teacher complementing their prior knowledge with good depth background reading (e.g. TOF mass spec, completely new to me at my age so had to go looking for details)</t>
  </si>
  <si>
    <t>I think that it is not realistic unless you extend the course. As professional teachers we should be responsible for improving our own subject knowledge. The TT course is mainly to provide us with the skills to help deliver the Chemistry in the classroom effectively</t>
  </si>
  <si>
    <t>I fell that I know this in great detail even beyond the syllabus after 17 years teaching it</t>
  </si>
  <si>
    <t>Little opportunity to teach this topic - very rusty</t>
  </si>
  <si>
    <t>Tweak the high confidence lessons from year to year, but no major overhaul of lesson plans. Very different for next topics obviously.</t>
  </si>
  <si>
    <t>Post-doc for 15 years (plant molecular biology/transgenic plants, cancer research)</t>
  </si>
  <si>
    <t>In certain topics (DNA and protein chemistry in particular)</t>
  </si>
  <si>
    <t>It depends upon the individual, but personally I know that I have 'more to offer' after working in science before becoming a teacher. This could be knowledge or the life skills to be able to teach successfully.</t>
  </si>
  <si>
    <t>The qualifications are essential to give that solid base to build from - even if the Chemistry is nowhere near the level of degree standard, you have that confidence of being able to avoid pitfalls eg using an incorrect oversimplification as part of an explanation</t>
  </si>
  <si>
    <t>It is a challenging A-level. A teacher who is not secure in their knowledge cannot develop confident learners</t>
  </si>
  <si>
    <t>I have enough resources gathered and used over 17 years to feel confident that I do stretch students. The only limiting factor is time in the classroom.</t>
  </si>
  <si>
    <t xml:space="preserve">Although we need to develop independent learners, the 'expert in the room' is still essential to explain complex chemistry before students can then apply it. Electrochemical cells is a good case in point - could a whole class of students grasp this by reading about it in a text book? </t>
  </si>
  <si>
    <t>We have a significant number of students who do not study A-level maths. Although I teach the maths behind the Arrhenius equation, many still struggle to comprehend the maths and resort to learning the modified version (after natural logs have been taken). An AS qualification in Maths for Science would be a valuable resource.</t>
  </si>
  <si>
    <t>I have to teach chemical theory otherwise what is the point? Obviously exam technique is essential to practise as some questions test this and not chemistry - but that is the fault of the people who write the papers?</t>
  </si>
  <si>
    <t>We need more time - the A-level exams are creeping further and further forward. The content is fundamentally good.</t>
  </si>
  <si>
    <t>enough exceptions exist</t>
  </si>
  <si>
    <t>GCSE has enough content - this would need a significant amount of time to teach properly</t>
  </si>
  <si>
    <t>At A-level and GCSE it works well</t>
  </si>
  <si>
    <t>Give the subject relevance._x000D_
Make it accessible to all._x000D_
Build confidence in students and incorporate the correct amount of challenge. _x000D_
Use up to date teaching methods (interleaving, retrieval etc.)</t>
  </si>
  <si>
    <t>All of the above</t>
  </si>
  <si>
    <t>Hund's rule - getting on a bus with a single passenger, you don't go and sit next to the stranger etc.</t>
  </si>
  <si>
    <t>I use them when relevant</t>
  </si>
  <si>
    <t>Encourage them to complete their own reading to refresh knowledge - they provide proof (something similar to the Seneca A-level Chem course where a teacher can monitor progress)</t>
  </si>
  <si>
    <t>This is essential for topics which are new to the syllabus in particular (e.g. TOF mass spec, many older teachers would not have learnt about this before so INSET was essential, but lacking)</t>
  </si>
  <si>
    <t>rmtaylor@giggleswick.org.uk</t>
  </si>
  <si>
    <t>12th Jul 2019 2:23 pm</t>
  </si>
  <si>
    <t>12th Jul 2019 3:06 pm</t>
  </si>
  <si>
    <t>42 minutes, 42 seconds</t>
  </si>
  <si>
    <t>Chemistry and Maths Comb Hons</t>
  </si>
  <si>
    <t>Average to good. It is gaining more confidence in the topics which have been added to the KS3 to 5 curriculum after studying at that level/recalling any topics not built on explicitly at Alevel and degree</t>
  </si>
  <si>
    <t>On the whole I felt with my qualifications I had a good understanding of the knowledge  which was needed to teach the concepts covered by the curriculum</t>
  </si>
  <si>
    <t>I needed to have looked over topics in better detail to consider content which I had forgotten. In hindsight considering questions about these topics students might have would have been useful.</t>
  </si>
  <si>
    <t>I had completed 3 placements so had taught a range of KS3 topics for Chemistry so I was more confident. It also reinforced that I can have a good enough knowledge to teach/be able to answer possibly random qs that students might have about chemistry.</t>
  </si>
  <si>
    <t xml:space="preserve">It was a while ago do my memory isn't too clear.... we looked at lab practicals and did mindmaps of KS4 and KS3 curricular to link ideas across Science as well. </t>
  </si>
  <si>
    <t>I used textbooks to help make notes. I now also feel answering assessment qs/marking them and lookibg over examiner reports are additionally useful too.</t>
  </si>
  <si>
    <t>As I did a combined honours degree, I didn't cover all aspects of a BSc in Chemistry. I feel my organic and physical chemistry were well developed at university even if it is hazy now whilst my inorganic chemistry might have been better strengthened</t>
  </si>
  <si>
    <t xml:space="preserve">I feel that a good subject understanding bolsters your confidence and makes it easier to consider indepth questionz to ask students. Ultimately for KS4 and KS5 it is exam papers etc that are more useful in using the correct terminology to express knowlege. I recognise this narrows my kid's education in some respects as exam boards differ in places with phraseology. </t>
  </si>
  <si>
    <t>I feel more than competent with mathematical calculations as I have half a degree in it</t>
  </si>
  <si>
    <t>Same as topic 1</t>
  </si>
  <si>
    <t>The more difficult ideas of adding small amounts of solution to a biffer are conceptially hard. I also teach AS/BTEC Extended Yr1 so don't continually reinforce this understanding</t>
  </si>
  <si>
    <t>Lack of repetition of knowledge and application</t>
  </si>
  <si>
    <t>With the high confidence topics I have taught these multiple times, have recognised in part where issues might lie and hopefully can overcome these. I am aware of stretch questions to ask._x000D_
_x000D_
For the lower confidence topics it would probably be issues in lesson structure, however I would ask a colleague and v boringly consider the specification order and the textbook order to see if one is better than the other</t>
  </si>
  <si>
    <t>Partly but more in a way I lack information for students who want to go onto study Chemistry post18 and what a career in this might look like.</t>
  </si>
  <si>
    <t>To be fair I am a bit snobbish with this. I feel with the funding for Chemistry PGCE's being better than Biology it does draw in candidates with degrees with little or no Chemistry to teaching Chemistry which is a bit frustrating (and maybe hypocritical as my degree had 50% Chemistry in it) however aslong as the knowledge development is in place, I know that these candidates have the potential to be fantastic Chemistry teachers with sufficient support in relation to subject knowledge and assessment requirements.</t>
  </si>
  <si>
    <t>You need to have a grasp of what lies beyond Alevel, even if it is a hazy fuzz from years ago. It helps frame the teaching you do post 16 and pre 18 but then having an awareness of local unis teaching units for Year 1 could also maybe do that</t>
  </si>
  <si>
    <t>If I don't feel like I am confident in the knowledge then it is harder to consider more challenging qs. But I suppose why? How? Are challenging questions in themselves and assessmemt material/textbook qs with answers can bridge the gaps in your understanding if you are unsure. Ultimately get talking to a colleague who teaches it.</t>
  </si>
  <si>
    <t>Ultimately the specification is what the students needs to know at that point. If the specification and assessment methods are known in detail then the students should do well. This in turn SHOULD mean the students are prepared for degree level Chemistry. An issue arises if their skills are not sufficiently developed for the subject or studying.</t>
  </si>
  <si>
    <t>I found Chemistry Alevel had sufficient mathematical content present before the revamp (Biology stereotypically feels like it was forced in with a mallet in part). There was not much more mathematical content added if any and students skills were sufficiently developed with the old course to cope._x000D_
_x000D_
In relation to Arrhenius, I haven't taught the new A2/ 2nd year</t>
  </si>
  <si>
    <t>I am teaching the Chemistry but I also need to get them to note where marks are awarded and what language to use to succeed in the papers</t>
  </si>
  <si>
    <t>Not really sure. I do feel the actual use of practical skills is very important and could be emphasised more than the PAGs (OCR), but I am not sure I want controlled assessments back to do this.</t>
  </si>
  <si>
    <t xml:space="preserve">Phosphorus, sulfur, boron, chlorine ...... :p_x000D_
_x000D_
</t>
  </si>
  <si>
    <t>I feel that showing patterns can be broken/why they are broken is important to teach students.</t>
  </si>
  <si>
    <t>Is this a trick question .... I didn't think there were but now you have made me think ....</t>
  </si>
  <si>
    <t>Good listening skills, patience, creativity, be able to adapt quickly, someone who questions/inquisitive. Someone who has initiative</t>
  </si>
  <si>
    <t>They are usually incredibly bad analogies. I can't think specifically of any at the moment.</t>
  </si>
  <si>
    <t>I don't feel I use anymore or less than I would do.</t>
  </si>
  <si>
    <t>Provide teaching resources to help give ideas/strategies. Consider giving lists of misconceptions for topics. Emphasise the need for good subject understanding/understanding of assessment._x000D_
_x000D_
Other than that not too sure.</t>
  </si>
  <si>
    <t>Provide local teacher meetings to share good practice._x000D_
_x000D_
Consider setting up a support network.which includes a teacher mentor who has more experience of teaching Chemistry.</t>
  </si>
  <si>
    <t>drdrew4@hotmail.com</t>
  </si>
  <si>
    <t>14th Jul 2019 2:47 pm</t>
  </si>
  <si>
    <t>14th Jul 2019 3:06 pm</t>
  </si>
  <si>
    <t>19 minutes, 35 seconds</t>
  </si>
  <si>
    <t>EDEXCEL AS and 'A' level Physics</t>
  </si>
  <si>
    <t>About right</t>
  </si>
  <si>
    <t>I had a large amount of Chemistry in my Physics degree</t>
  </si>
  <si>
    <t>I had only completed my degree the year before I started my PGCE so it was still fresh in my mind</t>
  </si>
  <si>
    <t>It improved due to the input from the PGCE course</t>
  </si>
  <si>
    <t>I attended lectures and practical workshop on teaching practical Chemistry and taught an 'A' level Chemistry class on one of my school placements</t>
  </si>
  <si>
    <t>I did some degree-level Chemistry in my Physics degree just before my PGCE</t>
  </si>
  <si>
    <t>I cannot comment as I don't know how much subject knowledge training ITE providers currently give</t>
  </si>
  <si>
    <t>These were part of my degree / PGCE course</t>
  </si>
  <si>
    <t>These were not part of my degree / PGCE course</t>
  </si>
  <si>
    <t>I use advice from Chemistry specialist teaching colleagues for the more difficult topics, when required</t>
  </si>
  <si>
    <t xml:space="preserve">No. </t>
  </si>
  <si>
    <t>I believe if the 'A' level in Chemistry has been studied recently, it should suffice for teaching 'A' level Chemistry, though having knowledge at a higher (i.e. degree) level, or knowledge of the application of chemistry in industry, is a bonus</t>
  </si>
  <si>
    <t>I believe 'A' level and higher tier GCSE should be taught by subject specialists but due to the lack of specialist teachers (particularly Physics) this is not always the case</t>
  </si>
  <si>
    <t>I have to research / refresh my knowledge prior to teaching some topics I am less familiar with</t>
  </si>
  <si>
    <t>As stated previously, degree level knowledge is more useful and makes more effective 'A' level teachers</t>
  </si>
  <si>
    <t>I have a strong Maths background as do my students</t>
  </si>
  <si>
    <t>I like to include wherever possible the practical applications of the content I am teaching (e.g. in industry / research)</t>
  </si>
  <si>
    <t>More emphasis on practical work</t>
  </si>
  <si>
    <t>Like any other model, this is an approximate explanation for energy stability. Therefore the exceptions need to be taught</t>
  </si>
  <si>
    <t>GCSE level would be too difficult for some students (though possibly very high level Higher Tier students could cope with it)</t>
  </si>
  <si>
    <t>The LCP can sometimes oversimplify the situation</t>
  </si>
  <si>
    <t>A love for the subject and passion and enthusiasm when teaching; good subject knowledge at a level at least one level higher than the level you are teaching; a knowledge of how your subject is applied in the real world, and encouraging students to consider careers in that subject</t>
  </si>
  <si>
    <t>A deep knowledge of atomic structure / bonding / the periodic table etc. and knowledge of handling chemicals in the lab</t>
  </si>
  <si>
    <t>Use of pictograms showing energy levels when teaching activation energy</t>
  </si>
  <si>
    <t>I think it's easier if you are secure in your knowledge to come up with analogies but also understand their limitiations</t>
  </si>
  <si>
    <t>Ensure those trainees that need it complete a Chemistry SKE course. Continue to provide some form of SKE after a teacher has qualified (e.g. similar to the Teacher Subject Specialism Training (TSST) courses currently offered for Physics, Maths and MFL teachers who are teaching outside of their specialism)</t>
  </si>
  <si>
    <t>See answer above</t>
  </si>
  <si>
    <t>scorpionuk@hotmail.com</t>
  </si>
  <si>
    <t>15th Jul 2019 9:59 am</t>
  </si>
  <si>
    <t>15th Jul 2019 10:30 am</t>
  </si>
  <si>
    <t>31 minutes, 25 seconds</t>
  </si>
  <si>
    <t>AQA, Edexcel</t>
  </si>
  <si>
    <t>Environmental Chemistry</t>
  </si>
  <si>
    <t>Ph.D Environmental Analysis</t>
  </si>
  <si>
    <t>I thought I had a good level of chemistry knowledge.</t>
  </si>
  <si>
    <t xml:space="preserve">With industrial experience I believed that my knowledge base was good. </t>
  </si>
  <si>
    <t>I was comfortable with the subject matter and practical expectations</t>
  </si>
  <si>
    <t>I was confident about my subject matter knowledge</t>
  </si>
  <si>
    <t>I have never taught GCSE chemistry, and my degree stood me in good stead, but it was my industrial experience which was of real benefit</t>
  </si>
  <si>
    <t>Specific subject based training and support is always a good idea.</t>
  </si>
  <si>
    <t>I worked as an analytical chemist for 10+ years</t>
  </si>
  <si>
    <t>The analysis I mainly carried out was on organic pollutants</t>
  </si>
  <si>
    <t>Trying to teach this topic has been challenging in the past</t>
  </si>
  <si>
    <t>Maths is not my strongest discipline</t>
  </si>
  <si>
    <t>I don't believe there are any differences in my experience.</t>
  </si>
  <si>
    <t>I worked as an analytical chemist in a wide range of industries</t>
  </si>
  <si>
    <t>Yes, when dealing with pollution topics and analytical measurements and instrumentation</t>
  </si>
  <si>
    <t>I don't think that industrial experience makes a better teacher necessarily, but in my experience it has helped.</t>
  </si>
  <si>
    <t>A minimum of an A level in the related subject is required and an undergraduate degree is even better.</t>
  </si>
  <si>
    <t>I don't believe you necessarily have to be an expert in their field, it can be a bonus but is not essential</t>
  </si>
  <si>
    <t>I try to stretch my students whenever I can, in some cases the students can inform my knowledge base.</t>
  </si>
  <si>
    <t>I don't believe this to be a problem.</t>
  </si>
  <si>
    <t>The re-introduction of the Arrenhius equation has not been a major issue for either my students or myself.</t>
  </si>
  <si>
    <t>I hope that my students will understand the chemistry they study which in turn will them allow them to answer exam questions that may have unfamiliar scenarios.</t>
  </si>
  <si>
    <t>Return the Individual Investigation unit</t>
  </si>
  <si>
    <t>The octet rule has to be dismissed very early on, otherwise it can limit students understanding of spd notation for example.</t>
  </si>
  <si>
    <t>It is important that misconceptions taught at GCSE are quickly updated/or dispelled.</t>
  </si>
  <si>
    <t>Students seem to struggle with this principle, but I see no limitations in what I am required to teach.</t>
  </si>
  <si>
    <t>A passion for the subject matter is one of the essential qualities any one needs.</t>
  </si>
  <si>
    <t>An understanding of the subject matter and the requirements of the specific exam board.</t>
  </si>
  <si>
    <t>Relating activation energy change when involving a catalyst to 2 villages either side of a mountain. Carrying out a titration and it's calculation to a detective story.</t>
  </si>
  <si>
    <t>Analogies can be an effective tool in some cases, if the person has a better understanding of the subject then analogies can be related more comfortably by that person.</t>
  </si>
  <si>
    <t>use exercises and exemplars to highlight good practice.</t>
  </si>
  <si>
    <t>the same as above.</t>
  </si>
  <si>
    <t>michael_tomlinson@weymouth.ac.uk</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</si>
  <si>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</si>
  <si>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</si>
  <si>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</si>
  <si>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</si>
  <si>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</si>
  <si>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</si>
  <si>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</si>
  <si>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</si>
  <si>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</si>
  <si>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</si>
  <si>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</si>
  <si>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</si>
  <si>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</si>
  <si>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</si>
  <si>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</si>
  <si>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</si>
  <si>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</si>
  <si>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</si>
  <si>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</si>
  <si>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</si>
  <si>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</si>
  <si>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</si>
  <si>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</si>
  <si>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</si>
  <si>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</si>
  <si>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</si>
  <si>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</si>
  <si>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</si>
  <si>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</si>
  <si>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</si>
  <si>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</si>
  <si>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</si>
  <si>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</si>
  <si>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</si>
  <si>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</si>
  <si>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</si>
  <si>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</si>
  <si>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</si>
  <si>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</si>
  <si>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</si>
  <si>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</si>
  <si>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</si>
  <si>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</si>
  <si>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</si>
  <si>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</si>
  <si>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</si>
  <si>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</si>
  <si>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</si>
  <si>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</si>
  <si>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</si>
  <si>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</si>
  <si>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DNC</t>
  </si>
  <si>
    <t>-</t>
  </si>
  <si>
    <t>MEAN AVERAGE</t>
  </si>
  <si>
    <t>MODAL AVERAGE</t>
  </si>
  <si>
    <t>RANK OF MEANS</t>
  </si>
  <si>
    <t>RANK OF MODES</t>
  </si>
  <si>
    <t>LIST</t>
  </si>
  <si>
    <t>FINAL SURVEY ONLY</t>
  </si>
  <si>
    <t>MEANS: 1</t>
  </si>
  <si>
    <t>1=</t>
  </si>
  <si>
    <t>3=</t>
  </si>
  <si>
    <t>MODES: 1=</t>
  </si>
  <si>
    <t>6=</t>
  </si>
  <si>
    <t>BUFFER</t>
  </si>
  <si>
    <t>COUNT (RAW)</t>
  </si>
  <si>
    <t>COUNT (%)</t>
  </si>
  <si>
    <t>FINAL SURVEY + INTERVIEW</t>
  </si>
  <si>
    <t>I1</t>
  </si>
  <si>
    <t>I2</t>
  </si>
  <si>
    <t>I3</t>
  </si>
  <si>
    <t>I4</t>
  </si>
  <si>
    <t>I5</t>
  </si>
  <si>
    <t>I6</t>
  </si>
  <si>
    <t>I7</t>
  </si>
  <si>
    <t>I8</t>
  </si>
  <si>
    <t>I9</t>
  </si>
  <si>
    <t>I10</t>
  </si>
  <si>
    <t>I11</t>
  </si>
  <si>
    <t>REMOVED THOSE WHO SAID THEY COULDN'T RANK THEM/FELT EQUALLY CONFIDENT</t>
  </si>
  <si>
    <t>CR</t>
  </si>
  <si>
    <t>8=</t>
  </si>
  <si>
    <t>7=</t>
  </si>
  <si>
    <t>9=</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</si>
  <si>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</si>
  <si>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</si>
  <si>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</si>
  <si>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</si>
  <si>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</si>
  <si>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</si>
  <si>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</si>
  <si>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</si>
  <si>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</si>
  <si>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</si>
  <si>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</si>
  <si>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</si>
  <si>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</si>
  <si>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</si>
  <si>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</si>
  <si>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</si>
  <si>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</si>
  <si>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</si>
  <si>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</si>
  <si>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</si>
  <si>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</si>
  <si>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</si>
  <si>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</si>
  <si>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</si>
  <si>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</si>
  <si>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</si>
  <si>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</si>
  <si>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</si>
  <si>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</si>
  <si>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</si>
  <si>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</si>
  <si>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</si>
  <si>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</si>
  <si>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</si>
  <si>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</si>
  <si>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</si>
  <si>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</si>
  <si>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</si>
  <si>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</si>
  <si>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</si>
  <si>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</si>
  <si>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</si>
  <si>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</si>
  <si>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</si>
  <si>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</si>
  <si>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</si>
  <si>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</si>
  <si>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</si>
  <si>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</si>
  <si>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</si>
  <si>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</si>
  <si>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</si>
  <si>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</si>
  <si>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</si>
  <si>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</si>
  <si>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</si>
  <si>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</si>
  <si>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</si>
  <si>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</si>
  <si>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</si>
  <si>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</si>
  <si>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</si>
  <si>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</si>
  <si>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</si>
  <si>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</si>
  <si>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</si>
  <si>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</si>
  <si>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</si>
  <si>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</si>
  <si>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</si>
  <si>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</si>
  <si>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</si>
  <si>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</si>
  <si>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</si>
  <si>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</si>
  <si>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</si>
  <si>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</si>
  <si>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</si>
  <si>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</si>
  <si>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</si>
  <si>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</si>
  <si>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</si>
  <si>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</si>
  <si>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</si>
  <si>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</si>
  <si>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</si>
  <si>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</si>
  <si>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</si>
  <si>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</si>
  <si>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</si>
  <si>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</si>
  <si>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</si>
  <si>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</si>
  <si>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</si>
  <si>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</si>
  <si>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</si>
  <si>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</si>
  <si>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</si>
  <si>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</si>
  <si>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</si>
  <si>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</si>
  <si>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</si>
  <si>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</si>
  <si>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</si>
  <si>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</si>
  <si>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</si>
  <si>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</si>
  <si>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</si>
  <si>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</si>
  <si>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t>
  </si>
  <si>
    <t>Training providers should offer more subject matter knowledge development support during teacher training.</t>
  </si>
  <si>
    <t>I believe that having other work experience, aside from teaching, has helped me to become a better teacher.</t>
  </si>
  <si>
    <t>"In relation to subject matter knowledge, a¬†teacher of A level chemistry should be an expert in their field."</t>
  </si>
  <si>
    <t>I worry that I don't stretch my students enough in topics where I am less confident in my subject matter knowledge.</t>
  </si>
  <si>
    <t>It is an issue if an A level chemistry teacher's subject matter knowledge is limited to the A level specification.</t>
  </si>
  <si>
    <t>Generally, I feel that I am teaching my students to understand chemistry rather than teaching them how to answer exam questions.</t>
  </si>
  <si>
    <t xml:space="preserve">In topics where I am more confident in my subject matter knowledge, I tend to use more analogies in my teaching. </t>
  </si>
  <si>
    <t>I often use analogies in my teaching of A level chemistry.</t>
  </si>
  <si>
    <t>Was chemistry subject matter knowledge development a compulsory part of your teacher training?</t>
  </si>
  <si>
    <t>Did you undertake a chemistry subject knowledge enhancement (SKE) course prior to or during your teacher training?</t>
  </si>
  <si>
    <t>Did you engage in any self-directed activities to develop your chemistry subject matter knowledge while you were training that were not formally part of your training?</t>
  </si>
  <si>
    <t>Do you have any experience working in a non-teaching field (e.g. chemical industry, post-doctoral work, non-chemistry related job)?</t>
  </si>
  <si>
    <t>Personally, do you feel that there are any limitations to the octet rule?</t>
  </si>
  <si>
    <t>Personally, do you feel that there are any limitations to Le Chatelier's principle?</t>
  </si>
  <si>
    <t>Have you tried using an analogy in your teaching of A level chemistry but found it to be ineffective?</t>
  </si>
  <si>
    <t>Were you confident in your chemistry subject matter knowledge before you started teaching?</t>
  </si>
  <si>
    <t>When you initially started teaching, did your confidence in your chemistry subject matter knowledge change?</t>
  </si>
  <si>
    <t>When you initially started teaching, did your perception of your level of chemistry subject matter knowledge change?</t>
  </si>
  <si>
    <t>1st Nov 2019 5:11 pm</t>
  </si>
  <si>
    <t>1st Nov 2019 5:21 pm</t>
  </si>
  <si>
    <t>9 minutes, 26 seconds</t>
  </si>
  <si>
    <t>https://t.co/gXsDdBGLcp?amp=1</t>
  </si>
  <si>
    <t xml:space="preserve">1588844, 1588846, 1588848, 1588850, 1588851, 1588852, 1588854, 1588855, 1588857, || 1588883, (1588884, 1588885, 1588886, 1588887, 1588888, 1588889, 1588890, 1588891, 1588892, 1588893, ) 1588894, 1588895, 1588896, 1588897, 1588911, 1588912, || </t>
  </si>
  <si>
    <t xml:space="preserve">141369 || 141371 || </t>
  </si>
  <si>
    <t>Demographic Information || Subject Matter Knowledge for Chemistry</t>
  </si>
  <si>
    <t>Nuffield, LEAG</t>
  </si>
  <si>
    <t>Natural Sciences</t>
  </si>
  <si>
    <t>MA (Cantab)</t>
  </si>
  <si>
    <t>Repeated experience. Have almost always been assigned these topics even when sharing classes.</t>
  </si>
  <si>
    <t>I believe that techniques have moved on since my degree days and my subject knowledge is out of date.</t>
  </si>
  <si>
    <t>I have been deployed to teach Organic Chemistry much less often. I feel somewhat rusty and out-of-date.</t>
  </si>
  <si>
    <t>No difference in structure or methodology of which I am conscious. For low confidence topics planning takes longer because I try to find additional sources to put my mind at rest.</t>
  </si>
  <si>
    <t>In those topics, my own grasp is only up to A level standard (albeit grade A) and I do not have a mental or electronic store of enrichment examples. I do "collect" material from sources such as Twitter, but these are ad hoc and not evenly spread across all topics.</t>
  </si>
  <si>
    <t>1st Nov 2019 6:14 pm</t>
  </si>
  <si>
    <t>1st Nov 2019 6:20 pm</t>
  </si>
  <si>
    <t>5 minutes, 33 seconds</t>
  </si>
  <si>
    <t xml:space="preserve">Edexcel </t>
  </si>
  <si>
    <t xml:space="preserve">Chemistry </t>
  </si>
  <si>
    <t xml:space="preserve">PhD inorganic chemistry </t>
  </si>
  <si>
    <t>Taught the most often</t>
  </si>
  <si>
    <t>Not taught for a few years</t>
  </si>
  <si>
    <t>Not taught for a while</t>
  </si>
  <si>
    <t xml:space="preserve">More prep for low confidence and less able to link to past questions </t>
  </si>
  <si>
    <t xml:space="preserve">Not as much to hand knowledge </t>
  </si>
  <si>
    <t>1st Nov 2019 7:56 pm</t>
  </si>
  <si>
    <t>1st Nov 2019 8:03 pm</t>
  </si>
  <si>
    <t>6 minutes, 45 seconds</t>
  </si>
  <si>
    <t>Related to MChem project and previous industrial experience</t>
  </si>
  <si>
    <t>Straightforward and well practiced throughout chemistry education</t>
  </si>
  <si>
    <t xml:space="preserve">Have not yet taught and struggled with at school </t>
  </si>
  <si>
    <t>Have not yet taught and unsure of pedagogy as very learning based</t>
  </si>
  <si>
    <t xml:space="preserve">Low confidence has more planning and structured approach with use of worked examples which I have completed in advance and exam questions which I have completed in advance._x000D_
High confidence will plan but able to adapt more in lesson and come up with examples in class. Less structured planning and will work through questions without necessarily doing them in advance </t>
  </si>
  <si>
    <t xml:space="preserve">Concern about not being able to help when they are struggling. Not sure how much depth they need to go in. </t>
  </si>
  <si>
    <t>1st Nov 2019 8:13 pm</t>
  </si>
  <si>
    <t>1st Nov 2019 8:20 pm</t>
  </si>
  <si>
    <t>7 minutes, 35 seconds</t>
  </si>
  <si>
    <t>https://t.co/gXsDdBGLcp</t>
  </si>
  <si>
    <t>Experience</t>
  </si>
  <si>
    <t>Lots of real life examples</t>
  </si>
  <si>
    <t>I couldnnt edit my choice!</t>
  </si>
  <si>
    <t>Analytical techniques: chromatography especially GC   Dull!</t>
  </si>
  <si>
    <t xml:space="preserve">Finding appropriate questions, especially of certain challenge. </t>
  </si>
  <si>
    <t xml:space="preserve">I am less confident in making it memorable_x000D_
Or interesting but still cover the basics. </t>
  </si>
  <si>
    <t>1st Nov 2019 8:18 pm</t>
  </si>
  <si>
    <t>1st Nov 2019 8:24 pm</t>
  </si>
  <si>
    <t>5 minutes, 52 seconds</t>
  </si>
  <si>
    <t>Yorkshire</t>
  </si>
  <si>
    <t>Good foundation knowledge</t>
  </si>
  <si>
    <t>Fairly straight forward method to teach</t>
  </si>
  <si>
    <t>Found buffers difficult as a student</t>
  </si>
  <si>
    <t>Inorganic chemistry is one of my weaker areas.</t>
  </si>
  <si>
    <t>Spend more time updating/reflecting on subject knowledge for the least confident areas but that means my delivery is similar for both.</t>
  </si>
  <si>
    <t>Harder to stretch beyond specification when my knowledge isn't as confident.</t>
  </si>
  <si>
    <t>1st Nov 2019 11:11 pm</t>
  </si>
  <si>
    <t>1st Nov 2019 11:18 pm</t>
  </si>
  <si>
    <t>6 minutes, 58 seconds</t>
  </si>
  <si>
    <t>Aqa and salters ocr</t>
  </si>
  <si>
    <t>Phd organic chem</t>
  </si>
  <si>
    <t>Studied analytical and organic chemistry to phd level</t>
  </si>
  <si>
    <t xml:space="preserve">Have resources easily prepared </t>
  </si>
  <si>
    <t>Need to remind myself of knowledge before tesch</t>
  </si>
  <si>
    <t xml:space="preserve">Have less resources </t>
  </si>
  <si>
    <t xml:space="preserve">No differences really </t>
  </si>
  <si>
    <t>I am worried am not as clear</t>
  </si>
  <si>
    <t>2nd Nov 2019 7:35 am</t>
  </si>
  <si>
    <t>2nd Nov 2019 7:46 am</t>
  </si>
  <si>
    <t>11 minutes, 1 seconds</t>
  </si>
  <si>
    <t>Edexcel, wjec</t>
  </si>
  <si>
    <t>PGCE Secondary Chemistry</t>
  </si>
  <si>
    <t>It's my dissertation subject</t>
  </si>
  <si>
    <t>I have worked hard to create a novel and simple approach that is easy to teach and works well for pupils.</t>
  </si>
  <si>
    <t>I find the mathematics challenging to teach as I don't really understand them</t>
  </si>
  <si>
    <t>I get the students to teach each other my low confidence topics. This works quite well and results are good for these topics.</t>
  </si>
  <si>
    <t>I work closely with the mathematics department and they are able to provide additional stretch and challenge questions</t>
  </si>
  <si>
    <t>2nd Nov 2019 9:16 am</t>
  </si>
  <si>
    <t>2nd Nov 2019 9:28 am</t>
  </si>
  <si>
    <t>12 minutes, 8 seconds</t>
  </si>
  <si>
    <t>MA science Education, MSc org chem</t>
  </si>
  <si>
    <t>Years of experience, simple</t>
  </si>
  <si>
    <t>Use of models, simple</t>
  </si>
  <si>
    <t xml:space="preserve">Application of maths, only taught it once </t>
  </si>
  <si>
    <t>Maths skills, need more subject knowledge on different batteries, only taught twice</t>
  </si>
  <si>
    <t>More detailed notes fir low confidence topics, highlight key facts, use exam qs to base teaching on, refer to examiners comments, more research</t>
  </si>
  <si>
    <t xml:space="preserve">Not enough knowledge of examples to help them stick and reduce cognitive load, I need reminders of things to cover. </t>
  </si>
  <si>
    <t>2nd Nov 2019 10:19 am</t>
  </si>
  <si>
    <t>2nd Nov 2019 10:27 am</t>
  </si>
  <si>
    <t>7 minutes, 51 seconds</t>
  </si>
  <si>
    <t>Taught most and clear sequencing between GCSE and A-level</t>
  </si>
  <si>
    <t>Best conceptual knowledge overlap between GCSE</t>
  </si>
  <si>
    <t>Taught least.</t>
  </si>
  <si>
    <t>Size and breadth of topic. Largest differences between specifications.</t>
  </si>
  <si>
    <t>Confidence in explanations and identifying themes to be able to point them out to pupils. For more challenging topics I will rely more on textbooks (not just the course textbook) and printed resources.</t>
  </si>
  <si>
    <t>I can't be confident in that extension of my subject knowledge.</t>
  </si>
  <si>
    <t>2nd Nov 2019 11:07 am</t>
  </si>
  <si>
    <t>2nd Nov 2019 11:15 am</t>
  </si>
  <si>
    <t>8 minutes, 2 seconds</t>
  </si>
  <si>
    <t>OCR, Cambridge International</t>
  </si>
  <si>
    <t>Can remember more from UG course and teaching IB chemistry</t>
  </si>
  <si>
    <t>Strongest area at UG level.</t>
  </si>
  <si>
    <t>Very difficult to explain this properly</t>
  </si>
  <si>
    <t>Did not study hard enough in this area at UG level</t>
  </si>
  <si>
    <t>More difficult to plan. Usually need to do some more background reading before planning.</t>
  </si>
  <si>
    <t>Struggle to think of high quality questions to ask.</t>
  </si>
  <si>
    <t>2nd Nov 2019 12:17 pm</t>
  </si>
  <si>
    <t>2nd Nov 2019 12:23 pm</t>
  </si>
  <si>
    <t>6 minutes, 32 seconds</t>
  </si>
  <si>
    <t xml:space="preserve">Forensic Chemistry </t>
  </si>
  <si>
    <t>Thoroughly studied at UG</t>
  </si>
  <si>
    <t xml:space="preserve">Same as above </t>
  </si>
  <si>
    <t>Last time I studied this was at A Level</t>
  </si>
  <si>
    <t xml:space="preserve">Low confidence, means more self study, reading and notes and tasks for myself to complete. </t>
  </si>
  <si>
    <t xml:space="preserve">I ensure my reading and notes are up to scratch so I can significantly stretch my students. </t>
  </si>
  <si>
    <t>2nd Nov 2019 4:57 pm</t>
  </si>
  <si>
    <t>2nd Nov 2019 5:14 pm</t>
  </si>
  <si>
    <t>17 minutes, 1 seconds</t>
  </si>
  <si>
    <t>OCR a and B</t>
  </si>
  <si>
    <t>Biology ( biochemistry)</t>
  </si>
  <si>
    <t>Makes sense and no tricky maths</t>
  </si>
  <si>
    <t>Mainly straightforward and well practiced. Some calculations are trivky</t>
  </si>
  <si>
    <t xml:space="preserve">Least practiced and needs revision </t>
  </si>
  <si>
    <t xml:space="preserve">Can‚Äôt keep all in my head and least practiced </t>
  </si>
  <si>
    <t xml:space="preserve">Less use of power points more less extra info as confident on what knowledge is expected- get excited and that make them intrigued </t>
  </si>
  <si>
    <t xml:space="preserve">Students struggle as it is. I want to secure their understanding not just tell them stuff- big difference between know and understand perhaps some teachers view this as extending knowledge, I view it as essential. My maths is weak so I worry that this lets me down as a teacher- I don‚Äôt use mathematical explanations where others might cf shapes. </t>
  </si>
  <si>
    <t>2nd Nov 2019 5:27 pm</t>
  </si>
  <si>
    <t>2nd Nov 2019 5:37 pm</t>
  </si>
  <si>
    <t>10 minutes, 15 seconds</t>
  </si>
  <si>
    <t>Natural Sciences - Chemistry</t>
  </si>
  <si>
    <t>Ph.D. in solid state chemistry</t>
  </si>
  <si>
    <t xml:space="preserve">Taught multiple times and read about misconceptions </t>
  </si>
  <si>
    <t>Taught multiple times and read about misconceptions</t>
  </si>
  <si>
    <t>Never taught at A Level</t>
  </si>
  <si>
    <t>No difference to lessons structure or teaching methods, although I do find it challenging to get the most out of practicals when they are less familiar._x000D_
It takes longer to plan lessons in unfamiliar topics because I have to spend time looking for the most appropriate resources.</t>
  </si>
  <si>
    <t>I use Chemistry Olympiad questions and breadth through applications to challenge students.</t>
  </si>
  <si>
    <t>2nd Nov 2019 7:25 pm</t>
  </si>
  <si>
    <t>2nd Nov 2019 7:42 pm</t>
  </si>
  <si>
    <t>17 minutes, 26 seconds</t>
  </si>
  <si>
    <t>Ph.D. In organic chemistry</t>
  </si>
  <si>
    <t>I've taught them every year for several years</t>
  </si>
  <si>
    <t>It's just maths</t>
  </si>
  <si>
    <t>Not taught it much and there is a lot of simple recall as opposed to concepts you can understand</t>
  </si>
  <si>
    <t>the questions require a lot of mental agility which I find I'm slower at as I get older. Also fuel cells are confusing and there are often errors in published resources.</t>
  </si>
  <si>
    <t xml:space="preserve">I probably put more energy into planning the topics I am less confident on. I spend more time thinking about where the students might go wrong and highlight these potential errors/misconceptions to them as we go through Often they are errors that I have made when completing questions. I definitely spend more time recapping what they know from GCSE and take the time to build stepwise on that knowledge to make complex topics seem less overwhelming </t>
  </si>
  <si>
    <t xml:space="preserve">For electrochemistry the questions are plenty challenging for my students so there is little need to challenge the students further - all are sufficiently challenged. I would like to be able to show them the relevance and real life applications of electrochemistry with more confidence as I feel it is a topic that could excite some students to do a Chem / Chem Eng degree._x000D_
</t>
  </si>
  <si>
    <t>2nd Nov 2019 8:50 pm</t>
  </si>
  <si>
    <t>2nd Nov 2019 8:58 pm</t>
  </si>
  <si>
    <t>7 minutes, 41 seconds</t>
  </si>
  <si>
    <t>Taught for 3 years</t>
  </si>
  <si>
    <t>Easily builds on GCSE - taught a couple of times</t>
  </si>
  <si>
    <t>I've never taught it - not sure I ever really understood it</t>
  </si>
  <si>
    <t xml:space="preserve">I've never taught it - maths not my strongest </t>
  </si>
  <si>
    <t>I spend a lot of time trying to learn topics I'm less confident with and ensure I've answered all the questions I will get the students to answer._x000D_
More structured for less confident topics.</t>
  </si>
  <si>
    <t>I dont feel like I have a good enough knowledge to get them to answer anything  beyond A level as I dont have the higher knowledge myself to stretch them</t>
  </si>
  <si>
    <t>2nd Nov 2019 8:59 pm</t>
  </si>
  <si>
    <t>9 minutes, 1 seconds</t>
  </si>
  <si>
    <t>Most enjoyed at degree level and have taught several times</t>
  </si>
  <si>
    <t xml:space="preserve">Remember lots  from university </t>
  </si>
  <si>
    <t>Not studied in detail at degree</t>
  </si>
  <si>
    <t xml:space="preserve">Fine concept difficult to follow </t>
  </si>
  <si>
    <t>Problem solving based for topics I am confident on as I know I can spot student mistakes and answer questions myself. Low confidence topics are more teacher led where I don‚Äôt tend to deviate from prepared resources</t>
  </si>
  <si>
    <t>Wouldn‚Äôt be confident in my own knowledge to answer questions I might give students to stretch them</t>
  </si>
  <si>
    <t>2nd Nov 2019 10:24 pm</t>
  </si>
  <si>
    <t>2nd Nov 2019 10:37 pm</t>
  </si>
  <si>
    <t>13 minutes, 10 seconds</t>
  </si>
  <si>
    <t>OCR Salter‚Äôs</t>
  </si>
  <si>
    <t xml:space="preserve">Ph.D in Physical Organic Chemistry </t>
  </si>
  <si>
    <t xml:space="preserve">I feel I can remember most of what I need to teach and can answer questions from students confidently </t>
  </si>
  <si>
    <t xml:space="preserve">As above </t>
  </si>
  <si>
    <t xml:space="preserve">Topic I was least confident with at university and A level doesn‚Äôt give satisfactory explanations so students often ask questions I find difficult to answer </t>
  </si>
  <si>
    <t xml:space="preserve">No difference in approach just time spent preparing using a variety of online resources and textbooks </t>
  </si>
  <si>
    <t xml:space="preserve">I don‚Äôt want to put myself in a situation where I might need to explain something I don‚Äôt feel confident in. Also they are the topics students find more difficult so just being secure in the fundamentals is usually challenging enough. </t>
  </si>
  <si>
    <t>2nd Nov 2019 10:46 pm</t>
  </si>
  <si>
    <t>2nd Nov 2019 10:57 pm</t>
  </si>
  <si>
    <t>11 minutes, 31 seconds</t>
  </si>
  <si>
    <t>Biology</t>
  </si>
  <si>
    <t>Have taught the most, I enjoy teaching the most</t>
  </si>
  <si>
    <t xml:space="preserve">Taught a lot, patterns and rules, find it interesting, </t>
  </si>
  <si>
    <t>Not taught recently</t>
  </si>
  <si>
    <t xml:space="preserve">Struggle with the terminology and practicals </t>
  </si>
  <si>
    <t xml:space="preserve">The ones I am confident in I will do more modelling, more examples. The least confident ones will be more scripted, probably with a PowerPoint as a safety blanket. Less open ended/more simple recall questions to minimise likelihood of myself and students getting out of depth </t>
  </si>
  <si>
    <t>Fear that they will ask me something I can‚Äôt answer. I like to be a few steps ahead of them. I know I will push my students in areas I am confident in. Also ones I have more interest in I know I will bring in real world uses, link to news stories etc to try and bring it to life</t>
  </si>
  <si>
    <t>3rd Nov 2019 3:08 am</t>
  </si>
  <si>
    <t>3rd Nov 2019 3:17 am</t>
  </si>
  <si>
    <t>8 minutes, 42 seconds</t>
  </si>
  <si>
    <t xml:space="preserve">Bioscience </t>
  </si>
  <si>
    <t>Taught most</t>
  </si>
  <si>
    <t>Taught least</t>
  </si>
  <si>
    <t xml:space="preserve">Confident in planning simplified explanations and practice questions for topics taught frequently _x000D_
</t>
  </si>
  <si>
    <t xml:space="preserve">I am not confident enough to answer more challenging pupil questions for higher content </t>
  </si>
  <si>
    <t>5th Nov 2019 10:38 am</t>
  </si>
  <si>
    <t>5th Nov 2019 10:49 am</t>
  </si>
  <si>
    <t>11 minutes, 6 seconds</t>
  </si>
  <si>
    <t>PhD Inorganic Solid State Materials Chemistry</t>
  </si>
  <si>
    <t xml:space="preserve">Most mathematical. Least room for subjectivity. Can be taught well graphically. Formulaic. </t>
  </si>
  <si>
    <t xml:space="preserve">Experienced with spectroscopy outreach. Experimental and wider applications. </t>
  </si>
  <si>
    <t xml:space="preserve">Difficult to know what students are expected to know. Especially with fuel cells. </t>
  </si>
  <si>
    <t xml:space="preserve">Lots of complex colours which need to be remembered. </t>
  </si>
  <si>
    <t xml:space="preserve">Use other people‚Äôs resources for topics with which I have less confidence. Gives a structure to explanations and delivery. </t>
  </si>
  <si>
    <t xml:space="preserve">While I am uncertain with what is expected of the students and find memory work unsettling in the topics my background in inorganic chemistry allows me to stretch them with deeper explanations or interesting applications. </t>
  </si>
  <si>
    <t>5th Nov 2019 10:57 pm</t>
  </si>
  <si>
    <t>5th Nov 2019 11:08 pm</t>
  </si>
  <si>
    <t>10 minutes, 53 seconds</t>
  </si>
  <si>
    <t>Cambridge Pre-U</t>
  </si>
  <si>
    <t>Edexcel and OCR A levels</t>
  </si>
  <si>
    <t>Natural Sciences/Chemistry</t>
  </si>
  <si>
    <t>Most frequently covered, simplest topic</t>
  </si>
  <si>
    <t>Greatly researched</t>
  </si>
  <si>
    <t>Unsure over level of detail needed</t>
  </si>
  <si>
    <t>Least exposure at school and university</t>
  </si>
  <si>
    <t>There's nothing to stop me setting challenging questions</t>
  </si>
  <si>
    <t>10th Nov 2019 10:27 pm</t>
  </si>
  <si>
    <t>10th Nov 2019 10:57 pm</t>
  </si>
  <si>
    <t>29 minutes, 26 seconds</t>
  </si>
  <si>
    <t>OCR B (SALTERS)</t>
  </si>
  <si>
    <t xml:space="preserve">Chemistry and Biology </t>
  </si>
  <si>
    <t>I teach it very regularly and it is questioned with other topics.</t>
  </si>
  <si>
    <t xml:space="preserve">I teach it every year. It's a short topic in year 2 and very straightforward. </t>
  </si>
  <si>
    <t>I don't teach all topics within Organic Chemistry every year.</t>
  </si>
  <si>
    <t>I rarely teach this topic but when I do the Chemsheets booklet gets me on top of it quite quickly.</t>
  </si>
  <si>
    <t xml:space="preserve">When I am less confident I may rely on a PowerPoint presentation. However, I also rely on PowerPoint presentations when I want to move through material more quickly. So using a PowerPoint presentation can be for different reasons. </t>
  </si>
  <si>
    <t>I work in a mixed ability school, last year's grades varied from A* to ungraded (70% attendance), with the most frequent  grade being a C. For all topics I have collated past paper questions for exam preparation but I would say that I rarely go beyond the specification. Next year, I may need to consider it as they are a stronger cohort.</t>
  </si>
  <si>
    <t>P52</t>
  </si>
  <si>
    <t>P53</t>
  </si>
  <si>
    <t>P54</t>
  </si>
  <si>
    <t>P55</t>
  </si>
  <si>
    <t>P56</t>
  </si>
  <si>
    <t>P57</t>
  </si>
  <si>
    <t>P58</t>
  </si>
  <si>
    <t>P59</t>
  </si>
  <si>
    <t>P60</t>
  </si>
  <si>
    <t>P61</t>
  </si>
  <si>
    <t>P62</t>
  </si>
  <si>
    <t>P63</t>
  </si>
  <si>
    <t>P64</t>
  </si>
  <si>
    <t>P65</t>
  </si>
  <si>
    <t>P66</t>
  </si>
  <si>
    <t>P67</t>
  </si>
  <si>
    <t>P68</t>
  </si>
  <si>
    <t>P69</t>
  </si>
  <si>
    <t>P70</t>
  </si>
  <si>
    <t>P71</t>
  </si>
  <si>
    <t>P72</t>
  </si>
  <si>
    <t>P73</t>
  </si>
  <si>
    <t>FINAL SURVEY AND EXTRA SURVEY DATA</t>
  </si>
  <si>
    <t>Q22 -&gt; Q24</t>
  </si>
  <si>
    <t>No, No</t>
  </si>
  <si>
    <t>Yes, No</t>
  </si>
  <si>
    <t>No, Yes</t>
  </si>
  <si>
    <t>Yes, Yes</t>
  </si>
  <si>
    <t>P01</t>
  </si>
  <si>
    <t>P02</t>
  </si>
  <si>
    <t>P03</t>
  </si>
  <si>
    <t>P04</t>
  </si>
  <si>
    <t>P05</t>
  </si>
  <si>
    <t>P06</t>
  </si>
  <si>
    <t>P07</t>
  </si>
  <si>
    <t>P08</t>
  </si>
  <si>
    <t>P09</t>
  </si>
  <si>
    <t>SKE before the course.
Compulsory module on subject knowledge including a self assessment, identification of weaker area and a plan to fix it by developing a lesson sequence.</t>
  </si>
  <si>
    <t>ACIDS AND BASES</t>
  </si>
  <si>
    <t>ANALYTICAL TECHNIQUES</t>
  </si>
  <si>
    <t>ATOMIC STRUCTURE AND MOLAR CALCULATIONS</t>
  </si>
  <si>
    <t>9 &amp; 10</t>
  </si>
  <si>
    <t>NO RESPONSES</t>
  </si>
  <si>
    <t>BONDING AND INTERMOLECULAR FORCES</t>
  </si>
  <si>
    <t>CHEMICAL EQUILIBRIUM</t>
  </si>
  <si>
    <t>ELECTROCHEMISTRY</t>
  </si>
  <si>
    <t>ENERGY CALCULATIONS</t>
  </si>
  <si>
    <t>KINETICS</t>
  </si>
  <si>
    <t>ORGANIC CHEMISTRY</t>
  </si>
  <si>
    <t>TRANSITION METAL CHEMISTRY</t>
  </si>
  <si>
    <t>X</t>
  </si>
  <si>
    <t>Biomedical Sciences</t>
  </si>
  <si>
    <t>Chemical Engineering</t>
  </si>
  <si>
    <t>Biology (Biochemistry)</t>
  </si>
  <si>
    <t>Bioscience</t>
  </si>
  <si>
    <t>Chemistry and Biology</t>
  </si>
  <si>
    <t>Forensic Chemistry</t>
  </si>
  <si>
    <t>INTERVIEW</t>
  </si>
  <si>
    <t>MODES: 1</t>
  </si>
  <si>
    <t>2=</t>
  </si>
  <si>
    <t>4=</t>
  </si>
  <si>
    <t>DNC8</t>
  </si>
  <si>
    <t>CR8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</si>
</sst>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name val="Calibri"/>
      <family val="2"/>
      <scheme val="minor"/>
    </font>
    <font>
      <b/>
      <sz val="12"/>
      <color theme="1"/>
      <name val="Calibri"/>
      <family val="2"/>
      <charset val="128"/>
      <scheme val="minor"/>
    </font>
    <font>
      <i/>
      <sz val="12"/>
      <color theme="1"/>
      <name val="Calibri"/>
      <family val="2"/>
      <scheme val="minor"/>
    </font>
    <font>
      <b/>
      <i/>
      <sz val="12"/>
      <color theme="1"/>
      <name val="Calibri"/>
      <family val="2"/>
      <scheme val="minor"/>
    </font>
    <font>
      <sz val="12"/>
      <color rgb="FF000000"/>
      <name val="Calibri"/>
      <family val="2"/>
      <scheme val="minor"/>
    </font>
    <font>
      <b/>
      <sz val="12"/>
      <color rgb="FF000000"/>
      <name val="Calibri"/>
      <family val="2"/>
      <scheme val="minor"/>
    </font>
    <font>
      <b/>
      <sz val="12"/>
      <color rgb="FF000000"/>
      <name val="Calibri"/>
      <family val="2"/>
      <charset val="128"/>
      <scheme val="minor"/>
    </font>
    <font>
      <i/>
      <sz val="12"/>
      <color rgb="FF000000"/>
      <name val="Calibri"/>
      <family val="2"/>
      <scheme val="minor"/>
    </font>
    <font>
      <sz val="12"/>
      <color rgb="FF0070C0"/>
      <name val="Calibri"/>
      <family val="2"/>
      <scheme val="minor"/>
    </font>
    <font>
      <b/>
      <sz val="12"/>
      <color rgb="FFFF0000"/>
      <name val="Calibri"/>
      <family val="2"/>
      <scheme val="minor"/>
    </font>
    <font>
      <b/>
      <sz val="12"/>
      <name val="Calibri"/>
      <family val="2"/>
      <scheme val="minor"/>
    </font>
    <font>
      <sz val="12"/>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C000"/>
        <bgColor indexed="64"/>
      </patternFill>
    </fill>
    <fill>
      <patternFill patternType="solid">
        <fgColor rgb="FFFFA9FB"/>
        <bgColor indexed="64"/>
      </patternFill>
    </fill>
    <fill>
      <patternFill patternType="solid">
        <fgColor rgb="FFFFFF00"/>
        <bgColor indexed="64"/>
      </patternFill>
    </fill>
    <fill>
      <patternFill patternType="solid">
        <fgColor rgb="FF00B050"/>
        <bgColor indexed="64"/>
      </patternFill>
    </fill>
    <fill>
      <patternFill patternType="solid">
        <fgColor rgb="FFC2F2C4"/>
        <bgColor indexed="64"/>
      </patternFill>
    </fill>
    <fill>
      <patternFill patternType="solid">
        <fgColor rgb="FFFF9999"/>
        <bgColor indexed="64"/>
      </patternFill>
    </fill>
    <fill>
      <patternFill patternType="solid">
        <fgColor rgb="FFFCC190"/>
        <bgColor indexed="64"/>
      </patternFill>
    </fill>
    <fill>
      <patternFill patternType="solid">
        <fgColor rgb="FFCCFF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0" fillId="0" borderId="0" xfId="0" applyAlignment="1">
      <alignment wrapText="1"/>
    </xf>
    <xf numFmtId="0" fontId="16" fillId="0" borderId="0" xfId="0" applyFont="1"/>
    <xf numFmtId="0" fontId="19" fillId="0" borderId="0" xfId="0" applyFont="1"/>
    <xf numFmtId="0" fontId="0" fillId="0" borderId="0" xfId="0" applyAlignment="1">
      <alignment horizontal="center"/>
    </xf>
    <xf numFmtId="0" fontId="14" fillId="0" borderId="0" xfId="0" applyFont="1" applyAlignment="1">
      <alignment horizontal="center"/>
    </xf>
    <xf numFmtId="0" fontId="19" fillId="0" borderId="0" xfId="0" applyFont="1" applyAlignment="1">
      <alignment horizontal="center"/>
    </xf>
    <xf numFmtId="0" fontId="16" fillId="0" borderId="0" xfId="0" applyFont="1" applyAlignment="1">
      <alignment horizontal="center"/>
    </xf>
    <xf numFmtId="2" fontId="16" fillId="0" borderId="0" xfId="0" applyNumberFormat="1" applyFont="1" applyAlignment="1">
      <alignment horizontal="center"/>
    </xf>
    <xf numFmtId="1" fontId="16" fillId="0" borderId="0" xfId="0" applyNumberFormat="1" applyFont="1" applyAlignment="1">
      <alignment horizontal="center"/>
    </xf>
    <xf numFmtId="0" fontId="20" fillId="0" borderId="0" xfId="0" applyFont="1" applyAlignment="1">
      <alignment horizontal="center"/>
    </xf>
    <xf numFmtId="0" fontId="16" fillId="0" borderId="0" xfId="0" applyFont="1" applyAlignment="1">
      <alignment horizontal="right"/>
    </xf>
    <xf numFmtId="0" fontId="16" fillId="0" borderId="0" xfId="0" applyFont="1" applyAlignment="1">
      <alignment horizontal="left"/>
    </xf>
    <xf numFmtId="164" fontId="0" fillId="0" borderId="0" xfId="0" applyNumberFormat="1" applyAlignment="1">
      <alignment horizontal="center"/>
    </xf>
    <xf numFmtId="2" fontId="0" fillId="0" borderId="0" xfId="0" applyNumberFormat="1"/>
    <xf numFmtId="0" fontId="20" fillId="0" borderId="0" xfId="0" applyFont="1" applyAlignment="1">
      <alignment horizontal="right"/>
    </xf>
    <xf numFmtId="0" fontId="0" fillId="0" borderId="0" xfId="0" applyAlignment="1">
      <alignment horizontal="left" vertical="top" wrapText="1"/>
    </xf>
    <xf numFmtId="0" fontId="21" fillId="0" borderId="0" xfId="0" applyFont="1" applyAlignment="1">
      <alignment vertical="top"/>
    </xf>
    <xf numFmtId="0" fontId="0" fillId="0" borderId="0" xfId="0" applyAlignment="1">
      <alignment vertical="top"/>
    </xf>
    <xf numFmtId="165" fontId="0" fillId="0" borderId="0" xfId="0" applyNumberFormat="1"/>
    <xf numFmtId="0" fontId="21" fillId="33" borderId="0" xfId="0" applyFont="1" applyFill="1" applyAlignment="1">
      <alignment vertical="top"/>
    </xf>
    <xf numFmtId="0" fontId="21" fillId="34" borderId="0" xfId="0" applyFont="1" applyFill="1" applyAlignment="1">
      <alignment vertical="top"/>
    </xf>
    <xf numFmtId="0" fontId="21" fillId="35" borderId="0" xfId="0" applyFont="1" applyFill="1" applyAlignment="1">
      <alignment vertical="top"/>
    </xf>
    <xf numFmtId="0" fontId="0" fillId="36" borderId="0" xfId="0" applyFill="1" applyAlignment="1">
      <alignment horizontal="left" vertical="top" wrapText="1"/>
    </xf>
    <xf numFmtId="165" fontId="21" fillId="0" borderId="0" xfId="0" applyNumberFormat="1" applyFont="1"/>
    <xf numFmtId="0" fontId="22" fillId="0" borderId="0" xfId="0" applyFont="1"/>
    <xf numFmtId="0" fontId="22" fillId="0" borderId="0" xfId="0" applyFont="1" applyAlignment="1">
      <alignment wrapText="1"/>
    </xf>
    <xf numFmtId="0" fontId="23" fillId="0" borderId="0" xfId="0" applyFont="1"/>
    <xf numFmtId="0" fontId="24" fillId="0" borderId="0" xfId="0" applyFont="1"/>
    <xf numFmtId="0" fontId="22" fillId="0" borderId="0" xfId="0" applyFont="1" applyAlignment="1">
      <alignment horizontal="center"/>
    </xf>
    <xf numFmtId="0" fontId="25" fillId="0" borderId="0" xfId="0" applyFont="1" applyAlignment="1">
      <alignment horizontal="center"/>
    </xf>
    <xf numFmtId="16" fontId="16" fillId="0" borderId="0" xfId="0" applyNumberFormat="1" applyFont="1" applyAlignment="1">
      <alignment horizontal="right"/>
    </xf>
    <xf numFmtId="0" fontId="26" fillId="0" borderId="0" xfId="0" applyFont="1"/>
    <xf numFmtId="0" fontId="0" fillId="37" borderId="0" xfId="0" applyFill="1"/>
    <xf numFmtId="0" fontId="27" fillId="0" borderId="0" xfId="0" applyFont="1" applyFill="1"/>
    <xf numFmtId="0" fontId="0" fillId="0" borderId="0" xfId="0" applyFill="1"/>
    <xf numFmtId="0" fontId="28" fillId="0" borderId="0" xfId="0" applyFont="1" applyAlignment="1">
      <alignment horizontal="right"/>
    </xf>
    <xf numFmtId="0" fontId="29" fillId="0" borderId="0" xfId="0" applyFont="1"/>
    <xf numFmtId="0" fontId="28" fillId="0" borderId="0" xfId="0" applyFont="1"/>
    <xf numFmtId="0" fontId="14" fillId="0" borderId="0" xfId="0" applyFont="1"/>
    <xf numFmtId="0" fontId="0" fillId="38" borderId="0" xfId="0" applyFill="1"/>
    <xf numFmtId="0" fontId="0" fillId="39" borderId="0" xfId="0" applyFill="1"/>
    <xf numFmtId="0" fontId="0" fillId="40" borderId="0" xfId="0" applyFill="1"/>
    <xf numFmtId="0" fontId="0" fillId="41" borderId="0" xfId="0" applyFill="1"/>
    <xf numFmtId="0" fontId="28" fillId="0" borderId="0" xfId="0" applyFont="1" applyAlignment="1">
      <alignment horizontal="left"/>
    </xf>
    <xf numFmtId="0" fontId="28" fillId="0" borderId="0" xfId="0" applyFont="1" applyAlignment="1">
      <alignment horizontal="center"/>
    </xf>
    <xf numFmtId="0" fontId="29" fillId="0" borderId="0" xfId="0" applyFont="1" applyAlignment="1">
      <alignment horizontal="center"/>
    </xf>
    <xf numFmtId="164" fontId="29" fillId="0" borderId="0" xfId="0" applyNumberFormat="1"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CC190"/>
      <color rgb="FFFF9999"/>
      <color rgb="FFC2F2C4"/>
      <color rgb="FFFFFF99"/>
      <color rgb="FFFFA9FB"/>
      <color rgb="FF5B221F"/>
      <color rgb="FF933633"/>
      <color rgb="FFD89593"/>
      <color rgb="FFE56C0A"/>
      <color rgb="FFD7D3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52558884778415E-2"/>
          <c:y val="3.3562147071326341E-2"/>
          <c:w val="0.76116644755872231"/>
          <c:h val="0.68804819319641042"/>
        </c:manualLayout>
      </c:layout>
      <c:barChart>
        <c:barDir val="col"/>
        <c:grouping val="percentStacked"/>
        <c:varyColors val="0"/>
        <c:ser>
          <c:idx val="0"/>
          <c:order val="0"/>
          <c:tx>
            <c:strRef>
              <c:f>'Topic Levels'!$O$1</c:f>
              <c:strCache>
                <c:ptCount val="1"/>
                <c:pt idx="0">
                  <c:v>GCSE</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1"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'Topic Levels'!$N$2:$N$11</c:f>
              <c:strCache>
                <c:ptCount val="10"/>
                <c:pt idx="0">
                  <c:v>Acids, Bases, and Buffers</c:v>
                </c:pt>
                <c:pt idx="1">
                  <c:v>Analytical Techniques</c:v>
                </c:pt>
                <c:pt idx="2">
                  <c:v>Atomic Structure and Molar Calculations</c:v>
                </c:pt>
                <c:pt idx="3">
                  <c:v>Bonding and Intermolecular Forces</c:v>
                </c:pt>
                <c:pt idx="4">
                  <c:v>Chemical Equilibrium</c:v>
                </c:pt>
                <c:pt idx="5">
                  <c:v>Electrochemistry</c:v>
                </c:pt>
                <c:pt idx="6">
                  <c:v>Energy Calculations</c:v>
                </c:pt>
                <c:pt idx="7">
                  <c:v>Kinetics</c:v>
                </c:pt>
                <c:pt idx="8">
                  <c:v>Organic Chemistry</c:v>
                </c:pt>
                <c:pt idx="9">
                  <c:v>Transition Metal Chemistry</c:v>
                </c:pt>
              </c:strCache>
            </c:strRef>
          </c:cat>
          <c:val>
            <c:numRef>
              <c:f>'Topic Levels'!$O$2:$O$11</c:f>
              <c:numCache>
                <c:formatCode>General</c:formatCode>
                <c:ptCount val="10"/>
                <c:pt idx="0">
                  <c:v>7</c:v>
                </c:pt>
                <c:pt idx="1">
                  <c:v>2</c:v>
                </c:pt>
                <c:pt idx="2">
                  <c:v>1</c:v>
                </c:pt>
                <c:pt idx="3">
                  <c:v>1</c:v>
                </c:pt>
                <c:pt idx="4">
                  <c:v>5</c:v>
                </c:pt>
                <c:pt idx="5">
                  <c:v>9</c:v>
                </c:pt>
                <c:pt idx="6">
                  <c:v>4</c:v>
                </c:pt>
                <c:pt idx="7">
                  <c:v>5</c:v>
                </c:pt>
                <c:pt idx="8">
                  <c:v>1</c:v>
                </c:pt>
                <c:pt idx="9">
                  <c:v>5</c:v>
                </c:pt>
              </c:numCache>
            </c:numRef>
          </c:val>
          <c:extLst>
            <c:ext xmlns:c16="http://schemas.microsoft.com/office/drawing/2014/chart" uri="{C3380CC4-5D6E-409C-BE32-E72D297353CC}">
              <c16:uniqueId val="{00000000-A6CD-4E8E-9056-E3D8AB18D41B}"/>
            </c:ext>
          </c:extLst>
        </c:ser>
        <c:ser>
          <c:idx val="1"/>
          <c:order val="1"/>
          <c:tx>
            <c:strRef>
              <c:f>'Topic Levels'!$P$1</c:f>
              <c:strCache>
                <c:ptCount val="1"/>
                <c:pt idx="0">
                  <c:v>A Level</c:v>
                </c:pt>
              </c:strCache>
            </c:strRef>
          </c:tx>
          <c:spPr>
            <a:solidFill>
              <a:srgbClr val="C2F2C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1"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'Topic Levels'!$N$2:$N$11</c:f>
              <c:strCache>
                <c:ptCount val="10"/>
                <c:pt idx="0">
                  <c:v>Acids, Bases, and Buffers</c:v>
                </c:pt>
                <c:pt idx="1">
                  <c:v>Analytical Techniques</c:v>
                </c:pt>
                <c:pt idx="2">
                  <c:v>Atomic Structure and Molar Calculations</c:v>
                </c:pt>
                <c:pt idx="3">
                  <c:v>Bonding and Intermolecular Forces</c:v>
                </c:pt>
                <c:pt idx="4">
                  <c:v>Chemical Equilibrium</c:v>
                </c:pt>
                <c:pt idx="5">
                  <c:v>Electrochemistry</c:v>
                </c:pt>
                <c:pt idx="6">
                  <c:v>Energy Calculations</c:v>
                </c:pt>
                <c:pt idx="7">
                  <c:v>Kinetics</c:v>
                </c:pt>
                <c:pt idx="8">
                  <c:v>Organic Chemistry</c:v>
                </c:pt>
                <c:pt idx="9">
                  <c:v>Transition Metal Chemistry</c:v>
                </c:pt>
              </c:strCache>
            </c:strRef>
          </c:cat>
          <c:val>
            <c:numRef>
              <c:f>'Topic Levels'!$P$2:$P$11</c:f>
              <c:numCache>
                <c:formatCode>General</c:formatCode>
                <c:ptCount val="10"/>
                <c:pt idx="0">
                  <c:v>45</c:v>
                </c:pt>
                <c:pt idx="1">
                  <c:v>29</c:v>
                </c:pt>
                <c:pt idx="2">
                  <c:v>28</c:v>
                </c:pt>
                <c:pt idx="3">
                  <c:v>34</c:v>
                </c:pt>
                <c:pt idx="4">
                  <c:v>40</c:v>
                </c:pt>
                <c:pt idx="5">
                  <c:v>54</c:v>
                </c:pt>
                <c:pt idx="6">
                  <c:v>43</c:v>
                </c:pt>
                <c:pt idx="7">
                  <c:v>38</c:v>
                </c:pt>
                <c:pt idx="8">
                  <c:v>37</c:v>
                </c:pt>
                <c:pt idx="9">
                  <c:v>42</c:v>
                </c:pt>
              </c:numCache>
            </c:numRef>
          </c:val>
          <c:extLst>
            <c:ext xmlns:c16="http://schemas.microsoft.com/office/drawing/2014/chart" uri="{C3380CC4-5D6E-409C-BE32-E72D297353CC}">
              <c16:uniqueId val="{00000001-A6CD-4E8E-9056-E3D8AB18D41B}"/>
            </c:ext>
          </c:extLst>
        </c:ser>
        <c:ser>
          <c:idx val="2"/>
          <c:order val="2"/>
          <c:tx>
            <c:strRef>
              <c:f>'Topic Levels'!$Q$1</c:f>
              <c:strCache>
                <c:ptCount val="1"/>
                <c:pt idx="0">
                  <c:v>1st Year UG</c:v>
                </c:pt>
              </c:strCache>
            </c:strRef>
          </c:tx>
          <c:spPr>
            <a:solidFill>
              <a:srgbClr val="FFFF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1"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'Topic Levels'!$N$2:$N$11</c:f>
              <c:strCache>
                <c:ptCount val="10"/>
                <c:pt idx="0">
                  <c:v>Acids, Bases, and Buffers</c:v>
                </c:pt>
                <c:pt idx="1">
                  <c:v>Analytical Techniques</c:v>
                </c:pt>
                <c:pt idx="2">
                  <c:v>Atomic Structure and Molar Calculations</c:v>
                </c:pt>
                <c:pt idx="3">
                  <c:v>Bonding and Intermolecular Forces</c:v>
                </c:pt>
                <c:pt idx="4">
                  <c:v>Chemical Equilibrium</c:v>
                </c:pt>
                <c:pt idx="5">
                  <c:v>Electrochemistry</c:v>
                </c:pt>
                <c:pt idx="6">
                  <c:v>Energy Calculations</c:v>
                </c:pt>
                <c:pt idx="7">
                  <c:v>Kinetics</c:v>
                </c:pt>
                <c:pt idx="8">
                  <c:v>Organic Chemistry</c:v>
                </c:pt>
                <c:pt idx="9">
                  <c:v>Transition Metal Chemistry</c:v>
                </c:pt>
              </c:strCache>
            </c:strRef>
          </c:cat>
          <c:val>
            <c:numRef>
              <c:f>'Topic Levels'!$Q$2:$Q$11</c:f>
              <c:numCache>
                <c:formatCode>General</c:formatCode>
                <c:ptCount val="10"/>
                <c:pt idx="0">
                  <c:v>20</c:v>
                </c:pt>
                <c:pt idx="1">
                  <c:v>17</c:v>
                </c:pt>
                <c:pt idx="2">
                  <c:v>28</c:v>
                </c:pt>
                <c:pt idx="3">
                  <c:v>23</c:v>
                </c:pt>
                <c:pt idx="4">
                  <c:v>26</c:v>
                </c:pt>
                <c:pt idx="5">
                  <c:v>11</c:v>
                </c:pt>
                <c:pt idx="6">
                  <c:v>21</c:v>
                </c:pt>
                <c:pt idx="7">
                  <c:v>24</c:v>
                </c:pt>
                <c:pt idx="8">
                  <c:v>16</c:v>
                </c:pt>
                <c:pt idx="9">
                  <c:v>12</c:v>
                </c:pt>
              </c:numCache>
            </c:numRef>
          </c:val>
          <c:extLst>
            <c:ext xmlns:c16="http://schemas.microsoft.com/office/drawing/2014/chart" uri="{C3380CC4-5D6E-409C-BE32-E72D297353CC}">
              <c16:uniqueId val="{00000002-A6CD-4E8E-9056-E3D8AB18D41B}"/>
            </c:ext>
          </c:extLst>
        </c:ser>
        <c:ser>
          <c:idx val="3"/>
          <c:order val="3"/>
          <c:tx>
            <c:strRef>
              <c:f>'Topic Levels'!$R$1</c:f>
              <c:strCache>
                <c:ptCount val="1"/>
                <c:pt idx="0">
                  <c:v>Beyond 1st Year UG</c:v>
                </c:pt>
              </c:strCache>
            </c:strRef>
          </c:tx>
          <c:spPr>
            <a:solidFill>
              <a:srgbClr val="FF99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1"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'Topic Levels'!$N$2:$N$11</c:f>
              <c:strCache>
                <c:ptCount val="10"/>
                <c:pt idx="0">
                  <c:v>Acids, Bases, and Buffers</c:v>
                </c:pt>
                <c:pt idx="1">
                  <c:v>Analytical Techniques</c:v>
                </c:pt>
                <c:pt idx="2">
                  <c:v>Atomic Structure and Molar Calculations</c:v>
                </c:pt>
                <c:pt idx="3">
                  <c:v>Bonding and Intermolecular Forces</c:v>
                </c:pt>
                <c:pt idx="4">
                  <c:v>Chemical Equilibrium</c:v>
                </c:pt>
                <c:pt idx="5">
                  <c:v>Electrochemistry</c:v>
                </c:pt>
                <c:pt idx="6">
                  <c:v>Energy Calculations</c:v>
                </c:pt>
                <c:pt idx="7">
                  <c:v>Kinetics</c:v>
                </c:pt>
                <c:pt idx="8">
                  <c:v>Organic Chemistry</c:v>
                </c:pt>
                <c:pt idx="9">
                  <c:v>Transition Metal Chemistry</c:v>
                </c:pt>
              </c:strCache>
            </c:strRef>
          </c:cat>
          <c:val>
            <c:numRef>
              <c:f>'Topic Levels'!$R$2:$R$11</c:f>
              <c:numCache>
                <c:formatCode>General</c:formatCode>
                <c:ptCount val="10"/>
                <c:pt idx="0">
                  <c:v>11</c:v>
                </c:pt>
                <c:pt idx="1">
                  <c:v>35</c:v>
                </c:pt>
                <c:pt idx="2">
                  <c:v>26</c:v>
                </c:pt>
                <c:pt idx="3">
                  <c:v>25</c:v>
                </c:pt>
                <c:pt idx="4">
                  <c:v>12</c:v>
                </c:pt>
                <c:pt idx="5">
                  <c:v>9</c:v>
                </c:pt>
                <c:pt idx="6">
                  <c:v>15</c:v>
                </c:pt>
                <c:pt idx="7">
                  <c:v>16</c:v>
                </c:pt>
                <c:pt idx="8">
                  <c:v>29</c:v>
                </c:pt>
                <c:pt idx="9">
                  <c:v>24</c:v>
                </c:pt>
              </c:numCache>
            </c:numRef>
          </c:val>
          <c:extLst>
            <c:ext xmlns:c16="http://schemas.microsoft.com/office/drawing/2014/chart" uri="{C3380CC4-5D6E-409C-BE32-E72D297353CC}">
              <c16:uniqueId val="{00000003-A6CD-4E8E-9056-E3D8AB18D41B}"/>
            </c:ext>
          </c:extLst>
        </c:ser>
        <c:dLbls>
          <c:showLegendKey val="0"/>
          <c:showVal val="1"/>
          <c:showCatName val="0"/>
          <c:showSerName val="0"/>
          <c:showPercent val="0"/>
          <c:showBubbleSize val="0"/>
        </c:dLbls>
        <c:gapWidth val="72"/>
        <c:overlap val="100"/>
        <c:axId val="100171936"/>
        <c:axId val="1854038992"/>
      </c:barChart>
      <c:catAx>
        <c:axId val="10017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854038992"/>
        <c:crosses val="autoZero"/>
        <c:auto val="1"/>
        <c:lblAlgn val="ctr"/>
        <c:lblOffset val="100"/>
        <c:noMultiLvlLbl val="0"/>
      </c:catAx>
      <c:valAx>
        <c:axId val="1854038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00171936"/>
        <c:crosses val="autoZero"/>
        <c:crossBetween val="between"/>
      </c:valAx>
      <c:spPr>
        <a:noFill/>
        <a:ln>
          <a:noFill/>
        </a:ln>
        <a:effectLst/>
      </c:spPr>
    </c:plotArea>
    <c:legend>
      <c:legendPos val="r"/>
      <c:layout>
        <c:manualLayout>
          <c:xMode val="edge"/>
          <c:yMode val="edge"/>
          <c:x val="0.84712974485880554"/>
          <c:y val="0.17669269703330309"/>
          <c:w val="0.1528702551411944"/>
          <c:h val="0.36460861156657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12741108703693"/>
          <c:y val="3.6353615285068815E-2"/>
          <c:w val="0.77687261819545284"/>
          <c:h val="0.88697903018338931"/>
        </c:manualLayout>
      </c:layout>
      <c:barChart>
        <c:barDir val="bar"/>
        <c:grouping val="stacked"/>
        <c:varyColors val="0"/>
        <c:ser>
          <c:idx val="0"/>
          <c:order val="0"/>
          <c:tx>
            <c:v>BUFFER1</c:v>
          </c:tx>
          <c:spPr>
            <a:solidFill>
              <a:schemeClr val="bg1"/>
            </a:solidFill>
            <a:ln>
              <a:noFill/>
            </a:ln>
            <a:effectLst/>
          </c:spPr>
          <c:invertIfNegative val="0"/>
          <c:cat>
            <c:strRef>
              <c:f>'Topic Ratings (-CR)'!$A$100:$A$109</c:f>
              <c:strCache>
                <c:ptCount val="10"/>
                <c:pt idx="0">
                  <c:v>Electrochemistry</c:v>
                </c:pt>
                <c:pt idx="1">
                  <c:v>Transition Metal Chemistry</c:v>
                </c:pt>
                <c:pt idx="2">
                  <c:v>Chemical Equilibrium</c:v>
                </c:pt>
                <c:pt idx="3">
                  <c:v>Kinetics</c:v>
                </c:pt>
                <c:pt idx="4">
                  <c:v>Acids, Bases, and Buffers</c:v>
                </c:pt>
                <c:pt idx="5">
                  <c:v>Energy Calculations</c:v>
                </c:pt>
                <c:pt idx="6">
                  <c:v>Analytical Techniques</c:v>
                </c:pt>
                <c:pt idx="7">
                  <c:v>Organic Chemistry</c:v>
                </c:pt>
                <c:pt idx="8">
                  <c:v>Bonding and Intermolecular Forces</c:v>
                </c:pt>
                <c:pt idx="9">
                  <c:v>Atomic Structure and Molar Calculations</c:v>
                </c:pt>
              </c:strCache>
            </c:strRef>
          </c:cat>
          <c:val>
            <c:numRef>
              <c:f>'Topic Ratings (-CR)'!$B$100:$B$109</c:f>
              <c:numCache>
                <c:formatCode>0.0</c:formatCode>
                <c:ptCount val="10"/>
                <c:pt idx="0">
                  <c:v>12.500000000000004</c:v>
                </c:pt>
                <c:pt idx="1">
                  <c:v>27.083333333333343</c:v>
                </c:pt>
                <c:pt idx="2">
                  <c:v>39.583333333333321</c:v>
                </c:pt>
                <c:pt idx="3">
                  <c:v>37.500000000000021</c:v>
                </c:pt>
                <c:pt idx="4">
                  <c:v>47.916666666666657</c:v>
                </c:pt>
                <c:pt idx="5">
                  <c:v>39.583333333333329</c:v>
                </c:pt>
                <c:pt idx="6">
                  <c:v>58.333333333333329</c:v>
                </c:pt>
                <c:pt idx="7">
                  <c:v>70.833333333333329</c:v>
                </c:pt>
                <c:pt idx="8">
                  <c:v>77.083333333333343</c:v>
                </c:pt>
                <c:pt idx="9">
                  <c:v>89.583333333333329</c:v>
                </c:pt>
              </c:numCache>
            </c:numRef>
          </c:val>
          <c:extLst>
            <c:ext xmlns:c16="http://schemas.microsoft.com/office/drawing/2014/chart" uri="{C3380CC4-5D6E-409C-BE32-E72D297353CC}">
              <c16:uniqueId val="{00000000-DC2D-D747-A305-397764DB894F}"/>
            </c:ext>
          </c:extLst>
        </c:ser>
        <c:ser>
          <c:idx val="1"/>
          <c:order val="1"/>
          <c:tx>
            <c:v>10</c:v>
          </c:tx>
          <c:spPr>
            <a:solidFill>
              <a:srgbClr val="5B221F"/>
            </a:solidFill>
            <a:ln>
              <a:noFill/>
            </a:ln>
            <a:effectLst/>
          </c:spPr>
          <c:invertIfNegative val="0"/>
          <c:cat>
            <c:strRef>
              <c:f>'Topic Ratings (-CR)'!$A$100:$A$109</c:f>
              <c:strCache>
                <c:ptCount val="10"/>
                <c:pt idx="0">
                  <c:v>Electrochemistry</c:v>
                </c:pt>
                <c:pt idx="1">
                  <c:v>Transition Metal Chemistry</c:v>
                </c:pt>
                <c:pt idx="2">
                  <c:v>Chemical Equilibrium</c:v>
                </c:pt>
                <c:pt idx="3">
                  <c:v>Kinetics</c:v>
                </c:pt>
                <c:pt idx="4">
                  <c:v>Acids, Bases, and Buffers</c:v>
                </c:pt>
                <c:pt idx="5">
                  <c:v>Energy Calculations</c:v>
                </c:pt>
                <c:pt idx="6">
                  <c:v>Analytical Techniques</c:v>
                </c:pt>
                <c:pt idx="7">
                  <c:v>Organic Chemistry</c:v>
                </c:pt>
                <c:pt idx="8">
                  <c:v>Bonding and Intermolecular Forces</c:v>
                </c:pt>
                <c:pt idx="9">
                  <c:v>Atomic Structure and Molar Calculations</c:v>
                </c:pt>
              </c:strCache>
            </c:strRef>
          </c:cat>
          <c:val>
            <c:numRef>
              <c:f>'Topic Ratings (-CR)'!$C$100:$C$109</c:f>
              <c:numCache>
                <c:formatCode>0.0</c:formatCode>
                <c:ptCount val="10"/>
                <c:pt idx="0">
                  <c:v>39.583333333333329</c:v>
                </c:pt>
                <c:pt idx="1">
                  <c:v>16.666666666666664</c:v>
                </c:pt>
                <c:pt idx="2">
                  <c:v>6.25</c:v>
                </c:pt>
                <c:pt idx="3">
                  <c:v>16.666666666666664</c:v>
                </c:pt>
                <c:pt idx="4">
                  <c:v>4.1666666666666661</c:v>
                </c:pt>
                <c:pt idx="5">
                  <c:v>2.083333333333333</c:v>
                </c:pt>
                <c:pt idx="6">
                  <c:v>6.25</c:v>
                </c:pt>
                <c:pt idx="7">
                  <c:v>8.3333333333333321</c:v>
                </c:pt>
                <c:pt idx="8">
                  <c:v>0</c:v>
                </c:pt>
                <c:pt idx="9">
                  <c:v>0</c:v>
                </c:pt>
              </c:numCache>
            </c:numRef>
          </c:val>
          <c:extLst>
            <c:ext xmlns:c16="http://schemas.microsoft.com/office/drawing/2014/chart" uri="{C3380CC4-5D6E-409C-BE32-E72D297353CC}">
              <c16:uniqueId val="{00000001-DC2D-D747-A305-397764DB894F}"/>
            </c:ext>
          </c:extLst>
        </c:ser>
        <c:ser>
          <c:idx val="2"/>
          <c:order val="2"/>
          <c:tx>
            <c:v>9</c:v>
          </c:tx>
          <c:spPr>
            <a:solidFill>
              <a:srgbClr val="933633"/>
            </a:solidFill>
            <a:ln>
              <a:noFill/>
            </a:ln>
            <a:effectLst/>
          </c:spPr>
          <c:invertIfNegative val="0"/>
          <c:val>
            <c:numRef>
              <c:f>'Topic Ratings (-CR)'!$D$100:$D$109</c:f>
              <c:numCache>
                <c:formatCode>0.0</c:formatCode>
                <c:ptCount val="10"/>
                <c:pt idx="0">
                  <c:v>18.75</c:v>
                </c:pt>
                <c:pt idx="1">
                  <c:v>18.75</c:v>
                </c:pt>
                <c:pt idx="2">
                  <c:v>10.416666666666668</c:v>
                </c:pt>
                <c:pt idx="3">
                  <c:v>8.3333333333333321</c:v>
                </c:pt>
                <c:pt idx="4">
                  <c:v>22.916666666666664</c:v>
                </c:pt>
                <c:pt idx="5">
                  <c:v>4.1666666666666661</c:v>
                </c:pt>
                <c:pt idx="6">
                  <c:v>10.416666666666668</c:v>
                </c:pt>
                <c:pt idx="7">
                  <c:v>4.1666666666666661</c:v>
                </c:pt>
                <c:pt idx="8">
                  <c:v>2.083333333333333</c:v>
                </c:pt>
                <c:pt idx="9">
                  <c:v>0</c:v>
                </c:pt>
              </c:numCache>
            </c:numRef>
          </c:val>
          <c:extLst>
            <c:ext xmlns:c16="http://schemas.microsoft.com/office/drawing/2014/chart" uri="{C3380CC4-5D6E-409C-BE32-E72D297353CC}">
              <c16:uniqueId val="{00000002-DC2D-D747-A305-397764DB894F}"/>
            </c:ext>
          </c:extLst>
        </c:ser>
        <c:ser>
          <c:idx val="3"/>
          <c:order val="3"/>
          <c:tx>
            <c:v>8</c:v>
          </c:tx>
          <c:spPr>
            <a:solidFill>
              <a:srgbClr val="D89593"/>
            </a:solidFill>
            <a:ln>
              <a:noFill/>
            </a:ln>
            <a:effectLst/>
          </c:spPr>
          <c:invertIfNegative val="0"/>
          <c:val>
            <c:numRef>
              <c:f>'Topic Ratings (-CR)'!$E$100:$E$109</c:f>
              <c:numCache>
                <c:formatCode>0.0</c:formatCode>
                <c:ptCount val="10"/>
                <c:pt idx="0">
                  <c:v>14.583333333333334</c:v>
                </c:pt>
                <c:pt idx="1">
                  <c:v>14.583333333333334</c:v>
                </c:pt>
                <c:pt idx="2">
                  <c:v>10.416666666666668</c:v>
                </c:pt>
                <c:pt idx="3">
                  <c:v>8.3333333333333321</c:v>
                </c:pt>
                <c:pt idx="4">
                  <c:v>10.416666666666668</c:v>
                </c:pt>
                <c:pt idx="5">
                  <c:v>25</c:v>
                </c:pt>
                <c:pt idx="6">
                  <c:v>6.25</c:v>
                </c:pt>
                <c:pt idx="7">
                  <c:v>4.1666666666666661</c:v>
                </c:pt>
                <c:pt idx="8">
                  <c:v>4.1666666666666661</c:v>
                </c:pt>
                <c:pt idx="9">
                  <c:v>2.083333333333333</c:v>
                </c:pt>
              </c:numCache>
            </c:numRef>
          </c:val>
          <c:extLst>
            <c:ext xmlns:c16="http://schemas.microsoft.com/office/drawing/2014/chart" uri="{C3380CC4-5D6E-409C-BE32-E72D297353CC}">
              <c16:uniqueId val="{00000003-DC2D-D747-A305-397764DB894F}"/>
            </c:ext>
          </c:extLst>
        </c:ser>
        <c:ser>
          <c:idx val="4"/>
          <c:order val="4"/>
          <c:tx>
            <c:v>7</c:v>
          </c:tx>
          <c:spPr>
            <a:solidFill>
              <a:srgbClr val="E56C0A"/>
            </a:solidFill>
            <a:ln>
              <a:noFill/>
            </a:ln>
            <a:effectLst/>
          </c:spPr>
          <c:invertIfNegative val="0"/>
          <c:val>
            <c:numRef>
              <c:f>'Topic Ratings (-CR)'!$F$100:$F$109</c:f>
              <c:numCache>
                <c:formatCode>0.0</c:formatCode>
                <c:ptCount val="10"/>
                <c:pt idx="0">
                  <c:v>8.3333333333333321</c:v>
                </c:pt>
                <c:pt idx="1">
                  <c:v>6.25</c:v>
                </c:pt>
                <c:pt idx="2">
                  <c:v>20.833333333333336</c:v>
                </c:pt>
                <c:pt idx="3">
                  <c:v>12.5</c:v>
                </c:pt>
                <c:pt idx="4">
                  <c:v>8.3333333333333321</c:v>
                </c:pt>
                <c:pt idx="5">
                  <c:v>18.75</c:v>
                </c:pt>
                <c:pt idx="6">
                  <c:v>12.5</c:v>
                </c:pt>
                <c:pt idx="7">
                  <c:v>6.25</c:v>
                </c:pt>
                <c:pt idx="8">
                  <c:v>2.083333333333333</c:v>
                </c:pt>
                <c:pt idx="9">
                  <c:v>4.1666666666666661</c:v>
                </c:pt>
              </c:numCache>
            </c:numRef>
          </c:val>
          <c:extLst>
            <c:ext xmlns:c16="http://schemas.microsoft.com/office/drawing/2014/chart" uri="{C3380CC4-5D6E-409C-BE32-E72D297353CC}">
              <c16:uniqueId val="{00000004-DC2D-D747-A305-397764DB894F}"/>
            </c:ext>
          </c:extLst>
        </c:ser>
        <c:ser>
          <c:idx val="5"/>
          <c:order val="5"/>
          <c:tx>
            <c:v>6</c:v>
          </c:tx>
          <c:spPr>
            <a:solidFill>
              <a:srgbClr val="FCC190"/>
            </a:solidFill>
            <a:ln>
              <a:noFill/>
            </a:ln>
            <a:effectLst/>
          </c:spPr>
          <c:invertIfNegative val="0"/>
          <c:val>
            <c:numRef>
              <c:f>'Topic Ratings (-CR)'!$G$100:$G$109</c:f>
              <c:numCache>
                <c:formatCode>0.0</c:formatCode>
                <c:ptCount val="10"/>
                <c:pt idx="0">
                  <c:v>6.25</c:v>
                </c:pt>
                <c:pt idx="1">
                  <c:v>16.666666666666664</c:v>
                </c:pt>
                <c:pt idx="2">
                  <c:v>12.5</c:v>
                </c:pt>
                <c:pt idx="3">
                  <c:v>16.666666666666664</c:v>
                </c:pt>
                <c:pt idx="4">
                  <c:v>6.25</c:v>
                </c:pt>
                <c:pt idx="5">
                  <c:v>10.416666666666668</c:v>
                </c:pt>
                <c:pt idx="6">
                  <c:v>6.25</c:v>
                </c:pt>
                <c:pt idx="7">
                  <c:v>6.25</c:v>
                </c:pt>
                <c:pt idx="8">
                  <c:v>14.583333333333334</c:v>
                </c:pt>
                <c:pt idx="9">
                  <c:v>4.1666666666666661</c:v>
                </c:pt>
              </c:numCache>
            </c:numRef>
          </c:val>
          <c:extLst>
            <c:ext xmlns:c16="http://schemas.microsoft.com/office/drawing/2014/chart" uri="{C3380CC4-5D6E-409C-BE32-E72D297353CC}">
              <c16:uniqueId val="{00000005-DC2D-D747-A305-397764DB894F}"/>
            </c:ext>
          </c:extLst>
        </c:ser>
        <c:ser>
          <c:idx val="6"/>
          <c:order val="6"/>
          <c:tx>
            <c:v>5</c:v>
          </c:tx>
          <c:spPr>
            <a:solidFill>
              <a:srgbClr val="D7D37C"/>
            </a:solidFill>
            <a:ln>
              <a:noFill/>
            </a:ln>
            <a:effectLst/>
          </c:spPr>
          <c:invertIfNegative val="0"/>
          <c:val>
            <c:numRef>
              <c:f>'Topic Ratings (-CR)'!$H$100:$H$109</c:f>
              <c:numCache>
                <c:formatCode>0.0</c:formatCode>
                <c:ptCount val="10"/>
                <c:pt idx="0">
                  <c:v>8.3333333333333321</c:v>
                </c:pt>
                <c:pt idx="1">
                  <c:v>16.666666666666664</c:v>
                </c:pt>
                <c:pt idx="2">
                  <c:v>25</c:v>
                </c:pt>
                <c:pt idx="3">
                  <c:v>6.25</c:v>
                </c:pt>
                <c:pt idx="4">
                  <c:v>20.833333333333336</c:v>
                </c:pt>
                <c:pt idx="5">
                  <c:v>6.25</c:v>
                </c:pt>
                <c:pt idx="6">
                  <c:v>4.1666666666666661</c:v>
                </c:pt>
                <c:pt idx="7">
                  <c:v>2.083333333333333</c:v>
                </c:pt>
                <c:pt idx="8">
                  <c:v>8.3333333333333321</c:v>
                </c:pt>
                <c:pt idx="9">
                  <c:v>2.083333333333333</c:v>
                </c:pt>
              </c:numCache>
            </c:numRef>
          </c:val>
          <c:extLst>
            <c:ext xmlns:c16="http://schemas.microsoft.com/office/drawing/2014/chart" uri="{C3380CC4-5D6E-409C-BE32-E72D297353CC}">
              <c16:uniqueId val="{00000006-DC2D-D747-A305-397764DB894F}"/>
            </c:ext>
          </c:extLst>
        </c:ser>
        <c:ser>
          <c:idx val="7"/>
          <c:order val="7"/>
          <c:tx>
            <c:v>4</c:v>
          </c:tx>
          <c:spPr>
            <a:solidFill>
              <a:srgbClr val="D7CE09"/>
            </a:solidFill>
            <a:ln>
              <a:noFill/>
            </a:ln>
            <a:effectLst/>
          </c:spPr>
          <c:invertIfNegative val="0"/>
          <c:val>
            <c:numRef>
              <c:f>'Topic Ratings (-CR)'!$I$100:$I$109</c:f>
              <c:numCache>
                <c:formatCode>0.0</c:formatCode>
                <c:ptCount val="10"/>
                <c:pt idx="0">
                  <c:v>0</c:v>
                </c:pt>
                <c:pt idx="1">
                  <c:v>6.25</c:v>
                </c:pt>
                <c:pt idx="2">
                  <c:v>12.5</c:v>
                </c:pt>
                <c:pt idx="3">
                  <c:v>6.25</c:v>
                </c:pt>
                <c:pt idx="4">
                  <c:v>10.416666666666668</c:v>
                </c:pt>
                <c:pt idx="5">
                  <c:v>14.583333333333334</c:v>
                </c:pt>
                <c:pt idx="6">
                  <c:v>10.416666666666668</c:v>
                </c:pt>
                <c:pt idx="7">
                  <c:v>14.583333333333334</c:v>
                </c:pt>
                <c:pt idx="8">
                  <c:v>10.416666666666668</c:v>
                </c:pt>
                <c:pt idx="9">
                  <c:v>14.583333333333334</c:v>
                </c:pt>
              </c:numCache>
            </c:numRef>
          </c:val>
          <c:extLst>
            <c:ext xmlns:c16="http://schemas.microsoft.com/office/drawing/2014/chart" uri="{C3380CC4-5D6E-409C-BE32-E72D297353CC}">
              <c16:uniqueId val="{00000007-DC2D-D747-A305-397764DB894F}"/>
            </c:ext>
          </c:extLst>
        </c:ser>
        <c:ser>
          <c:idx val="8"/>
          <c:order val="8"/>
          <c:tx>
            <c:v>3</c:v>
          </c:tx>
          <c:spPr>
            <a:solidFill>
              <a:srgbClr val="C2F2C4"/>
            </a:solidFill>
            <a:ln>
              <a:noFill/>
            </a:ln>
            <a:effectLst/>
          </c:spPr>
          <c:invertIfNegative val="0"/>
          <c:val>
            <c:numRef>
              <c:f>'Topic Ratings (-CR)'!$J$100:$J$109</c:f>
              <c:numCache>
                <c:formatCode>0.0</c:formatCode>
                <c:ptCount val="10"/>
                <c:pt idx="0">
                  <c:v>2.083333333333333</c:v>
                </c:pt>
                <c:pt idx="1">
                  <c:v>4.1666666666666661</c:v>
                </c:pt>
                <c:pt idx="2">
                  <c:v>2.083333333333333</c:v>
                </c:pt>
                <c:pt idx="3">
                  <c:v>10.416666666666668</c:v>
                </c:pt>
                <c:pt idx="4">
                  <c:v>4.1666666666666661</c:v>
                </c:pt>
                <c:pt idx="5">
                  <c:v>8.3333333333333321</c:v>
                </c:pt>
                <c:pt idx="6">
                  <c:v>6.25</c:v>
                </c:pt>
                <c:pt idx="7">
                  <c:v>10.416666666666668</c:v>
                </c:pt>
                <c:pt idx="8">
                  <c:v>31.25</c:v>
                </c:pt>
                <c:pt idx="9">
                  <c:v>20.833333333333336</c:v>
                </c:pt>
              </c:numCache>
            </c:numRef>
          </c:val>
          <c:extLst>
            <c:ext xmlns:c16="http://schemas.microsoft.com/office/drawing/2014/chart" uri="{C3380CC4-5D6E-409C-BE32-E72D297353CC}">
              <c16:uniqueId val="{00000008-DC2D-D747-A305-397764DB894F}"/>
            </c:ext>
          </c:extLst>
        </c:ser>
        <c:ser>
          <c:idx val="9"/>
          <c:order val="9"/>
          <c:tx>
            <c:v>2</c:v>
          </c:tx>
          <c:spPr>
            <a:solidFill>
              <a:srgbClr val="5FA065"/>
            </a:solidFill>
            <a:ln>
              <a:noFill/>
            </a:ln>
            <a:effectLst/>
          </c:spPr>
          <c:invertIfNegative val="0"/>
          <c:val>
            <c:numRef>
              <c:f>'Topic Ratings (-CR)'!$K$100:$K$109</c:f>
              <c:numCache>
                <c:formatCode>0.0</c:formatCode>
                <c:ptCount val="10"/>
                <c:pt idx="0">
                  <c:v>2.083333333333333</c:v>
                </c:pt>
                <c:pt idx="1">
                  <c:v>0</c:v>
                </c:pt>
                <c:pt idx="2">
                  <c:v>0</c:v>
                </c:pt>
                <c:pt idx="3">
                  <c:v>12.5</c:v>
                </c:pt>
                <c:pt idx="4">
                  <c:v>8.3333333333333321</c:v>
                </c:pt>
                <c:pt idx="5">
                  <c:v>8.3333333333333321</c:v>
                </c:pt>
                <c:pt idx="6">
                  <c:v>18.75</c:v>
                </c:pt>
                <c:pt idx="7">
                  <c:v>12.5</c:v>
                </c:pt>
                <c:pt idx="8">
                  <c:v>16.666666666666664</c:v>
                </c:pt>
                <c:pt idx="9">
                  <c:v>20.833333333333336</c:v>
                </c:pt>
              </c:numCache>
            </c:numRef>
          </c:val>
          <c:extLst>
            <c:ext xmlns:c16="http://schemas.microsoft.com/office/drawing/2014/chart" uri="{C3380CC4-5D6E-409C-BE32-E72D297353CC}">
              <c16:uniqueId val="{00000009-DC2D-D747-A305-397764DB894F}"/>
            </c:ext>
          </c:extLst>
        </c:ser>
        <c:ser>
          <c:idx val="10"/>
          <c:order val="10"/>
          <c:tx>
            <c:v>1</c:v>
          </c:tx>
          <c:spPr>
            <a:solidFill>
              <a:srgbClr val="0F7F00"/>
            </a:solidFill>
            <a:ln>
              <a:noFill/>
            </a:ln>
            <a:effectLst/>
          </c:spPr>
          <c:invertIfNegative val="0"/>
          <c:val>
            <c:numRef>
              <c:f>'Topic Ratings (-CR)'!$L$100:$L$109</c:f>
              <c:numCache>
                <c:formatCode>0.0</c:formatCode>
                <c:ptCount val="10"/>
                <c:pt idx="0">
                  <c:v>0</c:v>
                </c:pt>
                <c:pt idx="1">
                  <c:v>0</c:v>
                </c:pt>
                <c:pt idx="2">
                  <c:v>0</c:v>
                </c:pt>
                <c:pt idx="3">
                  <c:v>2.083333333333333</c:v>
                </c:pt>
                <c:pt idx="4">
                  <c:v>4.1666666666666661</c:v>
                </c:pt>
                <c:pt idx="5">
                  <c:v>2.083333333333333</c:v>
                </c:pt>
                <c:pt idx="6">
                  <c:v>18.75</c:v>
                </c:pt>
                <c:pt idx="7">
                  <c:v>31.25</c:v>
                </c:pt>
                <c:pt idx="8">
                  <c:v>10.416666666666668</c:v>
                </c:pt>
                <c:pt idx="9">
                  <c:v>31.25</c:v>
                </c:pt>
              </c:numCache>
            </c:numRef>
          </c:val>
          <c:extLst>
            <c:ext xmlns:c16="http://schemas.microsoft.com/office/drawing/2014/chart" uri="{C3380CC4-5D6E-409C-BE32-E72D297353CC}">
              <c16:uniqueId val="{0000000A-DC2D-D747-A305-397764DB894F}"/>
            </c:ext>
          </c:extLst>
        </c:ser>
        <c:ser>
          <c:idx val="11"/>
          <c:order val="11"/>
          <c:tx>
            <c:v>BUFFER2</c:v>
          </c:tx>
          <c:spPr>
            <a:solidFill>
              <a:schemeClr val="bg1"/>
            </a:solidFill>
            <a:ln>
              <a:noFill/>
            </a:ln>
            <a:effectLst/>
          </c:spPr>
          <c:invertIfNegative val="0"/>
          <c:val>
            <c:numRef>
              <c:f>'Topic Ratings (-CR)'!$M$100:$M$109</c:f>
              <c:numCache>
                <c:formatCode>0.0</c:formatCode>
                <c:ptCount val="10"/>
                <c:pt idx="0">
                  <c:v>87.500000000000014</c:v>
                </c:pt>
                <c:pt idx="1">
                  <c:v>72.916666666666657</c:v>
                </c:pt>
                <c:pt idx="2">
                  <c:v>60.416666666666671</c:v>
                </c:pt>
                <c:pt idx="3">
                  <c:v>62.5</c:v>
                </c:pt>
                <c:pt idx="4">
                  <c:v>52.083333333333321</c:v>
                </c:pt>
                <c:pt idx="5">
                  <c:v>60.416666666666686</c:v>
                </c:pt>
                <c:pt idx="6">
                  <c:v>41.666666666666664</c:v>
                </c:pt>
                <c:pt idx="7">
                  <c:v>29.166666666666661</c:v>
                </c:pt>
                <c:pt idx="8">
                  <c:v>22.916666666666657</c:v>
                </c:pt>
                <c:pt idx="9">
                  <c:v>10.416666666666661</c:v>
                </c:pt>
              </c:numCache>
            </c:numRef>
          </c:val>
          <c:extLst>
            <c:ext xmlns:c16="http://schemas.microsoft.com/office/drawing/2014/chart" uri="{C3380CC4-5D6E-409C-BE32-E72D297353CC}">
              <c16:uniqueId val="{0000000B-DC2D-D747-A305-397764DB894F}"/>
            </c:ext>
          </c:extLst>
        </c:ser>
        <c:dLbls>
          <c:showLegendKey val="0"/>
          <c:showVal val="0"/>
          <c:showCatName val="0"/>
          <c:showSerName val="0"/>
          <c:showPercent val="0"/>
          <c:showBubbleSize val="0"/>
        </c:dLbls>
        <c:gapWidth val="150"/>
        <c:overlap val="100"/>
        <c:axId val="1962228448"/>
        <c:axId val="1959197776"/>
      </c:barChart>
      <c:catAx>
        <c:axId val="1962228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1" u="none" strike="noStrike" kern="1200" baseline="0">
                <a:solidFill>
                  <a:schemeClr val="tx1">
                    <a:lumMod val="65000"/>
                    <a:lumOff val="35000"/>
                  </a:schemeClr>
                </a:solidFill>
                <a:latin typeface="+mn-lt"/>
                <a:ea typeface="+mn-ea"/>
                <a:cs typeface="+mn-cs"/>
              </a:defRPr>
            </a:pPr>
            <a:endParaRPr lang="en-US"/>
          </a:p>
        </c:txPr>
        <c:crossAx val="1959197776"/>
        <c:crosses val="autoZero"/>
        <c:auto val="1"/>
        <c:lblAlgn val="ctr"/>
        <c:lblOffset val="100"/>
        <c:noMultiLvlLbl val="0"/>
      </c:catAx>
      <c:valAx>
        <c:axId val="1959197776"/>
        <c:scaling>
          <c:orientation val="minMax"/>
        </c:scaling>
        <c:delete val="1"/>
        <c:axPos val="b"/>
        <c:numFmt formatCode="0.0" sourceLinked="1"/>
        <c:majorTickMark val="none"/>
        <c:minorTickMark val="none"/>
        <c:tickLblPos val="nextTo"/>
        <c:crossAx val="196222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12741108703693"/>
          <c:y val="3.6353615285068815E-2"/>
          <c:w val="0.77687261819545284"/>
          <c:h val="0.88697903018338931"/>
        </c:manualLayout>
      </c:layout>
      <c:barChart>
        <c:barDir val="bar"/>
        <c:grouping val="stacked"/>
        <c:varyColors val="0"/>
        <c:ser>
          <c:idx val="0"/>
          <c:order val="0"/>
          <c:tx>
            <c:v>BUFFER1</c:v>
          </c:tx>
          <c:spPr>
            <a:solidFill>
              <a:schemeClr val="bg1"/>
            </a:solidFill>
            <a:ln>
              <a:noFill/>
            </a:ln>
            <a:effectLst/>
          </c:spPr>
          <c:invertIfNegative val="0"/>
          <c:cat>
            <c:strRef>
              <c:f>'Topic Ratings (CR)'!$A$46:$A$55</c:f>
              <c:strCache>
                <c:ptCount val="10"/>
                <c:pt idx="0">
                  <c:v>Electrochemistry</c:v>
                </c:pt>
                <c:pt idx="1">
                  <c:v>Kinetics</c:v>
                </c:pt>
                <c:pt idx="2">
                  <c:v>Energy Calculations</c:v>
                </c:pt>
                <c:pt idx="3">
                  <c:v>Chemical Equilibrium</c:v>
                </c:pt>
                <c:pt idx="4">
                  <c:v>Organic Chemistry</c:v>
                </c:pt>
                <c:pt idx="5">
                  <c:v>Transition Metal Chemistry</c:v>
                </c:pt>
                <c:pt idx="6">
                  <c:v>Analytical Techniques</c:v>
                </c:pt>
                <c:pt idx="7">
                  <c:v>Acids, Bases, and Buffers</c:v>
                </c:pt>
                <c:pt idx="8">
                  <c:v>Bonding and Intermolecular Forces</c:v>
                </c:pt>
                <c:pt idx="9">
                  <c:v>Atomic Structure and Molar Calculations</c:v>
                </c:pt>
              </c:strCache>
            </c:strRef>
          </c:cat>
          <c:val>
            <c:numRef>
              <c:f>'Topic Ratings (CR)'!$B$46:$B$55</c:f>
              <c:numCache>
                <c:formatCode>0.0</c:formatCode>
                <c:ptCount val="10"/>
                <c:pt idx="0">
                  <c:v>12.5</c:v>
                </c:pt>
                <c:pt idx="1">
                  <c:v>12.5</c:v>
                </c:pt>
                <c:pt idx="2">
                  <c:v>37.5</c:v>
                </c:pt>
                <c:pt idx="3">
                  <c:v>37.5</c:v>
                </c:pt>
                <c:pt idx="4">
                  <c:v>50</c:v>
                </c:pt>
                <c:pt idx="5">
                  <c:v>50</c:v>
                </c:pt>
                <c:pt idx="6">
                  <c:v>62.5</c:v>
                </c:pt>
                <c:pt idx="7">
                  <c:v>75</c:v>
                </c:pt>
                <c:pt idx="8">
                  <c:v>62.5</c:v>
                </c:pt>
                <c:pt idx="9">
                  <c:v>100</c:v>
                </c:pt>
              </c:numCache>
            </c:numRef>
          </c:val>
          <c:extLst>
            <c:ext xmlns:c16="http://schemas.microsoft.com/office/drawing/2014/chart" uri="{C3380CC4-5D6E-409C-BE32-E72D297353CC}">
              <c16:uniqueId val="{00000000-6E8A-7949-B3E8-A3F2681D7BB5}"/>
            </c:ext>
          </c:extLst>
        </c:ser>
        <c:ser>
          <c:idx val="1"/>
          <c:order val="1"/>
          <c:tx>
            <c:v>10</c:v>
          </c:tx>
          <c:spPr>
            <a:solidFill>
              <a:srgbClr val="5B221F"/>
            </a:solidFill>
            <a:ln>
              <a:noFill/>
            </a:ln>
            <a:effectLst/>
          </c:spPr>
          <c:invertIfNegative val="0"/>
          <c:cat>
            <c:strRef>
              <c:f>'Topic Ratings (CR)'!$A$46:$A$55</c:f>
              <c:strCache>
                <c:ptCount val="10"/>
                <c:pt idx="0">
                  <c:v>Electrochemistry</c:v>
                </c:pt>
                <c:pt idx="1">
                  <c:v>Kinetics</c:v>
                </c:pt>
                <c:pt idx="2">
                  <c:v>Energy Calculations</c:v>
                </c:pt>
                <c:pt idx="3">
                  <c:v>Chemical Equilibrium</c:v>
                </c:pt>
                <c:pt idx="4">
                  <c:v>Organic Chemistry</c:v>
                </c:pt>
                <c:pt idx="5">
                  <c:v>Transition Metal Chemistry</c:v>
                </c:pt>
                <c:pt idx="6">
                  <c:v>Analytical Techniques</c:v>
                </c:pt>
                <c:pt idx="7">
                  <c:v>Acids, Bases, and Buffers</c:v>
                </c:pt>
                <c:pt idx="8">
                  <c:v>Bonding and Intermolecular Forces</c:v>
                </c:pt>
                <c:pt idx="9">
                  <c:v>Atomic Structure and Molar Calculations</c:v>
                </c:pt>
              </c:strCache>
            </c:strRef>
          </c:cat>
          <c:val>
            <c:numRef>
              <c:f>'Topic Ratings (CR)'!$C$46:$C$55</c:f>
              <c:numCache>
                <c:formatCode>0.0</c:formatCode>
                <c:ptCount val="10"/>
                <c:pt idx="0">
                  <c:v>25</c:v>
                </c:pt>
                <c:pt idx="1">
                  <c:v>25</c:v>
                </c:pt>
                <c:pt idx="2">
                  <c:v>0</c:v>
                </c:pt>
                <c:pt idx="3">
                  <c:v>0</c:v>
                </c:pt>
                <c:pt idx="4">
                  <c:v>25</c:v>
                </c:pt>
                <c:pt idx="5">
                  <c:v>25</c:v>
                </c:pt>
                <c:pt idx="6">
                  <c:v>0</c:v>
                </c:pt>
                <c:pt idx="7">
                  <c:v>0</c:v>
                </c:pt>
                <c:pt idx="8">
                  <c:v>0</c:v>
                </c:pt>
                <c:pt idx="9">
                  <c:v>0</c:v>
                </c:pt>
              </c:numCache>
            </c:numRef>
          </c:val>
          <c:extLst>
            <c:ext xmlns:c16="http://schemas.microsoft.com/office/drawing/2014/chart" uri="{C3380CC4-5D6E-409C-BE32-E72D297353CC}">
              <c16:uniqueId val="{00000001-6E8A-7949-B3E8-A3F2681D7BB5}"/>
            </c:ext>
          </c:extLst>
        </c:ser>
        <c:ser>
          <c:idx val="2"/>
          <c:order val="2"/>
          <c:tx>
            <c:v>9</c:v>
          </c:tx>
          <c:spPr>
            <a:solidFill>
              <a:srgbClr val="933633"/>
            </a:solidFill>
            <a:ln>
              <a:noFill/>
            </a:ln>
            <a:effectLst/>
          </c:spPr>
          <c:invertIfNegative val="0"/>
          <c:val>
            <c:numRef>
              <c:f>'Topic Ratings (CR)'!$D$46:$D$55</c:f>
              <c:numCache>
                <c:formatCode>0.0</c:formatCode>
                <c:ptCount val="10"/>
                <c:pt idx="0">
                  <c:v>12.5</c:v>
                </c:pt>
                <c:pt idx="1">
                  <c:v>25</c:v>
                </c:pt>
                <c:pt idx="2">
                  <c:v>25</c:v>
                </c:pt>
                <c:pt idx="3">
                  <c:v>12.5</c:v>
                </c:pt>
                <c:pt idx="4">
                  <c:v>12.5</c:v>
                </c:pt>
                <c:pt idx="5">
                  <c:v>0</c:v>
                </c:pt>
                <c:pt idx="6">
                  <c:v>12.5</c:v>
                </c:pt>
                <c:pt idx="7">
                  <c:v>0</c:v>
                </c:pt>
                <c:pt idx="8">
                  <c:v>0</c:v>
                </c:pt>
                <c:pt idx="9">
                  <c:v>0</c:v>
                </c:pt>
              </c:numCache>
            </c:numRef>
          </c:val>
          <c:extLst>
            <c:ext xmlns:c16="http://schemas.microsoft.com/office/drawing/2014/chart" uri="{C3380CC4-5D6E-409C-BE32-E72D297353CC}">
              <c16:uniqueId val="{00000002-6E8A-7949-B3E8-A3F2681D7BB5}"/>
            </c:ext>
          </c:extLst>
        </c:ser>
        <c:ser>
          <c:idx val="3"/>
          <c:order val="3"/>
          <c:tx>
            <c:v>8</c:v>
          </c:tx>
          <c:spPr>
            <a:solidFill>
              <a:srgbClr val="D89593"/>
            </a:solidFill>
            <a:ln>
              <a:noFill/>
            </a:ln>
            <a:effectLst/>
          </c:spPr>
          <c:invertIfNegative val="0"/>
          <c:val>
            <c:numRef>
              <c:f>'Topic Ratings (CR)'!$E$46:$E$55</c:f>
              <c:numCache>
                <c:formatCode>0.0</c:formatCode>
                <c:ptCount val="10"/>
                <c:pt idx="0">
                  <c:v>25</c:v>
                </c:pt>
                <c:pt idx="1">
                  <c:v>12.5</c:v>
                </c:pt>
                <c:pt idx="2">
                  <c:v>25</c:v>
                </c:pt>
                <c:pt idx="3">
                  <c:v>0</c:v>
                </c:pt>
                <c:pt idx="4">
                  <c:v>0</c:v>
                </c:pt>
                <c:pt idx="5">
                  <c:v>12.5</c:v>
                </c:pt>
                <c:pt idx="6">
                  <c:v>12.5</c:v>
                </c:pt>
                <c:pt idx="7">
                  <c:v>12.5</c:v>
                </c:pt>
                <c:pt idx="8">
                  <c:v>0</c:v>
                </c:pt>
                <c:pt idx="9">
                  <c:v>0</c:v>
                </c:pt>
              </c:numCache>
            </c:numRef>
          </c:val>
          <c:extLst>
            <c:ext xmlns:c16="http://schemas.microsoft.com/office/drawing/2014/chart" uri="{C3380CC4-5D6E-409C-BE32-E72D297353CC}">
              <c16:uniqueId val="{00000003-6E8A-7949-B3E8-A3F2681D7BB5}"/>
            </c:ext>
          </c:extLst>
        </c:ser>
        <c:ser>
          <c:idx val="4"/>
          <c:order val="4"/>
          <c:tx>
            <c:v>7</c:v>
          </c:tx>
          <c:spPr>
            <a:solidFill>
              <a:srgbClr val="E56C0A"/>
            </a:solidFill>
            <a:ln>
              <a:noFill/>
            </a:ln>
            <a:effectLst/>
          </c:spPr>
          <c:invertIfNegative val="0"/>
          <c:val>
            <c:numRef>
              <c:f>'Topic Ratings (CR)'!$F$46:$F$55</c:f>
              <c:numCache>
                <c:formatCode>0.0</c:formatCode>
                <c:ptCount val="10"/>
                <c:pt idx="0">
                  <c:v>12.5</c:v>
                </c:pt>
                <c:pt idx="1">
                  <c:v>0</c:v>
                </c:pt>
                <c:pt idx="2">
                  <c:v>12.5</c:v>
                </c:pt>
                <c:pt idx="3">
                  <c:v>50</c:v>
                </c:pt>
                <c:pt idx="4">
                  <c:v>12.5</c:v>
                </c:pt>
                <c:pt idx="5">
                  <c:v>0</c:v>
                </c:pt>
                <c:pt idx="6">
                  <c:v>0</c:v>
                </c:pt>
                <c:pt idx="7">
                  <c:v>12.5</c:v>
                </c:pt>
                <c:pt idx="8">
                  <c:v>0</c:v>
                </c:pt>
                <c:pt idx="9">
                  <c:v>0</c:v>
                </c:pt>
              </c:numCache>
            </c:numRef>
          </c:val>
          <c:extLst>
            <c:ext xmlns:c16="http://schemas.microsoft.com/office/drawing/2014/chart" uri="{C3380CC4-5D6E-409C-BE32-E72D297353CC}">
              <c16:uniqueId val="{00000004-6E8A-7949-B3E8-A3F2681D7BB5}"/>
            </c:ext>
          </c:extLst>
        </c:ser>
        <c:ser>
          <c:idx val="5"/>
          <c:order val="5"/>
          <c:tx>
            <c:v>6</c:v>
          </c:tx>
          <c:spPr>
            <a:solidFill>
              <a:srgbClr val="FCC190"/>
            </a:solidFill>
            <a:ln>
              <a:noFill/>
            </a:ln>
            <a:effectLst/>
          </c:spPr>
          <c:invertIfNegative val="0"/>
          <c:val>
            <c:numRef>
              <c:f>'Topic Ratings (CR)'!$G$46:$G$55</c:f>
              <c:numCache>
                <c:formatCode>0.0</c:formatCode>
                <c:ptCount val="10"/>
                <c:pt idx="0">
                  <c:v>12.5</c:v>
                </c:pt>
                <c:pt idx="1">
                  <c:v>25</c:v>
                </c:pt>
                <c:pt idx="2">
                  <c:v>0</c:v>
                </c:pt>
                <c:pt idx="3">
                  <c:v>0</c:v>
                </c:pt>
                <c:pt idx="4">
                  <c:v>0</c:v>
                </c:pt>
                <c:pt idx="5">
                  <c:v>12.5</c:v>
                </c:pt>
                <c:pt idx="6">
                  <c:v>12.5</c:v>
                </c:pt>
                <c:pt idx="7">
                  <c:v>0</c:v>
                </c:pt>
                <c:pt idx="8">
                  <c:v>37.5</c:v>
                </c:pt>
                <c:pt idx="9">
                  <c:v>0</c:v>
                </c:pt>
              </c:numCache>
            </c:numRef>
          </c:val>
          <c:extLst>
            <c:ext xmlns:c16="http://schemas.microsoft.com/office/drawing/2014/chart" uri="{C3380CC4-5D6E-409C-BE32-E72D297353CC}">
              <c16:uniqueId val="{00000005-6E8A-7949-B3E8-A3F2681D7BB5}"/>
            </c:ext>
          </c:extLst>
        </c:ser>
        <c:ser>
          <c:idx val="6"/>
          <c:order val="6"/>
          <c:tx>
            <c:v>5</c:v>
          </c:tx>
          <c:spPr>
            <a:solidFill>
              <a:srgbClr val="D7D37C"/>
            </a:solidFill>
            <a:ln>
              <a:noFill/>
            </a:ln>
            <a:effectLst/>
          </c:spPr>
          <c:invertIfNegative val="0"/>
          <c:val>
            <c:numRef>
              <c:f>'Topic Ratings (CR)'!$H$46:$H$55</c:f>
              <c:numCache>
                <c:formatCode>0.0</c:formatCode>
                <c:ptCount val="10"/>
                <c:pt idx="0">
                  <c:v>0</c:v>
                </c:pt>
                <c:pt idx="1">
                  <c:v>0</c:v>
                </c:pt>
                <c:pt idx="2">
                  <c:v>25</c:v>
                </c:pt>
                <c:pt idx="3">
                  <c:v>25</c:v>
                </c:pt>
                <c:pt idx="4">
                  <c:v>12.5</c:v>
                </c:pt>
                <c:pt idx="5">
                  <c:v>0</c:v>
                </c:pt>
                <c:pt idx="6">
                  <c:v>0</c:v>
                </c:pt>
                <c:pt idx="7">
                  <c:v>25</c:v>
                </c:pt>
                <c:pt idx="8">
                  <c:v>0</c:v>
                </c:pt>
                <c:pt idx="9">
                  <c:v>12.5</c:v>
                </c:pt>
              </c:numCache>
            </c:numRef>
          </c:val>
          <c:extLst>
            <c:ext xmlns:c16="http://schemas.microsoft.com/office/drawing/2014/chart" uri="{C3380CC4-5D6E-409C-BE32-E72D297353CC}">
              <c16:uniqueId val="{00000006-6E8A-7949-B3E8-A3F2681D7BB5}"/>
            </c:ext>
          </c:extLst>
        </c:ser>
        <c:ser>
          <c:idx val="7"/>
          <c:order val="7"/>
          <c:tx>
            <c:v>4</c:v>
          </c:tx>
          <c:spPr>
            <a:solidFill>
              <a:srgbClr val="D7CE09"/>
            </a:solidFill>
            <a:ln>
              <a:noFill/>
            </a:ln>
            <a:effectLst/>
          </c:spPr>
          <c:invertIfNegative val="0"/>
          <c:val>
            <c:numRef>
              <c:f>'Topic Ratings (CR)'!$I$46:$I$55</c:f>
              <c:numCache>
                <c:formatCode>0.0</c:formatCode>
                <c:ptCount val="10"/>
                <c:pt idx="0">
                  <c:v>12.5</c:v>
                </c:pt>
                <c:pt idx="1">
                  <c:v>12.5</c:v>
                </c:pt>
                <c:pt idx="2">
                  <c:v>0</c:v>
                </c:pt>
                <c:pt idx="3">
                  <c:v>0</c:v>
                </c:pt>
                <c:pt idx="4">
                  <c:v>12.5</c:v>
                </c:pt>
                <c:pt idx="5">
                  <c:v>12.5</c:v>
                </c:pt>
                <c:pt idx="6">
                  <c:v>25</c:v>
                </c:pt>
                <c:pt idx="7">
                  <c:v>0</c:v>
                </c:pt>
                <c:pt idx="8">
                  <c:v>12.5</c:v>
                </c:pt>
                <c:pt idx="9">
                  <c:v>12.5</c:v>
                </c:pt>
              </c:numCache>
            </c:numRef>
          </c:val>
          <c:extLst>
            <c:ext xmlns:c16="http://schemas.microsoft.com/office/drawing/2014/chart" uri="{C3380CC4-5D6E-409C-BE32-E72D297353CC}">
              <c16:uniqueId val="{00000007-6E8A-7949-B3E8-A3F2681D7BB5}"/>
            </c:ext>
          </c:extLst>
        </c:ser>
        <c:ser>
          <c:idx val="8"/>
          <c:order val="8"/>
          <c:tx>
            <c:v>3</c:v>
          </c:tx>
          <c:spPr>
            <a:solidFill>
              <a:srgbClr val="C2F2C4"/>
            </a:solidFill>
            <a:ln>
              <a:noFill/>
            </a:ln>
            <a:effectLst/>
          </c:spPr>
          <c:invertIfNegative val="0"/>
          <c:val>
            <c:numRef>
              <c:f>'Topic Ratings (CR)'!$J$46:$J$55</c:f>
              <c:numCache>
                <c:formatCode>0.0</c:formatCode>
                <c:ptCount val="10"/>
                <c:pt idx="0">
                  <c:v>0</c:v>
                </c:pt>
                <c:pt idx="1">
                  <c:v>0</c:v>
                </c:pt>
                <c:pt idx="2">
                  <c:v>0</c:v>
                </c:pt>
                <c:pt idx="3">
                  <c:v>12.5</c:v>
                </c:pt>
                <c:pt idx="4">
                  <c:v>12.5</c:v>
                </c:pt>
                <c:pt idx="5">
                  <c:v>0</c:v>
                </c:pt>
                <c:pt idx="6">
                  <c:v>0</c:v>
                </c:pt>
                <c:pt idx="7">
                  <c:v>12.5</c:v>
                </c:pt>
                <c:pt idx="8">
                  <c:v>25</c:v>
                </c:pt>
                <c:pt idx="9">
                  <c:v>37.5</c:v>
                </c:pt>
              </c:numCache>
            </c:numRef>
          </c:val>
          <c:extLst>
            <c:ext xmlns:c16="http://schemas.microsoft.com/office/drawing/2014/chart" uri="{C3380CC4-5D6E-409C-BE32-E72D297353CC}">
              <c16:uniqueId val="{00000008-6E8A-7949-B3E8-A3F2681D7BB5}"/>
            </c:ext>
          </c:extLst>
        </c:ser>
        <c:ser>
          <c:idx val="9"/>
          <c:order val="9"/>
          <c:tx>
            <c:v>2</c:v>
          </c:tx>
          <c:spPr>
            <a:solidFill>
              <a:srgbClr val="5FA065"/>
            </a:solidFill>
            <a:ln>
              <a:noFill/>
            </a:ln>
            <a:effectLst/>
          </c:spPr>
          <c:invertIfNegative val="0"/>
          <c:val>
            <c:numRef>
              <c:f>'Topic Ratings (CR)'!$K$46:$K$55</c:f>
              <c:numCache>
                <c:formatCode>0.0</c:formatCode>
                <c:ptCount val="10"/>
                <c:pt idx="0">
                  <c:v>0</c:v>
                </c:pt>
                <c:pt idx="1">
                  <c:v>0</c:v>
                </c:pt>
                <c:pt idx="2">
                  <c:v>12.5</c:v>
                </c:pt>
                <c:pt idx="3">
                  <c:v>0</c:v>
                </c:pt>
                <c:pt idx="4">
                  <c:v>0</c:v>
                </c:pt>
                <c:pt idx="5">
                  <c:v>37.5</c:v>
                </c:pt>
                <c:pt idx="6">
                  <c:v>0</c:v>
                </c:pt>
                <c:pt idx="7">
                  <c:v>12.5</c:v>
                </c:pt>
                <c:pt idx="8">
                  <c:v>12.5</c:v>
                </c:pt>
                <c:pt idx="9">
                  <c:v>25</c:v>
                </c:pt>
              </c:numCache>
            </c:numRef>
          </c:val>
          <c:extLst>
            <c:ext xmlns:c16="http://schemas.microsoft.com/office/drawing/2014/chart" uri="{C3380CC4-5D6E-409C-BE32-E72D297353CC}">
              <c16:uniqueId val="{00000009-6E8A-7949-B3E8-A3F2681D7BB5}"/>
            </c:ext>
          </c:extLst>
        </c:ser>
        <c:ser>
          <c:idx val="10"/>
          <c:order val="10"/>
          <c:tx>
            <c:v>1</c:v>
          </c:tx>
          <c:spPr>
            <a:solidFill>
              <a:srgbClr val="0F7F00"/>
            </a:solidFill>
            <a:ln>
              <a:noFill/>
            </a:ln>
            <a:effectLst/>
          </c:spPr>
          <c:invertIfNegative val="0"/>
          <c:val>
            <c:numRef>
              <c:f>'Topic Ratings (CR)'!$L$46:$L$55</c:f>
              <c:numCache>
                <c:formatCode>0.0</c:formatCode>
                <c:ptCount val="10"/>
                <c:pt idx="0">
                  <c:v>0</c:v>
                </c:pt>
                <c:pt idx="1">
                  <c:v>0</c:v>
                </c:pt>
                <c:pt idx="2">
                  <c:v>0</c:v>
                </c:pt>
                <c:pt idx="3">
                  <c:v>0</c:v>
                </c:pt>
                <c:pt idx="4">
                  <c:v>12.5</c:v>
                </c:pt>
                <c:pt idx="5">
                  <c:v>0</c:v>
                </c:pt>
                <c:pt idx="6">
                  <c:v>37.5</c:v>
                </c:pt>
                <c:pt idx="7">
                  <c:v>25</c:v>
                </c:pt>
                <c:pt idx="8">
                  <c:v>12.5</c:v>
                </c:pt>
                <c:pt idx="9">
                  <c:v>12.5</c:v>
                </c:pt>
              </c:numCache>
            </c:numRef>
          </c:val>
          <c:extLst>
            <c:ext xmlns:c16="http://schemas.microsoft.com/office/drawing/2014/chart" uri="{C3380CC4-5D6E-409C-BE32-E72D297353CC}">
              <c16:uniqueId val="{0000000A-6E8A-7949-B3E8-A3F2681D7BB5}"/>
            </c:ext>
          </c:extLst>
        </c:ser>
        <c:ser>
          <c:idx val="11"/>
          <c:order val="11"/>
          <c:tx>
            <c:v>BUFFER2</c:v>
          </c:tx>
          <c:spPr>
            <a:solidFill>
              <a:schemeClr val="bg1"/>
            </a:solidFill>
            <a:ln>
              <a:noFill/>
            </a:ln>
            <a:effectLst/>
          </c:spPr>
          <c:invertIfNegative val="0"/>
          <c:val>
            <c:numRef>
              <c:f>'Topic Ratings (CR)'!$M$46:$M$55</c:f>
              <c:numCache>
                <c:formatCode>0.0</c:formatCode>
                <c:ptCount val="10"/>
                <c:pt idx="0">
                  <c:v>87.5</c:v>
                </c:pt>
                <c:pt idx="1">
                  <c:v>87.5</c:v>
                </c:pt>
                <c:pt idx="2">
                  <c:v>62.5</c:v>
                </c:pt>
                <c:pt idx="3">
                  <c:v>62.5</c:v>
                </c:pt>
                <c:pt idx="4">
                  <c:v>50</c:v>
                </c:pt>
                <c:pt idx="5">
                  <c:v>50</c:v>
                </c:pt>
                <c:pt idx="6">
                  <c:v>37.5</c:v>
                </c:pt>
                <c:pt idx="7">
                  <c:v>25</c:v>
                </c:pt>
                <c:pt idx="8">
                  <c:v>37.5</c:v>
                </c:pt>
                <c:pt idx="9">
                  <c:v>0</c:v>
                </c:pt>
              </c:numCache>
            </c:numRef>
          </c:val>
          <c:extLst>
            <c:ext xmlns:c16="http://schemas.microsoft.com/office/drawing/2014/chart" uri="{C3380CC4-5D6E-409C-BE32-E72D297353CC}">
              <c16:uniqueId val="{0000000B-6E8A-7949-B3E8-A3F2681D7BB5}"/>
            </c:ext>
          </c:extLst>
        </c:ser>
        <c:dLbls>
          <c:showLegendKey val="0"/>
          <c:showVal val="0"/>
          <c:showCatName val="0"/>
          <c:showSerName val="0"/>
          <c:showPercent val="0"/>
          <c:showBubbleSize val="0"/>
        </c:dLbls>
        <c:gapWidth val="150"/>
        <c:overlap val="100"/>
        <c:axId val="1962228448"/>
        <c:axId val="1959197776"/>
      </c:barChart>
      <c:catAx>
        <c:axId val="1962228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1" u="none" strike="noStrike" kern="1200" baseline="0">
                <a:solidFill>
                  <a:schemeClr val="tx1">
                    <a:lumMod val="65000"/>
                    <a:lumOff val="35000"/>
                  </a:schemeClr>
                </a:solidFill>
                <a:latin typeface="+mn-lt"/>
                <a:ea typeface="+mn-ea"/>
                <a:cs typeface="+mn-cs"/>
              </a:defRPr>
            </a:pPr>
            <a:endParaRPr lang="en-US"/>
          </a:p>
        </c:txPr>
        <c:crossAx val="1959197776"/>
        <c:crosses val="autoZero"/>
        <c:auto val="1"/>
        <c:lblAlgn val="ctr"/>
        <c:lblOffset val="100"/>
        <c:noMultiLvlLbl val="0"/>
      </c:catAx>
      <c:valAx>
        <c:axId val="1959197776"/>
        <c:scaling>
          <c:orientation val="minMax"/>
        </c:scaling>
        <c:delete val="1"/>
        <c:axPos val="b"/>
        <c:numFmt formatCode="0.0" sourceLinked="1"/>
        <c:majorTickMark val="none"/>
        <c:minorTickMark val="none"/>
        <c:tickLblPos val="nextTo"/>
        <c:crossAx val="196222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'UG Degree LS'!$F$4:$F$8</c:f>
              <c:strCache>
                <c:ptCount val="5"/>
                <c:pt idx="0">
                  <c:v>Strongly Agree</c:v>
                </c:pt>
                <c:pt idx="1">
                  <c:v>Agree</c:v>
                </c:pt>
                <c:pt idx="2">
                  <c:v>Neither Agree or Disagree</c:v>
                </c:pt>
                <c:pt idx="3">
                  <c:v>Disagree</c:v>
                </c:pt>
                <c:pt idx="4">
                  <c:v>Strongly Disagree</c:v>
                </c:pt>
              </c:strCache>
            </c:strRef>
          </c:cat>
          <c:val>
            <c:numRef>
              <c:f>'UG Degree LS'!$G$4:$G$8</c:f>
              <c:numCache>
                <c:formatCode>General</c:formatCode>
                <c:ptCount val="5"/>
                <c:pt idx="0">
                  <c:v>26</c:v>
                </c:pt>
                <c:pt idx="1">
                  <c:v>16</c:v>
                </c:pt>
                <c:pt idx="2">
                  <c:v>7</c:v>
                </c:pt>
                <c:pt idx="3">
                  <c:v>2</c:v>
                </c:pt>
                <c:pt idx="4">
                  <c:v>0</c:v>
                </c:pt>
              </c:numCache>
            </c:numRef>
          </c:val>
          <c:extLst>
            <c:ext xmlns:c16="http://schemas.microsoft.com/office/drawing/2014/chart" uri="{C3380CC4-5D6E-409C-BE32-E72D297353CC}">
              <c16:uniqueId val="{00000000-11D9-2E46-BD92-3F047E74B7CB}"/>
            </c:ext>
          </c:extLst>
        </c:ser>
        <c:dLbls>
          <c:showLegendKey val="0"/>
          <c:showVal val="0"/>
          <c:showCatName val="0"/>
          <c:showSerName val="0"/>
          <c:showPercent val="0"/>
          <c:showBubbleSize val="0"/>
        </c:dLbls>
        <c:gapWidth val="219"/>
        <c:overlap val="-27"/>
        <c:axId val="1627460255"/>
        <c:axId val="1627463663"/>
      </c:barChart>
      <c:catAx>
        <c:axId val="1627460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27463663"/>
        <c:crosses val="autoZero"/>
        <c:auto val="1"/>
        <c:lblAlgn val="ctr"/>
        <c:lblOffset val="100"/>
        <c:noMultiLvlLbl val="0"/>
      </c:catAx>
      <c:valAx>
        <c:axId val="16274636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274602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'UG Degree LS'!$F$32:$F$36</c:f>
              <c:strCache>
                <c:ptCount val="5"/>
                <c:pt idx="0">
                  <c:v>Strongly Agree</c:v>
                </c:pt>
                <c:pt idx="1">
                  <c:v>Agree</c:v>
                </c:pt>
                <c:pt idx="2">
                  <c:v>Neither Agree or Disagree</c:v>
                </c:pt>
                <c:pt idx="3">
                  <c:v>Disagree</c:v>
                </c:pt>
                <c:pt idx="4">
                  <c:v>Strongly Disagree</c:v>
                </c:pt>
              </c:strCache>
            </c:strRef>
          </c:cat>
          <c:val>
            <c:numRef>
              <c:f>'UG Degree LS'!$G$32:$G$36</c:f>
              <c:numCache>
                <c:formatCode>General</c:formatCode>
                <c:ptCount val="5"/>
                <c:pt idx="0">
                  <c:v>21</c:v>
                </c:pt>
                <c:pt idx="1">
                  <c:v>17</c:v>
                </c:pt>
                <c:pt idx="2">
                  <c:v>9</c:v>
                </c:pt>
                <c:pt idx="3">
                  <c:v>4</c:v>
                </c:pt>
                <c:pt idx="4">
                  <c:v>0</c:v>
                </c:pt>
              </c:numCache>
            </c:numRef>
          </c:val>
          <c:extLst>
            <c:ext xmlns:c16="http://schemas.microsoft.com/office/drawing/2014/chart" uri="{C3380CC4-5D6E-409C-BE32-E72D297353CC}">
              <c16:uniqueId val="{00000000-75E4-6642-A9E4-C837A52346F4}"/>
            </c:ext>
          </c:extLst>
        </c:ser>
        <c:dLbls>
          <c:showLegendKey val="0"/>
          <c:showVal val="0"/>
          <c:showCatName val="0"/>
          <c:showSerName val="0"/>
          <c:showPercent val="0"/>
          <c:showBubbleSize val="0"/>
        </c:dLbls>
        <c:gapWidth val="219"/>
        <c:overlap val="-27"/>
        <c:axId val="1629629343"/>
        <c:axId val="1611383791"/>
      </c:barChart>
      <c:catAx>
        <c:axId val="162962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11383791"/>
        <c:crosses val="autoZero"/>
        <c:auto val="1"/>
        <c:lblAlgn val="ctr"/>
        <c:lblOffset val="100"/>
        <c:noMultiLvlLbl val="0"/>
      </c:catAx>
      <c:valAx>
        <c:axId val="16113837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sz="1000"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296293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56658877740035E-2"/>
          <c:y val="3.6758563074352546E-2"/>
          <c:w val="0.91768217252145234"/>
          <c:h val="0.84623185259737266"/>
        </c:manualLayout>
      </c:layout>
      <c:barChart>
        <c:barDir val="col"/>
        <c:grouping val="clustered"/>
        <c:varyColors val="0"/>
        <c:ser>
          <c:idx val="0"/>
          <c:order val="0"/>
          <c:tx>
            <c:v>GCSE</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'UG Degree LS'!$F$4:$F$8</c:f>
              <c:strCache>
                <c:ptCount val="5"/>
                <c:pt idx="0">
                  <c:v>Strongly Agree</c:v>
                </c:pt>
                <c:pt idx="1">
                  <c:v>Agree</c:v>
                </c:pt>
                <c:pt idx="2">
                  <c:v>Neither Agree or Disagree</c:v>
                </c:pt>
                <c:pt idx="3">
                  <c:v>Disagree</c:v>
                </c:pt>
                <c:pt idx="4">
                  <c:v>Strongly Disagree</c:v>
                </c:pt>
              </c:strCache>
            </c:strRef>
          </c:cat>
          <c:val>
            <c:numRef>
              <c:f>'UG Degree LS'!$G$4:$G$8</c:f>
              <c:numCache>
                <c:formatCode>General</c:formatCode>
                <c:ptCount val="5"/>
                <c:pt idx="0">
                  <c:v>26</c:v>
                </c:pt>
                <c:pt idx="1">
                  <c:v>16</c:v>
                </c:pt>
                <c:pt idx="2">
                  <c:v>7</c:v>
                </c:pt>
                <c:pt idx="3">
                  <c:v>2</c:v>
                </c:pt>
                <c:pt idx="4">
                  <c:v>0</c:v>
                </c:pt>
              </c:numCache>
            </c:numRef>
          </c:val>
          <c:extLst>
            <c:ext xmlns:c16="http://schemas.microsoft.com/office/drawing/2014/chart" uri="{C3380CC4-5D6E-409C-BE32-E72D297353CC}">
              <c16:uniqueId val="{00000000-5BE0-4ADE-B9F1-16175C56B89B}"/>
            </c:ext>
          </c:extLst>
        </c:ser>
        <c:ser>
          <c:idx val="1"/>
          <c:order val="1"/>
          <c:tx>
            <c:v>A Level</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1"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'UG Degree LS'!$G$32:$G$36</c:f>
              <c:numCache>
                <c:formatCode>General</c:formatCode>
                <c:ptCount val="5"/>
                <c:pt idx="0">
                  <c:v>21</c:v>
                </c:pt>
                <c:pt idx="1">
                  <c:v>17</c:v>
                </c:pt>
                <c:pt idx="2">
                  <c:v>9</c:v>
                </c:pt>
                <c:pt idx="3">
                  <c:v>4</c:v>
                </c:pt>
                <c:pt idx="4">
                  <c:v>0</c:v>
                </c:pt>
              </c:numCache>
            </c:numRef>
          </c:val>
          <c:extLst>
            <c:ext xmlns:c16="http://schemas.microsoft.com/office/drawing/2014/chart" uri="{C3380CC4-5D6E-409C-BE32-E72D297353CC}">
              <c16:uniqueId val="{00000005-5BE0-4ADE-B9F1-16175C56B89B}"/>
            </c:ext>
          </c:extLst>
        </c:ser>
        <c:dLbls>
          <c:showLegendKey val="0"/>
          <c:showVal val="0"/>
          <c:showCatName val="0"/>
          <c:showSerName val="0"/>
          <c:showPercent val="0"/>
          <c:showBubbleSize val="0"/>
        </c:dLbls>
        <c:gapWidth val="219"/>
        <c:overlap val="-27"/>
        <c:axId val="1627460255"/>
        <c:axId val="1627463663"/>
      </c:barChart>
      <c:catAx>
        <c:axId val="1627460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27463663"/>
        <c:crosses val="autoZero"/>
        <c:auto val="1"/>
        <c:lblAlgn val="ctr"/>
        <c:lblOffset val="100"/>
        <c:noMultiLvlLbl val="0"/>
      </c:catAx>
      <c:valAx>
        <c:axId val="16274636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0">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27460255"/>
        <c:crosses val="autoZero"/>
        <c:crossBetween val="between"/>
      </c:valAx>
      <c:spPr>
        <a:noFill/>
        <a:ln>
          <a:noFill/>
        </a:ln>
        <a:effectLst/>
      </c:spPr>
    </c:plotArea>
    <c:legend>
      <c:legendPos val="r"/>
      <c:layout>
        <c:manualLayout>
          <c:xMode val="edge"/>
          <c:yMode val="edge"/>
          <c:x val="0.84537540662778754"/>
          <c:y val="0.2464489307257646"/>
          <c:w val="0.10641179204220419"/>
          <c:h val="0.2030083081720048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'More SMK Dev LS'!$F$4:$F$8</c:f>
              <c:strCache>
                <c:ptCount val="5"/>
                <c:pt idx="0">
                  <c:v>Strongly Agree</c:v>
                </c:pt>
                <c:pt idx="1">
                  <c:v>Agree</c:v>
                </c:pt>
                <c:pt idx="2">
                  <c:v>Neither Agree or Disagree</c:v>
                </c:pt>
                <c:pt idx="3">
                  <c:v>Disagree</c:v>
                </c:pt>
                <c:pt idx="4">
                  <c:v>Strongly Disagree</c:v>
                </c:pt>
              </c:strCache>
            </c:strRef>
          </c:cat>
          <c:val>
            <c:numRef>
              <c:f>'More SMK Dev LS'!$G$4:$G$8</c:f>
              <c:numCache>
                <c:formatCode>General</c:formatCode>
                <c:ptCount val="5"/>
                <c:pt idx="0">
                  <c:v>12</c:v>
                </c:pt>
                <c:pt idx="1">
                  <c:v>25</c:v>
                </c:pt>
                <c:pt idx="2">
                  <c:v>12</c:v>
                </c:pt>
                <c:pt idx="3">
                  <c:v>1</c:v>
                </c:pt>
                <c:pt idx="4">
                  <c:v>1</c:v>
                </c:pt>
              </c:numCache>
            </c:numRef>
          </c:val>
          <c:extLst>
            <c:ext xmlns:c16="http://schemas.microsoft.com/office/drawing/2014/chart" uri="{C3380CC4-5D6E-409C-BE32-E72D297353CC}">
              <c16:uniqueId val="{00000000-0345-7940-A859-5E11B8F1BE2F}"/>
            </c:ext>
          </c:extLst>
        </c:ser>
        <c:dLbls>
          <c:showLegendKey val="0"/>
          <c:showVal val="0"/>
          <c:showCatName val="0"/>
          <c:showSerName val="0"/>
          <c:showPercent val="0"/>
          <c:showBubbleSize val="0"/>
        </c:dLbls>
        <c:gapWidth val="219"/>
        <c:overlap val="-27"/>
        <c:axId val="1634874511"/>
        <c:axId val="1617224511"/>
      </c:barChart>
      <c:catAx>
        <c:axId val="1634874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17224511"/>
        <c:crosses val="autoZero"/>
        <c:auto val="1"/>
        <c:lblAlgn val="ctr"/>
        <c:lblOffset val="100"/>
        <c:noMultiLvlLbl val="0"/>
      </c:catAx>
      <c:valAx>
        <c:axId val="16172245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348745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'Other WEx LS'!$F$4:$F$8</c:f>
              <c:strCache>
                <c:ptCount val="5"/>
                <c:pt idx="0">
                  <c:v>Strongly Agree</c:v>
                </c:pt>
                <c:pt idx="1">
                  <c:v>Agree</c:v>
                </c:pt>
                <c:pt idx="2">
                  <c:v>Neither Agree or Disagree</c:v>
                </c:pt>
                <c:pt idx="3">
                  <c:v>Disagree</c:v>
                </c:pt>
                <c:pt idx="4">
                  <c:v>Strongly Disagree</c:v>
                </c:pt>
              </c:strCache>
            </c:strRef>
          </c:cat>
          <c:val>
            <c:numRef>
              <c:f>'Other WEx LS'!$G$4:$G$8</c:f>
              <c:numCache>
                <c:formatCode>General</c:formatCode>
                <c:ptCount val="5"/>
                <c:pt idx="0">
                  <c:v>20</c:v>
                </c:pt>
                <c:pt idx="1">
                  <c:v>11</c:v>
                </c:pt>
                <c:pt idx="2">
                  <c:v>2</c:v>
                </c:pt>
                <c:pt idx="3">
                  <c:v>0</c:v>
                </c:pt>
                <c:pt idx="4">
                  <c:v>0</c:v>
                </c:pt>
              </c:numCache>
            </c:numRef>
          </c:val>
          <c:extLst>
            <c:ext xmlns:c16="http://schemas.microsoft.com/office/drawing/2014/chart" uri="{C3380CC4-5D6E-409C-BE32-E72D297353CC}">
              <c16:uniqueId val="{00000000-E264-BD4F-ACD5-5FAF921974C7}"/>
            </c:ext>
          </c:extLst>
        </c:ser>
        <c:dLbls>
          <c:showLegendKey val="0"/>
          <c:showVal val="0"/>
          <c:showCatName val="0"/>
          <c:showSerName val="0"/>
          <c:showPercent val="0"/>
          <c:showBubbleSize val="0"/>
        </c:dLbls>
        <c:gapWidth val="219"/>
        <c:overlap val="-27"/>
        <c:axId val="1662477711"/>
        <c:axId val="1635721343"/>
      </c:barChart>
      <c:catAx>
        <c:axId val="1662477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35721343"/>
        <c:crosses val="autoZero"/>
        <c:auto val="1"/>
        <c:lblAlgn val="ctr"/>
        <c:lblOffset val="100"/>
        <c:noMultiLvlLbl val="0"/>
      </c:catAx>
      <c:valAx>
        <c:axId val="16357213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24777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'Nec Qual LS'!$F$4:$F$8</c:f>
              <c:strCache>
                <c:ptCount val="5"/>
                <c:pt idx="0">
                  <c:v>Strongly Agree</c:v>
                </c:pt>
                <c:pt idx="1">
                  <c:v>Agree</c:v>
                </c:pt>
                <c:pt idx="2">
                  <c:v>Neither Agree or Disagree</c:v>
                </c:pt>
                <c:pt idx="3">
                  <c:v>Disagree</c:v>
                </c:pt>
                <c:pt idx="4">
                  <c:v>Strongly Disagree</c:v>
                </c:pt>
              </c:strCache>
            </c:strRef>
          </c:cat>
          <c:val>
            <c:numRef>
              <c:f>'Nec Qual LS'!$G$4:$G$8</c:f>
              <c:numCache>
                <c:formatCode>General</c:formatCode>
                <c:ptCount val="5"/>
                <c:pt idx="0">
                  <c:v>42</c:v>
                </c:pt>
                <c:pt idx="1">
                  <c:v>4</c:v>
                </c:pt>
                <c:pt idx="2">
                  <c:v>0</c:v>
                </c:pt>
                <c:pt idx="3">
                  <c:v>1</c:v>
                </c:pt>
                <c:pt idx="4">
                  <c:v>2</c:v>
                </c:pt>
              </c:numCache>
            </c:numRef>
          </c:val>
          <c:extLst>
            <c:ext xmlns:c16="http://schemas.microsoft.com/office/drawing/2014/chart" uri="{C3380CC4-5D6E-409C-BE32-E72D297353CC}">
              <c16:uniqueId val="{00000000-C4DC-874A-AFCC-A865091A277D}"/>
            </c:ext>
          </c:extLst>
        </c:ser>
        <c:dLbls>
          <c:showLegendKey val="0"/>
          <c:showVal val="0"/>
          <c:showCatName val="0"/>
          <c:showSerName val="0"/>
          <c:showPercent val="0"/>
          <c:showBubbleSize val="0"/>
        </c:dLbls>
        <c:gapWidth val="219"/>
        <c:overlap val="-27"/>
        <c:axId val="1615880655"/>
        <c:axId val="1616814783"/>
      </c:barChart>
      <c:catAx>
        <c:axId val="161588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616814783"/>
        <c:crosses val="autoZero"/>
        <c:auto val="1"/>
        <c:lblAlgn val="ctr"/>
        <c:lblOffset val="100"/>
        <c:noMultiLvlLbl val="0"/>
      </c:catAx>
      <c:valAx>
        <c:axId val="16168147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b="1">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615880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'Nec Qual LS'!$F$32:$F$36</c:f>
              <c:strCache>
                <c:ptCount val="5"/>
                <c:pt idx="0">
                  <c:v>Strongly Agree</c:v>
                </c:pt>
                <c:pt idx="1">
                  <c:v>Agree</c:v>
                </c:pt>
                <c:pt idx="2">
                  <c:v>Neither Agree or Disagree</c:v>
                </c:pt>
                <c:pt idx="3">
                  <c:v>Disagree</c:v>
                </c:pt>
                <c:pt idx="4">
                  <c:v>Strongly Disagree</c:v>
                </c:pt>
              </c:strCache>
            </c:strRef>
          </c:cat>
          <c:val>
            <c:numRef>
              <c:f>'Nec Qual LS'!$G$32:$G$36</c:f>
              <c:numCache>
                <c:formatCode>General</c:formatCode>
                <c:ptCount val="5"/>
                <c:pt idx="0">
                  <c:v>29</c:v>
                </c:pt>
                <c:pt idx="1">
                  <c:v>14</c:v>
                </c:pt>
                <c:pt idx="2">
                  <c:v>4</c:v>
                </c:pt>
                <c:pt idx="3">
                  <c:v>3</c:v>
                </c:pt>
                <c:pt idx="4">
                  <c:v>0</c:v>
                </c:pt>
              </c:numCache>
            </c:numRef>
          </c:val>
          <c:extLst>
            <c:ext xmlns:c16="http://schemas.microsoft.com/office/drawing/2014/chart" uri="{C3380CC4-5D6E-409C-BE32-E72D297353CC}">
              <c16:uniqueId val="{00000000-73EC-444D-9AFC-C7A0C8168B37}"/>
            </c:ext>
          </c:extLst>
        </c:ser>
        <c:dLbls>
          <c:showLegendKey val="0"/>
          <c:showVal val="0"/>
          <c:showCatName val="0"/>
          <c:showSerName val="0"/>
          <c:showPercent val="0"/>
          <c:showBubbleSize val="0"/>
        </c:dLbls>
        <c:gapWidth val="219"/>
        <c:overlap val="-27"/>
        <c:axId val="1610952191"/>
        <c:axId val="1663168783"/>
      </c:barChart>
      <c:catAx>
        <c:axId val="1610952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3168783"/>
        <c:crosses val="autoZero"/>
        <c:auto val="1"/>
        <c:lblAlgn val="ctr"/>
        <c:lblOffset val="100"/>
        <c:noMultiLvlLbl val="0"/>
      </c:catAx>
      <c:valAx>
        <c:axId val="16631687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109521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36203719215954E-2"/>
          <c:y val="3.6303630363036306E-2"/>
          <c:w val="0.90409489026637613"/>
          <c:h val="0.84953769392687295"/>
        </c:manualLayout>
      </c:layout>
      <c:barChart>
        <c:barDir val="col"/>
        <c:grouping val="clustered"/>
        <c:varyColors val="0"/>
        <c:ser>
          <c:idx val="0"/>
          <c:order val="0"/>
          <c:tx>
            <c:v>A Level</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'Nec Qual LS'!$F$4:$F$8</c:f>
              <c:strCache>
                <c:ptCount val="5"/>
                <c:pt idx="0">
                  <c:v>Strongly Agree</c:v>
                </c:pt>
                <c:pt idx="1">
                  <c:v>Agree</c:v>
                </c:pt>
                <c:pt idx="2">
                  <c:v>Neither Agree or Disagree</c:v>
                </c:pt>
                <c:pt idx="3">
                  <c:v>Disagree</c:v>
                </c:pt>
                <c:pt idx="4">
                  <c:v>Strongly Disagree</c:v>
                </c:pt>
              </c:strCache>
            </c:strRef>
          </c:cat>
          <c:val>
            <c:numRef>
              <c:f>'Nec Qual LS'!$G$4:$G$8</c:f>
              <c:numCache>
                <c:formatCode>General</c:formatCode>
                <c:ptCount val="5"/>
                <c:pt idx="0">
                  <c:v>42</c:v>
                </c:pt>
                <c:pt idx="1">
                  <c:v>4</c:v>
                </c:pt>
                <c:pt idx="2">
                  <c:v>0</c:v>
                </c:pt>
                <c:pt idx="3">
                  <c:v>1</c:v>
                </c:pt>
                <c:pt idx="4">
                  <c:v>2</c:v>
                </c:pt>
              </c:numCache>
            </c:numRef>
          </c:val>
          <c:extLst>
            <c:ext xmlns:c16="http://schemas.microsoft.com/office/drawing/2014/chart" uri="{C3380CC4-5D6E-409C-BE32-E72D297353CC}">
              <c16:uniqueId val="{00000000-89AD-B943-BEF6-6430DF5441CD}"/>
            </c:ext>
          </c:extLst>
        </c:ser>
        <c:ser>
          <c:idx val="1"/>
          <c:order val="1"/>
          <c:tx>
            <c:v>UG Degree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'Nec Qual LS'!$G$32:$G$36</c:f>
              <c:numCache>
                <c:formatCode>General</c:formatCode>
                <c:ptCount val="5"/>
                <c:pt idx="0">
                  <c:v>29</c:v>
                </c:pt>
                <c:pt idx="1">
                  <c:v>14</c:v>
                </c:pt>
                <c:pt idx="2">
                  <c:v>4</c:v>
                </c:pt>
                <c:pt idx="3">
                  <c:v>3</c:v>
                </c:pt>
                <c:pt idx="4">
                  <c:v>0</c:v>
                </c:pt>
              </c:numCache>
            </c:numRef>
          </c:val>
          <c:extLst>
            <c:ext xmlns:c16="http://schemas.microsoft.com/office/drawing/2014/chart" uri="{C3380CC4-5D6E-409C-BE32-E72D297353CC}">
              <c16:uniqueId val="{00000002-89AD-B943-BEF6-6430DF5441CD}"/>
            </c:ext>
          </c:extLst>
        </c:ser>
        <c:dLbls>
          <c:showLegendKey val="0"/>
          <c:showVal val="0"/>
          <c:showCatName val="0"/>
          <c:showSerName val="0"/>
          <c:showPercent val="0"/>
          <c:showBubbleSize val="0"/>
        </c:dLbls>
        <c:gapWidth val="219"/>
        <c:overlap val="-27"/>
        <c:axId val="1615880655"/>
        <c:axId val="1616814783"/>
      </c:barChart>
      <c:catAx>
        <c:axId val="161588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616814783"/>
        <c:crosses val="autoZero"/>
        <c:auto val="1"/>
        <c:lblAlgn val="ctr"/>
        <c:lblOffset val="100"/>
        <c:noMultiLvlLbl val="0"/>
      </c:catAx>
      <c:valAx>
        <c:axId val="16168147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615880655"/>
        <c:crosses val="autoZero"/>
        <c:crossBetween val="between"/>
      </c:valAx>
      <c:spPr>
        <a:noFill/>
        <a:ln>
          <a:noFill/>
        </a:ln>
        <a:effectLst/>
      </c:spPr>
    </c:plotArea>
    <c:legend>
      <c:legendPos val="r"/>
      <c:layout>
        <c:manualLayout>
          <c:xMode val="edge"/>
          <c:yMode val="edge"/>
          <c:x val="0.88040556207069864"/>
          <c:y val="0.32219432966918737"/>
          <c:w val="9.5764650695258843E-2"/>
          <c:h val="0.1938951690444634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12741108703693"/>
          <c:y val="3.6353615285068815E-2"/>
          <c:w val="0.77687261819545284"/>
          <c:h val="0.88697903018338931"/>
        </c:manualLayout>
      </c:layout>
      <c:barChart>
        <c:barDir val="bar"/>
        <c:grouping val="stacked"/>
        <c:varyColors val="0"/>
        <c:ser>
          <c:idx val="0"/>
          <c:order val="0"/>
          <c:tx>
            <c:v>BUFFER1</c:v>
          </c:tx>
          <c:spPr>
            <a:solidFill>
              <a:schemeClr val="bg1"/>
            </a:solidFill>
            <a:ln>
              <a:noFill/>
            </a:ln>
            <a:effectLst/>
          </c:spPr>
          <c:invertIfNegative val="0"/>
          <c:cat>
            <c:strRef>
              <c:f>'Topic Ratings (FS)'!$A$89:$A$98</c:f>
              <c:strCache>
                <c:ptCount val="10"/>
                <c:pt idx="0">
                  <c:v>Electrochemistry</c:v>
                </c:pt>
                <c:pt idx="1">
                  <c:v>Transition Metal Chemistry</c:v>
                </c:pt>
                <c:pt idx="2">
                  <c:v>Kinetics</c:v>
                </c:pt>
                <c:pt idx="3">
                  <c:v>Chemical Equilibrium</c:v>
                </c:pt>
                <c:pt idx="4">
                  <c:v>Energy Calculations</c:v>
                </c:pt>
                <c:pt idx="5">
                  <c:v>Acids, Bases, and Buffers</c:v>
                </c:pt>
                <c:pt idx="6">
                  <c:v>Analytical Techniques</c:v>
                </c:pt>
                <c:pt idx="7">
                  <c:v>Organic Chemistry</c:v>
                </c:pt>
                <c:pt idx="8">
                  <c:v>Bonding and Intermolecular Forces</c:v>
                </c:pt>
                <c:pt idx="9">
                  <c:v>Atomic Structure and Molar Calculations</c:v>
                </c:pt>
              </c:strCache>
            </c:strRef>
          </c:cat>
          <c:val>
            <c:numRef>
              <c:f>'Topic Ratings (FS)'!$B$89:$B$98</c:f>
              <c:numCache>
                <c:formatCode>0.0</c:formatCode>
                <c:ptCount val="10"/>
                <c:pt idx="0">
                  <c:v>15.555555555555552</c:v>
                </c:pt>
                <c:pt idx="1">
                  <c:v>33.333333333333336</c:v>
                </c:pt>
                <c:pt idx="2">
                  <c:v>31.111111111111114</c:v>
                </c:pt>
                <c:pt idx="3">
                  <c:v>40</c:v>
                </c:pt>
                <c:pt idx="4">
                  <c:v>33.333333333333329</c:v>
                </c:pt>
                <c:pt idx="5">
                  <c:v>51.111111111111114</c:v>
                </c:pt>
                <c:pt idx="6">
                  <c:v>60</c:v>
                </c:pt>
                <c:pt idx="7">
                  <c:v>68.888888888888886</c:v>
                </c:pt>
                <c:pt idx="8">
                  <c:v>73.333333333333314</c:v>
                </c:pt>
                <c:pt idx="9">
                  <c:v>93.333333333333314</c:v>
                </c:pt>
              </c:numCache>
            </c:numRef>
          </c:val>
          <c:extLst>
            <c:ext xmlns:c16="http://schemas.microsoft.com/office/drawing/2014/chart" uri="{C3380CC4-5D6E-409C-BE32-E72D297353CC}">
              <c16:uniqueId val="{00000000-153E-6A44-BD81-E9EEF2A80A8C}"/>
            </c:ext>
          </c:extLst>
        </c:ser>
        <c:ser>
          <c:idx val="1"/>
          <c:order val="1"/>
          <c:tx>
            <c:v>10</c:v>
          </c:tx>
          <c:spPr>
            <a:solidFill>
              <a:srgbClr val="5B221F"/>
            </a:solidFill>
            <a:ln>
              <a:noFill/>
            </a:ln>
            <a:effectLst/>
          </c:spPr>
          <c:invertIfNegative val="0"/>
          <c:cat>
            <c:strRef>
              <c:f>'Topic Ratings (FS)'!$A$89:$A$98</c:f>
              <c:strCache>
                <c:ptCount val="10"/>
                <c:pt idx="0">
                  <c:v>Electrochemistry</c:v>
                </c:pt>
                <c:pt idx="1">
                  <c:v>Transition Metal Chemistry</c:v>
                </c:pt>
                <c:pt idx="2">
                  <c:v>Kinetics</c:v>
                </c:pt>
                <c:pt idx="3">
                  <c:v>Chemical Equilibrium</c:v>
                </c:pt>
                <c:pt idx="4">
                  <c:v>Energy Calculations</c:v>
                </c:pt>
                <c:pt idx="5">
                  <c:v>Acids, Bases, and Buffers</c:v>
                </c:pt>
                <c:pt idx="6">
                  <c:v>Analytical Techniques</c:v>
                </c:pt>
                <c:pt idx="7">
                  <c:v>Organic Chemistry</c:v>
                </c:pt>
                <c:pt idx="8">
                  <c:v>Bonding and Intermolecular Forces</c:v>
                </c:pt>
                <c:pt idx="9">
                  <c:v>Atomic Structure and Molar Calculations</c:v>
                </c:pt>
              </c:strCache>
            </c:strRef>
          </c:cat>
          <c:val>
            <c:numRef>
              <c:f>'Topic Ratings (FS)'!$C$89:$C$98</c:f>
              <c:numCache>
                <c:formatCode>0.0</c:formatCode>
                <c:ptCount val="10"/>
                <c:pt idx="0">
                  <c:v>40</c:v>
                </c:pt>
                <c:pt idx="1">
                  <c:v>15.555555555555555</c:v>
                </c:pt>
                <c:pt idx="2">
                  <c:v>15.555555555555555</c:v>
                </c:pt>
                <c:pt idx="3">
                  <c:v>4.4444444444444446</c:v>
                </c:pt>
                <c:pt idx="4">
                  <c:v>2.2222222222222223</c:v>
                </c:pt>
                <c:pt idx="5">
                  <c:v>4.4444444444444446</c:v>
                </c:pt>
                <c:pt idx="6">
                  <c:v>4.4444444444444446</c:v>
                </c:pt>
                <c:pt idx="7">
                  <c:v>13.333333333333334</c:v>
                </c:pt>
                <c:pt idx="8">
                  <c:v>0</c:v>
                </c:pt>
                <c:pt idx="9">
                  <c:v>0</c:v>
                </c:pt>
              </c:numCache>
            </c:numRef>
          </c:val>
          <c:extLst>
            <c:ext xmlns:c16="http://schemas.microsoft.com/office/drawing/2014/chart" uri="{C3380CC4-5D6E-409C-BE32-E72D297353CC}">
              <c16:uniqueId val="{00000001-153E-6A44-BD81-E9EEF2A80A8C}"/>
            </c:ext>
          </c:extLst>
        </c:ser>
        <c:ser>
          <c:idx val="2"/>
          <c:order val="2"/>
          <c:tx>
            <c:v>9</c:v>
          </c:tx>
          <c:spPr>
            <a:solidFill>
              <a:srgbClr val="933633"/>
            </a:solidFill>
            <a:ln>
              <a:noFill/>
            </a:ln>
            <a:effectLst/>
          </c:spPr>
          <c:invertIfNegative val="0"/>
          <c:val>
            <c:numRef>
              <c:f>'Topic Ratings (FS)'!$D$89:$D$98</c:f>
              <c:numCache>
                <c:formatCode>0.0</c:formatCode>
                <c:ptCount val="10"/>
                <c:pt idx="0">
                  <c:v>13.333333333333334</c:v>
                </c:pt>
                <c:pt idx="1">
                  <c:v>13.333333333333334</c:v>
                </c:pt>
                <c:pt idx="2">
                  <c:v>13.333333333333334</c:v>
                </c:pt>
                <c:pt idx="3">
                  <c:v>11.111111111111111</c:v>
                </c:pt>
                <c:pt idx="4">
                  <c:v>8.8888888888888893</c:v>
                </c:pt>
                <c:pt idx="5">
                  <c:v>20</c:v>
                </c:pt>
                <c:pt idx="6">
                  <c:v>11.111111111111111</c:v>
                </c:pt>
                <c:pt idx="7">
                  <c:v>6.666666666666667</c:v>
                </c:pt>
                <c:pt idx="8">
                  <c:v>2.2222222222222223</c:v>
                </c:pt>
                <c:pt idx="9">
                  <c:v>0</c:v>
                </c:pt>
              </c:numCache>
            </c:numRef>
          </c:val>
          <c:extLst>
            <c:ext xmlns:c16="http://schemas.microsoft.com/office/drawing/2014/chart" uri="{C3380CC4-5D6E-409C-BE32-E72D297353CC}">
              <c16:uniqueId val="{00000002-153E-6A44-BD81-E9EEF2A80A8C}"/>
            </c:ext>
          </c:extLst>
        </c:ser>
        <c:ser>
          <c:idx val="3"/>
          <c:order val="3"/>
          <c:tx>
            <c:v>8</c:v>
          </c:tx>
          <c:spPr>
            <a:solidFill>
              <a:srgbClr val="D89593"/>
            </a:solidFill>
            <a:ln>
              <a:noFill/>
            </a:ln>
            <a:effectLst/>
          </c:spPr>
          <c:invertIfNegative val="0"/>
          <c:val>
            <c:numRef>
              <c:f>'Topic Ratings (FS)'!$E$89:$E$98</c:f>
              <c:numCache>
                <c:formatCode>0.0</c:formatCode>
                <c:ptCount val="10"/>
                <c:pt idx="0">
                  <c:v>20</c:v>
                </c:pt>
                <c:pt idx="1">
                  <c:v>15.555555555555555</c:v>
                </c:pt>
                <c:pt idx="2">
                  <c:v>8.8888888888888893</c:v>
                </c:pt>
                <c:pt idx="3">
                  <c:v>4.4444444444444446</c:v>
                </c:pt>
                <c:pt idx="4">
                  <c:v>26.666666666666668</c:v>
                </c:pt>
                <c:pt idx="5">
                  <c:v>11.111111111111111</c:v>
                </c:pt>
                <c:pt idx="6">
                  <c:v>6.666666666666667</c:v>
                </c:pt>
                <c:pt idx="7">
                  <c:v>0</c:v>
                </c:pt>
                <c:pt idx="8">
                  <c:v>4.4444444444444446</c:v>
                </c:pt>
                <c:pt idx="9">
                  <c:v>2.2222222222222223</c:v>
                </c:pt>
              </c:numCache>
            </c:numRef>
          </c:val>
          <c:extLst>
            <c:ext xmlns:c16="http://schemas.microsoft.com/office/drawing/2014/chart" uri="{C3380CC4-5D6E-409C-BE32-E72D297353CC}">
              <c16:uniqueId val="{00000003-153E-6A44-BD81-E9EEF2A80A8C}"/>
            </c:ext>
          </c:extLst>
        </c:ser>
        <c:ser>
          <c:idx val="4"/>
          <c:order val="4"/>
          <c:tx>
            <c:v>7</c:v>
          </c:tx>
          <c:spPr>
            <a:solidFill>
              <a:srgbClr val="E56C0A"/>
            </a:solidFill>
            <a:ln>
              <a:noFill/>
            </a:ln>
            <a:effectLst/>
          </c:spPr>
          <c:invertIfNegative val="0"/>
          <c:val>
            <c:numRef>
              <c:f>'Topic Ratings (FS)'!$F$89:$F$98</c:f>
              <c:numCache>
                <c:formatCode>0.0</c:formatCode>
                <c:ptCount val="10"/>
                <c:pt idx="0">
                  <c:v>6.666666666666667</c:v>
                </c:pt>
                <c:pt idx="1">
                  <c:v>4.4444444444444446</c:v>
                </c:pt>
                <c:pt idx="2">
                  <c:v>11.111111111111111</c:v>
                </c:pt>
                <c:pt idx="3">
                  <c:v>28.888888888888886</c:v>
                </c:pt>
                <c:pt idx="4">
                  <c:v>20</c:v>
                </c:pt>
                <c:pt idx="5">
                  <c:v>8.8888888888888893</c:v>
                </c:pt>
                <c:pt idx="6">
                  <c:v>8.8888888888888893</c:v>
                </c:pt>
                <c:pt idx="7">
                  <c:v>6.666666666666667</c:v>
                </c:pt>
                <c:pt idx="8">
                  <c:v>2.2222222222222223</c:v>
                </c:pt>
                <c:pt idx="9">
                  <c:v>2.2222222222222223</c:v>
                </c:pt>
              </c:numCache>
            </c:numRef>
          </c:val>
          <c:extLst>
            <c:ext xmlns:c16="http://schemas.microsoft.com/office/drawing/2014/chart" uri="{C3380CC4-5D6E-409C-BE32-E72D297353CC}">
              <c16:uniqueId val="{00000004-153E-6A44-BD81-E9EEF2A80A8C}"/>
            </c:ext>
          </c:extLst>
        </c:ser>
        <c:ser>
          <c:idx val="5"/>
          <c:order val="5"/>
          <c:tx>
            <c:v>6</c:v>
          </c:tx>
          <c:spPr>
            <a:solidFill>
              <a:srgbClr val="FCC190"/>
            </a:solidFill>
            <a:ln>
              <a:noFill/>
            </a:ln>
            <a:effectLst/>
          </c:spPr>
          <c:invertIfNegative val="0"/>
          <c:val>
            <c:numRef>
              <c:f>'Topic Ratings (FS)'!$G$89:$G$98</c:f>
              <c:numCache>
                <c:formatCode>0.0</c:formatCode>
                <c:ptCount val="10"/>
                <c:pt idx="0">
                  <c:v>4.4444444444444446</c:v>
                </c:pt>
                <c:pt idx="1">
                  <c:v>17.777777777777779</c:v>
                </c:pt>
                <c:pt idx="2">
                  <c:v>20</c:v>
                </c:pt>
                <c:pt idx="3">
                  <c:v>11.111111111111111</c:v>
                </c:pt>
                <c:pt idx="4">
                  <c:v>8.8888888888888893</c:v>
                </c:pt>
                <c:pt idx="5">
                  <c:v>4.4444444444444446</c:v>
                </c:pt>
                <c:pt idx="6">
                  <c:v>8.8888888888888893</c:v>
                </c:pt>
                <c:pt idx="7">
                  <c:v>4.4444444444444446</c:v>
                </c:pt>
                <c:pt idx="8">
                  <c:v>17.777777777777779</c:v>
                </c:pt>
                <c:pt idx="9">
                  <c:v>2.2222222222222223</c:v>
                </c:pt>
              </c:numCache>
            </c:numRef>
          </c:val>
          <c:extLst>
            <c:ext xmlns:c16="http://schemas.microsoft.com/office/drawing/2014/chart" uri="{C3380CC4-5D6E-409C-BE32-E72D297353CC}">
              <c16:uniqueId val="{00000005-153E-6A44-BD81-E9EEF2A80A8C}"/>
            </c:ext>
          </c:extLst>
        </c:ser>
        <c:ser>
          <c:idx val="6"/>
          <c:order val="6"/>
          <c:tx>
            <c:v>5</c:v>
          </c:tx>
          <c:spPr>
            <a:solidFill>
              <a:srgbClr val="D7D37C"/>
            </a:solidFill>
            <a:ln>
              <a:noFill/>
            </a:ln>
            <a:effectLst/>
          </c:spPr>
          <c:invertIfNegative val="0"/>
          <c:val>
            <c:numRef>
              <c:f>'Topic Ratings (FS)'!$H$89:$H$98</c:f>
              <c:numCache>
                <c:formatCode>0.0</c:formatCode>
                <c:ptCount val="10"/>
                <c:pt idx="0">
                  <c:v>8.8888888888888893</c:v>
                </c:pt>
                <c:pt idx="1">
                  <c:v>15.555555555555555</c:v>
                </c:pt>
                <c:pt idx="2">
                  <c:v>6.666666666666667</c:v>
                </c:pt>
                <c:pt idx="3">
                  <c:v>24.444444444444443</c:v>
                </c:pt>
                <c:pt idx="4">
                  <c:v>8.8888888888888893</c:v>
                </c:pt>
                <c:pt idx="5">
                  <c:v>20</c:v>
                </c:pt>
                <c:pt idx="6">
                  <c:v>2.2222222222222223</c:v>
                </c:pt>
                <c:pt idx="7">
                  <c:v>4.4444444444444446</c:v>
                </c:pt>
                <c:pt idx="8">
                  <c:v>4.4444444444444446</c:v>
                </c:pt>
                <c:pt idx="9">
                  <c:v>4.4444444444444446</c:v>
                </c:pt>
              </c:numCache>
            </c:numRef>
          </c:val>
          <c:extLst>
            <c:ext xmlns:c16="http://schemas.microsoft.com/office/drawing/2014/chart" uri="{C3380CC4-5D6E-409C-BE32-E72D297353CC}">
              <c16:uniqueId val="{00000006-153E-6A44-BD81-E9EEF2A80A8C}"/>
            </c:ext>
          </c:extLst>
        </c:ser>
        <c:ser>
          <c:idx val="7"/>
          <c:order val="7"/>
          <c:tx>
            <c:v>4</c:v>
          </c:tx>
          <c:spPr>
            <a:solidFill>
              <a:srgbClr val="D7CE09"/>
            </a:solidFill>
            <a:ln>
              <a:noFill/>
            </a:ln>
            <a:effectLst/>
          </c:spPr>
          <c:invertIfNegative val="0"/>
          <c:val>
            <c:numRef>
              <c:f>'Topic Ratings (FS)'!$I$89:$I$98</c:f>
              <c:numCache>
                <c:formatCode>0.0</c:formatCode>
                <c:ptCount val="10"/>
                <c:pt idx="0">
                  <c:v>2.2222222222222223</c:v>
                </c:pt>
                <c:pt idx="1">
                  <c:v>6.666666666666667</c:v>
                </c:pt>
                <c:pt idx="2">
                  <c:v>8.8888888888888893</c:v>
                </c:pt>
                <c:pt idx="3">
                  <c:v>13.333333333333334</c:v>
                </c:pt>
                <c:pt idx="4">
                  <c:v>11.111111111111111</c:v>
                </c:pt>
                <c:pt idx="5">
                  <c:v>6.666666666666667</c:v>
                </c:pt>
                <c:pt idx="6">
                  <c:v>15.555555555555555</c:v>
                </c:pt>
                <c:pt idx="7">
                  <c:v>8.8888888888888893</c:v>
                </c:pt>
                <c:pt idx="8">
                  <c:v>11.111111111111111</c:v>
                </c:pt>
                <c:pt idx="9">
                  <c:v>15.555555555555555</c:v>
                </c:pt>
              </c:numCache>
            </c:numRef>
          </c:val>
          <c:extLst>
            <c:ext xmlns:c16="http://schemas.microsoft.com/office/drawing/2014/chart" uri="{C3380CC4-5D6E-409C-BE32-E72D297353CC}">
              <c16:uniqueId val="{00000007-153E-6A44-BD81-E9EEF2A80A8C}"/>
            </c:ext>
          </c:extLst>
        </c:ser>
        <c:ser>
          <c:idx val="8"/>
          <c:order val="8"/>
          <c:tx>
            <c:v>3</c:v>
          </c:tx>
          <c:spPr>
            <a:solidFill>
              <a:srgbClr val="C2F2C4"/>
            </a:solidFill>
            <a:ln>
              <a:noFill/>
            </a:ln>
            <a:effectLst/>
          </c:spPr>
          <c:invertIfNegative val="0"/>
          <c:val>
            <c:numRef>
              <c:f>'Topic Ratings (FS)'!$J$89:$J$98</c:f>
              <c:numCache>
                <c:formatCode>0.0</c:formatCode>
                <c:ptCount val="10"/>
                <c:pt idx="0">
                  <c:v>2.2222222222222223</c:v>
                </c:pt>
                <c:pt idx="1">
                  <c:v>4.4444444444444446</c:v>
                </c:pt>
                <c:pt idx="2">
                  <c:v>6.666666666666667</c:v>
                </c:pt>
                <c:pt idx="3">
                  <c:v>2.2222222222222223</c:v>
                </c:pt>
                <c:pt idx="4">
                  <c:v>4.4444444444444446</c:v>
                </c:pt>
                <c:pt idx="5">
                  <c:v>6.666666666666667</c:v>
                </c:pt>
                <c:pt idx="6">
                  <c:v>6.666666666666667</c:v>
                </c:pt>
                <c:pt idx="7">
                  <c:v>13.333333333333334</c:v>
                </c:pt>
                <c:pt idx="8">
                  <c:v>26.666666666666668</c:v>
                </c:pt>
                <c:pt idx="9">
                  <c:v>26.666666666666668</c:v>
                </c:pt>
              </c:numCache>
            </c:numRef>
          </c:val>
          <c:extLst>
            <c:ext xmlns:c16="http://schemas.microsoft.com/office/drawing/2014/chart" uri="{C3380CC4-5D6E-409C-BE32-E72D297353CC}">
              <c16:uniqueId val="{00000008-153E-6A44-BD81-E9EEF2A80A8C}"/>
            </c:ext>
          </c:extLst>
        </c:ser>
        <c:ser>
          <c:idx val="9"/>
          <c:order val="9"/>
          <c:tx>
            <c:v>2</c:v>
          </c:tx>
          <c:spPr>
            <a:solidFill>
              <a:srgbClr val="5FA065"/>
            </a:solidFill>
            <a:ln>
              <a:noFill/>
            </a:ln>
            <a:effectLst/>
          </c:spPr>
          <c:invertIfNegative val="0"/>
          <c:val>
            <c:numRef>
              <c:f>'Topic Ratings (FS)'!$K$89:$K$98</c:f>
              <c:numCache>
                <c:formatCode>0.0</c:formatCode>
                <c:ptCount val="10"/>
                <c:pt idx="0">
                  <c:v>2.2222222222222223</c:v>
                </c:pt>
                <c:pt idx="1">
                  <c:v>6.666666666666667</c:v>
                </c:pt>
                <c:pt idx="2">
                  <c:v>6.666666666666667</c:v>
                </c:pt>
                <c:pt idx="3">
                  <c:v>0</c:v>
                </c:pt>
                <c:pt idx="4">
                  <c:v>6.666666666666667</c:v>
                </c:pt>
                <c:pt idx="5">
                  <c:v>11.111111111111111</c:v>
                </c:pt>
                <c:pt idx="6">
                  <c:v>11.111111111111111</c:v>
                </c:pt>
                <c:pt idx="7">
                  <c:v>11.111111111111111</c:v>
                </c:pt>
                <c:pt idx="8">
                  <c:v>17.777777777777779</c:v>
                </c:pt>
                <c:pt idx="9">
                  <c:v>26.666666666666668</c:v>
                </c:pt>
              </c:numCache>
            </c:numRef>
          </c:val>
          <c:extLst>
            <c:ext xmlns:c16="http://schemas.microsoft.com/office/drawing/2014/chart" uri="{C3380CC4-5D6E-409C-BE32-E72D297353CC}">
              <c16:uniqueId val="{00000009-153E-6A44-BD81-E9EEF2A80A8C}"/>
            </c:ext>
          </c:extLst>
        </c:ser>
        <c:ser>
          <c:idx val="10"/>
          <c:order val="10"/>
          <c:tx>
            <c:v>1</c:v>
          </c:tx>
          <c:spPr>
            <a:solidFill>
              <a:srgbClr val="0F7F00"/>
            </a:solidFill>
            <a:ln>
              <a:noFill/>
            </a:ln>
            <a:effectLst/>
          </c:spPr>
          <c:invertIfNegative val="0"/>
          <c:val>
            <c:numRef>
              <c:f>'Topic Ratings (FS)'!$L$89:$L$98</c:f>
              <c:numCache>
                <c:formatCode>0.0</c:formatCode>
                <c:ptCount val="10"/>
                <c:pt idx="0">
                  <c:v>0</c:v>
                </c:pt>
                <c:pt idx="1">
                  <c:v>0</c:v>
                </c:pt>
                <c:pt idx="2">
                  <c:v>2.2222222222222223</c:v>
                </c:pt>
                <c:pt idx="3">
                  <c:v>0</c:v>
                </c:pt>
                <c:pt idx="4">
                  <c:v>2.2222222222222223</c:v>
                </c:pt>
                <c:pt idx="5">
                  <c:v>6.666666666666667</c:v>
                </c:pt>
                <c:pt idx="6">
                  <c:v>24.444444444444443</c:v>
                </c:pt>
                <c:pt idx="7">
                  <c:v>31.111111111111111</c:v>
                </c:pt>
                <c:pt idx="8">
                  <c:v>13.333333333333334</c:v>
                </c:pt>
                <c:pt idx="9">
                  <c:v>20</c:v>
                </c:pt>
              </c:numCache>
            </c:numRef>
          </c:val>
          <c:extLst>
            <c:ext xmlns:c16="http://schemas.microsoft.com/office/drawing/2014/chart" uri="{C3380CC4-5D6E-409C-BE32-E72D297353CC}">
              <c16:uniqueId val="{0000000A-153E-6A44-BD81-E9EEF2A80A8C}"/>
            </c:ext>
          </c:extLst>
        </c:ser>
        <c:ser>
          <c:idx val="11"/>
          <c:order val="11"/>
          <c:tx>
            <c:v>BUFFER2</c:v>
          </c:tx>
          <c:spPr>
            <a:solidFill>
              <a:schemeClr val="bg1"/>
            </a:solidFill>
            <a:ln>
              <a:noFill/>
            </a:ln>
            <a:effectLst/>
          </c:spPr>
          <c:invertIfNegative val="0"/>
          <c:val>
            <c:numRef>
              <c:f>'Topic Ratings (FS)'!$M$89:$M$98</c:f>
              <c:numCache>
                <c:formatCode>0.0</c:formatCode>
                <c:ptCount val="10"/>
                <c:pt idx="0">
                  <c:v>84.444444444444429</c:v>
                </c:pt>
                <c:pt idx="1">
                  <c:v>66.666666666666657</c:v>
                </c:pt>
                <c:pt idx="2">
                  <c:v>68.888888888888872</c:v>
                </c:pt>
                <c:pt idx="3">
                  <c:v>60</c:v>
                </c:pt>
                <c:pt idx="4">
                  <c:v>66.666666666666657</c:v>
                </c:pt>
                <c:pt idx="5">
                  <c:v>48.888888888888872</c:v>
                </c:pt>
                <c:pt idx="6">
                  <c:v>40</c:v>
                </c:pt>
                <c:pt idx="7">
                  <c:v>31.1111111111111</c:v>
                </c:pt>
                <c:pt idx="8">
                  <c:v>26.666666666666657</c:v>
                </c:pt>
                <c:pt idx="9">
                  <c:v>6.6666666666666607</c:v>
                </c:pt>
              </c:numCache>
            </c:numRef>
          </c:val>
          <c:extLst>
            <c:ext xmlns:c16="http://schemas.microsoft.com/office/drawing/2014/chart" uri="{C3380CC4-5D6E-409C-BE32-E72D297353CC}">
              <c16:uniqueId val="{0000000B-153E-6A44-BD81-E9EEF2A80A8C}"/>
            </c:ext>
          </c:extLst>
        </c:ser>
        <c:dLbls>
          <c:showLegendKey val="0"/>
          <c:showVal val="0"/>
          <c:showCatName val="0"/>
          <c:showSerName val="0"/>
          <c:showPercent val="0"/>
          <c:showBubbleSize val="0"/>
        </c:dLbls>
        <c:gapWidth val="150"/>
        <c:overlap val="100"/>
        <c:axId val="1962228448"/>
        <c:axId val="1959197776"/>
      </c:barChart>
      <c:catAx>
        <c:axId val="1962228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1" u="none" strike="noStrike" kern="1200" baseline="0">
                <a:solidFill>
                  <a:schemeClr val="tx1">
                    <a:lumMod val="65000"/>
                    <a:lumOff val="35000"/>
                  </a:schemeClr>
                </a:solidFill>
                <a:latin typeface="+mn-lt"/>
                <a:ea typeface="+mn-ea"/>
                <a:cs typeface="+mn-cs"/>
              </a:defRPr>
            </a:pPr>
            <a:endParaRPr lang="en-US"/>
          </a:p>
        </c:txPr>
        <c:crossAx val="1959197776"/>
        <c:crosses val="autoZero"/>
        <c:auto val="1"/>
        <c:lblAlgn val="ctr"/>
        <c:lblOffset val="100"/>
        <c:noMultiLvlLbl val="0"/>
      </c:catAx>
      <c:valAx>
        <c:axId val="1959197776"/>
        <c:scaling>
          <c:orientation val="minMax"/>
        </c:scaling>
        <c:delete val="1"/>
        <c:axPos val="b"/>
        <c:numFmt formatCode="0.0" sourceLinked="1"/>
        <c:majorTickMark val="none"/>
        <c:minorTickMark val="none"/>
        <c:tickLblPos val="nextTo"/>
        <c:crossAx val="196222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'Expert LS'!$G$4:$G$8</c:f>
              <c:strCache>
                <c:ptCount val="5"/>
                <c:pt idx="0">
                  <c:v>Strongly Agree</c:v>
                </c:pt>
                <c:pt idx="1">
                  <c:v>Agree</c:v>
                </c:pt>
                <c:pt idx="2">
                  <c:v>Neither Agree or Disagree</c:v>
                </c:pt>
                <c:pt idx="3">
                  <c:v>Disagree</c:v>
                </c:pt>
                <c:pt idx="4">
                  <c:v>Strongly Disagree</c:v>
                </c:pt>
              </c:strCache>
            </c:strRef>
          </c:cat>
          <c:val>
            <c:numRef>
              <c:f>'Expert LS'!$H$4:$H$8</c:f>
              <c:numCache>
                <c:formatCode>General</c:formatCode>
                <c:ptCount val="5"/>
                <c:pt idx="0">
                  <c:v>18</c:v>
                </c:pt>
                <c:pt idx="1">
                  <c:v>20</c:v>
                </c:pt>
                <c:pt idx="2">
                  <c:v>12</c:v>
                </c:pt>
                <c:pt idx="3">
                  <c:v>0</c:v>
                </c:pt>
                <c:pt idx="4">
                  <c:v>0</c:v>
                </c:pt>
              </c:numCache>
            </c:numRef>
          </c:val>
          <c:extLst>
            <c:ext xmlns:c16="http://schemas.microsoft.com/office/drawing/2014/chart" uri="{C3380CC4-5D6E-409C-BE32-E72D297353CC}">
              <c16:uniqueId val="{00000000-BF9A-CA4F-93CE-B755D622F4DB}"/>
            </c:ext>
          </c:extLst>
        </c:ser>
        <c:dLbls>
          <c:showLegendKey val="0"/>
          <c:showVal val="0"/>
          <c:showCatName val="0"/>
          <c:showSerName val="0"/>
          <c:showPercent val="0"/>
          <c:showBubbleSize val="0"/>
        </c:dLbls>
        <c:gapWidth val="219"/>
        <c:overlap val="-27"/>
        <c:axId val="1627816863"/>
        <c:axId val="1627999839"/>
      </c:barChart>
      <c:catAx>
        <c:axId val="1627816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27999839"/>
        <c:crosses val="autoZero"/>
        <c:auto val="1"/>
        <c:lblAlgn val="ctr"/>
        <c:lblOffset val="100"/>
        <c:noMultiLvlLbl val="0"/>
      </c:catAx>
      <c:valAx>
        <c:axId val="16279998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278168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'Expert LS'!$G$32:$G$36</c:f>
              <c:strCache>
                <c:ptCount val="5"/>
                <c:pt idx="0">
                  <c:v>Strongly Agree</c:v>
                </c:pt>
                <c:pt idx="1">
                  <c:v>Agree</c:v>
                </c:pt>
                <c:pt idx="2">
                  <c:v>Neither Agree or Disagree</c:v>
                </c:pt>
                <c:pt idx="3">
                  <c:v>Disagree</c:v>
                </c:pt>
                <c:pt idx="4">
                  <c:v>Strongly Disagree</c:v>
                </c:pt>
              </c:strCache>
            </c:strRef>
          </c:cat>
          <c:val>
            <c:numRef>
              <c:f>'Expert LS'!$H$32:$H$36</c:f>
              <c:numCache>
                <c:formatCode>General</c:formatCode>
                <c:ptCount val="5"/>
                <c:pt idx="0">
                  <c:v>12</c:v>
                </c:pt>
                <c:pt idx="1">
                  <c:v>23</c:v>
                </c:pt>
                <c:pt idx="2">
                  <c:v>5</c:v>
                </c:pt>
                <c:pt idx="3">
                  <c:v>23</c:v>
                </c:pt>
                <c:pt idx="4">
                  <c:v>9</c:v>
                </c:pt>
              </c:numCache>
            </c:numRef>
          </c:val>
          <c:extLst>
            <c:ext xmlns:c16="http://schemas.microsoft.com/office/drawing/2014/chart" uri="{C3380CC4-5D6E-409C-BE32-E72D297353CC}">
              <c16:uniqueId val="{00000000-B2D3-2B4B-9E4C-1B6155E2D00F}"/>
            </c:ext>
          </c:extLst>
        </c:ser>
        <c:dLbls>
          <c:showLegendKey val="0"/>
          <c:showVal val="0"/>
          <c:showCatName val="0"/>
          <c:showSerName val="0"/>
          <c:showPercent val="0"/>
          <c:showBubbleSize val="0"/>
        </c:dLbls>
        <c:gapWidth val="219"/>
        <c:overlap val="-27"/>
        <c:axId val="1661913887"/>
        <c:axId val="1663669711"/>
      </c:barChart>
      <c:catAx>
        <c:axId val="1661913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3669711"/>
        <c:crosses val="autoZero"/>
        <c:auto val="1"/>
        <c:lblAlgn val="ctr"/>
        <c:lblOffset val="100"/>
        <c:noMultiLvlLbl val="0"/>
      </c:catAx>
      <c:valAx>
        <c:axId val="16636697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19138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'Expert LS'!$G$60:$G$64</c:f>
              <c:strCache>
                <c:ptCount val="5"/>
                <c:pt idx="0">
                  <c:v>Strongly Agree</c:v>
                </c:pt>
                <c:pt idx="1">
                  <c:v>Agree</c:v>
                </c:pt>
                <c:pt idx="2">
                  <c:v>Neither Agree or Disagree</c:v>
                </c:pt>
                <c:pt idx="3">
                  <c:v>Disagree</c:v>
                </c:pt>
                <c:pt idx="4">
                  <c:v>Strongly Disagree</c:v>
                </c:pt>
              </c:strCache>
            </c:strRef>
          </c:cat>
          <c:val>
            <c:numRef>
              <c:f>'Expert LS'!$H$60:$H$64</c:f>
              <c:numCache>
                <c:formatCode>General</c:formatCode>
                <c:ptCount val="5"/>
                <c:pt idx="0">
                  <c:v>18</c:v>
                </c:pt>
                <c:pt idx="1">
                  <c:v>20</c:v>
                </c:pt>
                <c:pt idx="2">
                  <c:v>6</c:v>
                </c:pt>
                <c:pt idx="3">
                  <c:v>6</c:v>
                </c:pt>
                <c:pt idx="4">
                  <c:v>0</c:v>
                </c:pt>
              </c:numCache>
            </c:numRef>
          </c:val>
          <c:extLst>
            <c:ext xmlns:c16="http://schemas.microsoft.com/office/drawing/2014/chart" uri="{C3380CC4-5D6E-409C-BE32-E72D297353CC}">
              <c16:uniqueId val="{00000000-3EA4-8547-9E0A-87D94F30C063}"/>
            </c:ext>
          </c:extLst>
        </c:ser>
        <c:dLbls>
          <c:showLegendKey val="0"/>
          <c:showVal val="0"/>
          <c:showCatName val="0"/>
          <c:showSerName val="0"/>
          <c:showPercent val="0"/>
          <c:showBubbleSize val="0"/>
        </c:dLbls>
        <c:gapWidth val="219"/>
        <c:overlap val="-27"/>
        <c:axId val="1627839567"/>
        <c:axId val="1663545247"/>
      </c:barChart>
      <c:catAx>
        <c:axId val="1627839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3545247"/>
        <c:crosses val="autoZero"/>
        <c:auto val="1"/>
        <c:lblAlgn val="ctr"/>
        <c:lblOffset val="100"/>
        <c:noMultiLvlLbl val="0"/>
      </c:catAx>
      <c:valAx>
        <c:axId val="16635452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278395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'Maths LS'!$I$4:$I$8</c:f>
              <c:strCache>
                <c:ptCount val="5"/>
                <c:pt idx="0">
                  <c:v>Strongly Agree</c:v>
                </c:pt>
                <c:pt idx="1">
                  <c:v>Agree</c:v>
                </c:pt>
                <c:pt idx="2">
                  <c:v>Neither Agree or Disagree</c:v>
                </c:pt>
                <c:pt idx="3">
                  <c:v>Disagree</c:v>
                </c:pt>
                <c:pt idx="4">
                  <c:v>Strongly Disagree</c:v>
                </c:pt>
              </c:strCache>
            </c:strRef>
          </c:cat>
          <c:val>
            <c:numRef>
              <c:f>'Maths LS'!$J$4:$J$8</c:f>
              <c:numCache>
                <c:formatCode>General</c:formatCode>
                <c:ptCount val="5"/>
                <c:pt idx="0">
                  <c:v>22</c:v>
                </c:pt>
                <c:pt idx="1">
                  <c:v>19</c:v>
                </c:pt>
                <c:pt idx="2">
                  <c:v>2</c:v>
                </c:pt>
                <c:pt idx="3">
                  <c:v>2</c:v>
                </c:pt>
                <c:pt idx="4">
                  <c:v>0</c:v>
                </c:pt>
              </c:numCache>
            </c:numRef>
          </c:val>
          <c:extLst>
            <c:ext xmlns:c16="http://schemas.microsoft.com/office/drawing/2014/chart" uri="{C3380CC4-5D6E-409C-BE32-E72D297353CC}">
              <c16:uniqueId val="{00000000-9CB8-2941-BD1A-5251E84EFE8F}"/>
            </c:ext>
          </c:extLst>
        </c:ser>
        <c:dLbls>
          <c:showLegendKey val="0"/>
          <c:showVal val="0"/>
          <c:showCatName val="0"/>
          <c:showSerName val="0"/>
          <c:showPercent val="0"/>
          <c:showBubbleSize val="0"/>
        </c:dLbls>
        <c:gapWidth val="219"/>
        <c:overlap val="-27"/>
        <c:axId val="1632260447"/>
        <c:axId val="1668727407"/>
      </c:barChart>
      <c:catAx>
        <c:axId val="1632260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8727407"/>
        <c:crosses val="autoZero"/>
        <c:auto val="1"/>
        <c:lblAlgn val="ctr"/>
        <c:lblOffset val="100"/>
        <c:noMultiLvlLbl val="0"/>
      </c:catAx>
      <c:valAx>
        <c:axId val="16687274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322604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'Maths LS'!$I$32:$I$36</c:f>
              <c:strCache>
                <c:ptCount val="5"/>
                <c:pt idx="0">
                  <c:v>Strongly Agree</c:v>
                </c:pt>
                <c:pt idx="1">
                  <c:v>Agree</c:v>
                </c:pt>
                <c:pt idx="2">
                  <c:v>Neither Agree or Disagree</c:v>
                </c:pt>
                <c:pt idx="3">
                  <c:v>Disagree</c:v>
                </c:pt>
                <c:pt idx="4">
                  <c:v>Strongly Disagree</c:v>
                </c:pt>
              </c:strCache>
            </c:strRef>
          </c:cat>
          <c:val>
            <c:numRef>
              <c:f>'Maths LS'!$J$32:$J$36</c:f>
              <c:numCache>
                <c:formatCode>General</c:formatCode>
                <c:ptCount val="5"/>
                <c:pt idx="0">
                  <c:v>22</c:v>
                </c:pt>
                <c:pt idx="1">
                  <c:v>15</c:v>
                </c:pt>
                <c:pt idx="2">
                  <c:v>3</c:v>
                </c:pt>
                <c:pt idx="3">
                  <c:v>3</c:v>
                </c:pt>
                <c:pt idx="4">
                  <c:v>1</c:v>
                </c:pt>
              </c:numCache>
            </c:numRef>
          </c:val>
          <c:extLst>
            <c:ext xmlns:c16="http://schemas.microsoft.com/office/drawing/2014/chart" uri="{C3380CC4-5D6E-409C-BE32-E72D297353CC}">
              <c16:uniqueId val="{00000000-1C27-9348-99F7-893CEEEC78D0}"/>
            </c:ext>
          </c:extLst>
        </c:ser>
        <c:dLbls>
          <c:showLegendKey val="0"/>
          <c:showVal val="0"/>
          <c:showCatName val="0"/>
          <c:showSerName val="0"/>
          <c:showPercent val="0"/>
          <c:showBubbleSize val="0"/>
        </c:dLbls>
        <c:gapWidth val="219"/>
        <c:overlap val="-27"/>
        <c:axId val="1661637839"/>
        <c:axId val="1664066287"/>
      </c:barChart>
      <c:catAx>
        <c:axId val="1661637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4066287"/>
        <c:crosses val="autoZero"/>
        <c:auto val="1"/>
        <c:lblAlgn val="ctr"/>
        <c:lblOffset val="100"/>
        <c:noMultiLvlLbl val="0"/>
      </c:catAx>
      <c:valAx>
        <c:axId val="16640662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1637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'Maths LS'!$I$60:$I$64</c:f>
              <c:strCache>
                <c:ptCount val="5"/>
                <c:pt idx="0">
                  <c:v>Strongly Agree</c:v>
                </c:pt>
                <c:pt idx="1">
                  <c:v>Agree</c:v>
                </c:pt>
                <c:pt idx="2">
                  <c:v>Neither Agree or Disagree</c:v>
                </c:pt>
                <c:pt idx="3">
                  <c:v>Disagree</c:v>
                </c:pt>
                <c:pt idx="4">
                  <c:v>Strongly Disagree</c:v>
                </c:pt>
              </c:strCache>
            </c:strRef>
          </c:cat>
          <c:val>
            <c:numRef>
              <c:f>'Maths LS'!$J$60:$J$64</c:f>
              <c:numCache>
                <c:formatCode>General</c:formatCode>
                <c:ptCount val="5"/>
                <c:pt idx="0">
                  <c:v>13</c:v>
                </c:pt>
                <c:pt idx="1">
                  <c:v>22</c:v>
                </c:pt>
                <c:pt idx="2">
                  <c:v>4</c:v>
                </c:pt>
                <c:pt idx="3">
                  <c:v>3</c:v>
                </c:pt>
                <c:pt idx="4">
                  <c:v>0</c:v>
                </c:pt>
              </c:numCache>
            </c:numRef>
          </c:val>
          <c:extLst>
            <c:ext xmlns:c16="http://schemas.microsoft.com/office/drawing/2014/chart" uri="{C3380CC4-5D6E-409C-BE32-E72D297353CC}">
              <c16:uniqueId val="{00000000-65C6-B442-8050-8405F0F01FD2}"/>
            </c:ext>
          </c:extLst>
        </c:ser>
        <c:dLbls>
          <c:showLegendKey val="0"/>
          <c:showVal val="0"/>
          <c:showCatName val="0"/>
          <c:showSerName val="0"/>
          <c:showPercent val="0"/>
          <c:showBubbleSize val="0"/>
        </c:dLbls>
        <c:gapWidth val="219"/>
        <c:overlap val="-27"/>
        <c:axId val="1630497631"/>
        <c:axId val="1664733183"/>
      </c:barChart>
      <c:catAx>
        <c:axId val="1630497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4733183"/>
        <c:crosses val="autoZero"/>
        <c:auto val="1"/>
        <c:lblAlgn val="ctr"/>
        <c:lblOffset val="100"/>
        <c:noMultiLvlLbl val="0"/>
      </c:catAx>
      <c:valAx>
        <c:axId val="16647331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30497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'Maths LS'!$I$88:$I$92</c:f>
              <c:strCache>
                <c:ptCount val="5"/>
                <c:pt idx="0">
                  <c:v>Strongly Agree</c:v>
                </c:pt>
                <c:pt idx="1">
                  <c:v>Agree</c:v>
                </c:pt>
                <c:pt idx="2">
                  <c:v>Neither Agree or Disagree</c:v>
                </c:pt>
                <c:pt idx="3">
                  <c:v>Disagree</c:v>
                </c:pt>
                <c:pt idx="4">
                  <c:v>Strongly Disagree</c:v>
                </c:pt>
              </c:strCache>
            </c:strRef>
          </c:cat>
          <c:val>
            <c:numRef>
              <c:f>'Maths LS'!$J$88:$J$92</c:f>
              <c:numCache>
                <c:formatCode>General</c:formatCode>
                <c:ptCount val="5"/>
                <c:pt idx="0">
                  <c:v>12</c:v>
                </c:pt>
                <c:pt idx="1">
                  <c:v>20</c:v>
                </c:pt>
                <c:pt idx="2">
                  <c:v>5</c:v>
                </c:pt>
                <c:pt idx="3">
                  <c:v>5</c:v>
                </c:pt>
                <c:pt idx="4">
                  <c:v>0</c:v>
                </c:pt>
              </c:numCache>
            </c:numRef>
          </c:val>
          <c:extLst>
            <c:ext xmlns:c16="http://schemas.microsoft.com/office/drawing/2014/chart" uri="{C3380CC4-5D6E-409C-BE32-E72D297353CC}">
              <c16:uniqueId val="{00000000-8EEB-6F46-B379-DE93D64AA493}"/>
            </c:ext>
          </c:extLst>
        </c:ser>
        <c:dLbls>
          <c:showLegendKey val="0"/>
          <c:showVal val="0"/>
          <c:showCatName val="0"/>
          <c:showSerName val="0"/>
          <c:showPercent val="0"/>
          <c:showBubbleSize val="0"/>
        </c:dLbls>
        <c:gapWidth val="219"/>
        <c:overlap val="-27"/>
        <c:axId val="1631599775"/>
        <c:axId val="1616452783"/>
      </c:barChart>
      <c:catAx>
        <c:axId val="1631599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16452783"/>
        <c:crosses val="autoZero"/>
        <c:auto val="1"/>
        <c:lblAlgn val="ctr"/>
        <c:lblOffset val="100"/>
        <c:noMultiLvlLbl val="0"/>
      </c:catAx>
      <c:valAx>
        <c:axId val="16164527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31599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'Maths LS'!$I$116:$I$120</c:f>
              <c:strCache>
                <c:ptCount val="5"/>
                <c:pt idx="0">
                  <c:v>Strongly Agree</c:v>
                </c:pt>
                <c:pt idx="1">
                  <c:v>Agree</c:v>
                </c:pt>
                <c:pt idx="2">
                  <c:v>Neither Agree or Disagree</c:v>
                </c:pt>
                <c:pt idx="3">
                  <c:v>Disagree</c:v>
                </c:pt>
                <c:pt idx="4">
                  <c:v>Strongly Disagree</c:v>
                </c:pt>
              </c:strCache>
            </c:strRef>
          </c:cat>
          <c:val>
            <c:numRef>
              <c:f>'Maths LS'!$J$116:$J$120</c:f>
              <c:numCache>
                <c:formatCode>General</c:formatCode>
                <c:ptCount val="5"/>
                <c:pt idx="0">
                  <c:v>8</c:v>
                </c:pt>
                <c:pt idx="1">
                  <c:v>17</c:v>
                </c:pt>
                <c:pt idx="2">
                  <c:v>9</c:v>
                </c:pt>
                <c:pt idx="3">
                  <c:v>7</c:v>
                </c:pt>
                <c:pt idx="4">
                  <c:v>0</c:v>
                </c:pt>
              </c:numCache>
            </c:numRef>
          </c:val>
          <c:extLst>
            <c:ext xmlns:c16="http://schemas.microsoft.com/office/drawing/2014/chart" uri="{C3380CC4-5D6E-409C-BE32-E72D297353CC}">
              <c16:uniqueId val="{00000000-978A-914A-A9FB-CCE5B448707A}"/>
            </c:ext>
          </c:extLst>
        </c:ser>
        <c:dLbls>
          <c:showLegendKey val="0"/>
          <c:showVal val="0"/>
          <c:showCatName val="0"/>
          <c:showSerName val="0"/>
          <c:showPercent val="0"/>
          <c:showBubbleSize val="0"/>
        </c:dLbls>
        <c:gapWidth val="219"/>
        <c:overlap val="-27"/>
        <c:axId val="1523792255"/>
        <c:axId val="1523793887"/>
      </c:barChart>
      <c:catAx>
        <c:axId val="1523792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523793887"/>
        <c:crosses val="autoZero"/>
        <c:auto val="1"/>
        <c:lblAlgn val="ctr"/>
        <c:lblOffset val="100"/>
        <c:noMultiLvlLbl val="0"/>
      </c:catAx>
      <c:valAx>
        <c:axId val="15237938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5237922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'Understand LS'!$F$4:$F$8</c:f>
              <c:strCache>
                <c:ptCount val="5"/>
                <c:pt idx="0">
                  <c:v>Strongly Agree</c:v>
                </c:pt>
                <c:pt idx="1">
                  <c:v>Agree</c:v>
                </c:pt>
                <c:pt idx="2">
                  <c:v>Neither Agree or Disagree</c:v>
                </c:pt>
                <c:pt idx="3">
                  <c:v>Disagree</c:v>
                </c:pt>
                <c:pt idx="4">
                  <c:v>Strongly Disagree</c:v>
                </c:pt>
              </c:strCache>
            </c:strRef>
          </c:cat>
          <c:val>
            <c:numRef>
              <c:f>'Understand LS'!$G$4:$G$8</c:f>
              <c:numCache>
                <c:formatCode>General</c:formatCode>
                <c:ptCount val="5"/>
                <c:pt idx="0">
                  <c:v>12</c:v>
                </c:pt>
                <c:pt idx="1">
                  <c:v>25</c:v>
                </c:pt>
                <c:pt idx="2">
                  <c:v>8</c:v>
                </c:pt>
                <c:pt idx="3">
                  <c:v>3</c:v>
                </c:pt>
                <c:pt idx="4">
                  <c:v>0</c:v>
                </c:pt>
              </c:numCache>
            </c:numRef>
          </c:val>
          <c:extLst>
            <c:ext xmlns:c16="http://schemas.microsoft.com/office/drawing/2014/chart" uri="{C3380CC4-5D6E-409C-BE32-E72D297353CC}">
              <c16:uniqueId val="{00000000-C423-0D43-A4A9-03CC1D5C59E3}"/>
            </c:ext>
          </c:extLst>
        </c:ser>
        <c:dLbls>
          <c:showLegendKey val="0"/>
          <c:showVal val="0"/>
          <c:showCatName val="0"/>
          <c:showSerName val="0"/>
          <c:showPercent val="0"/>
          <c:showBubbleSize val="0"/>
        </c:dLbls>
        <c:gapWidth val="219"/>
        <c:overlap val="-27"/>
        <c:axId val="1665402927"/>
        <c:axId val="1663869247"/>
      </c:barChart>
      <c:catAx>
        <c:axId val="1665402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3869247"/>
        <c:crosses val="autoZero"/>
        <c:auto val="1"/>
        <c:lblAlgn val="ctr"/>
        <c:lblOffset val="100"/>
        <c:noMultiLvlLbl val="0"/>
      </c:catAx>
      <c:valAx>
        <c:axId val="16638692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54029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'Octet LS'!$G$4:$G$8</c:f>
              <c:strCache>
                <c:ptCount val="5"/>
                <c:pt idx="0">
                  <c:v>Strongly Agree</c:v>
                </c:pt>
                <c:pt idx="1">
                  <c:v>Agree</c:v>
                </c:pt>
                <c:pt idx="2">
                  <c:v>Neither Agree or Disagree</c:v>
                </c:pt>
                <c:pt idx="3">
                  <c:v>Disagree</c:v>
                </c:pt>
                <c:pt idx="4">
                  <c:v>Strongly Disagree</c:v>
                </c:pt>
              </c:strCache>
            </c:strRef>
          </c:cat>
          <c:val>
            <c:numRef>
              <c:f>'Octet LS'!$H$4:$H$8</c:f>
              <c:numCache>
                <c:formatCode>General</c:formatCode>
                <c:ptCount val="5"/>
                <c:pt idx="0">
                  <c:v>7</c:v>
                </c:pt>
                <c:pt idx="1">
                  <c:v>14</c:v>
                </c:pt>
                <c:pt idx="2">
                  <c:v>8</c:v>
                </c:pt>
                <c:pt idx="3">
                  <c:v>12</c:v>
                </c:pt>
                <c:pt idx="4">
                  <c:v>7</c:v>
                </c:pt>
              </c:numCache>
            </c:numRef>
          </c:val>
          <c:extLst>
            <c:ext xmlns:c16="http://schemas.microsoft.com/office/drawing/2014/chart" uri="{C3380CC4-5D6E-409C-BE32-E72D297353CC}">
              <c16:uniqueId val="{00000000-019E-244F-A86D-07996CAFE6BD}"/>
            </c:ext>
          </c:extLst>
        </c:ser>
        <c:dLbls>
          <c:showLegendKey val="0"/>
          <c:showVal val="0"/>
          <c:showCatName val="0"/>
          <c:showSerName val="0"/>
          <c:showPercent val="0"/>
          <c:showBubbleSize val="0"/>
        </c:dLbls>
        <c:gapWidth val="219"/>
        <c:overlap val="-27"/>
        <c:axId val="1617060623"/>
        <c:axId val="1680116495"/>
      </c:barChart>
      <c:catAx>
        <c:axId val="1617060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80116495"/>
        <c:crosses val="autoZero"/>
        <c:auto val="1"/>
        <c:lblAlgn val="ctr"/>
        <c:lblOffset val="100"/>
        <c:noMultiLvlLbl val="0"/>
      </c:catAx>
      <c:valAx>
        <c:axId val="1680116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17060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12741108703693"/>
          <c:y val="3.6353615285068815E-2"/>
          <c:w val="0.77687261819545284"/>
          <c:h val="0.88697903018338931"/>
        </c:manualLayout>
      </c:layout>
      <c:barChart>
        <c:barDir val="bar"/>
        <c:grouping val="stacked"/>
        <c:varyColors val="0"/>
        <c:ser>
          <c:idx val="0"/>
          <c:order val="0"/>
          <c:tx>
            <c:v>BUFFER1</c:v>
          </c:tx>
          <c:spPr>
            <a:solidFill>
              <a:schemeClr val="bg1"/>
            </a:solidFill>
            <a:ln>
              <a:noFill/>
            </a:ln>
            <a:effectLst/>
          </c:spPr>
          <c:invertIfNegative val="0"/>
          <c:cat>
            <c:strRef>
              <c:f>'Topic Ratings (FS+EX)'!$A$111:$A$120</c:f>
              <c:strCache>
                <c:ptCount val="10"/>
                <c:pt idx="0">
                  <c:v>Electrochemistry</c:v>
                </c:pt>
                <c:pt idx="1">
                  <c:v>Transition Metal Chemistry</c:v>
                </c:pt>
                <c:pt idx="2">
                  <c:v>Kinetics</c:v>
                </c:pt>
                <c:pt idx="3">
                  <c:v>Chemical Equilibrium</c:v>
                </c:pt>
                <c:pt idx="4">
                  <c:v>Energy Calculations</c:v>
                </c:pt>
                <c:pt idx="5">
                  <c:v>Acids, Bases, and Buffers</c:v>
                </c:pt>
                <c:pt idx="6">
                  <c:v>Analytical Techniques</c:v>
                </c:pt>
                <c:pt idx="7">
                  <c:v>Organic Chemistry</c:v>
                </c:pt>
                <c:pt idx="8">
                  <c:v>Bonding and Intermolecular Forces</c:v>
                </c:pt>
                <c:pt idx="9">
                  <c:v>Atomic Structure and Molar Calculations</c:v>
                </c:pt>
              </c:strCache>
            </c:strRef>
          </c:cat>
          <c:val>
            <c:numRef>
              <c:f>'Topic Ratings (FS+EX)'!$B$111:$B$120</c:f>
              <c:numCache>
                <c:formatCode>0.0</c:formatCode>
                <c:ptCount val="10"/>
                <c:pt idx="0">
                  <c:v>13.846153846153836</c:v>
                </c:pt>
                <c:pt idx="1">
                  <c:v>30.769230769230766</c:v>
                </c:pt>
                <c:pt idx="2">
                  <c:v>30.769230769230759</c:v>
                </c:pt>
                <c:pt idx="3">
                  <c:v>39.999999999999986</c:v>
                </c:pt>
                <c:pt idx="4">
                  <c:v>36.92307692307692</c:v>
                </c:pt>
                <c:pt idx="5">
                  <c:v>47.692307692307693</c:v>
                </c:pt>
                <c:pt idx="6">
                  <c:v>60</c:v>
                </c:pt>
                <c:pt idx="7">
                  <c:v>66.153846153846132</c:v>
                </c:pt>
                <c:pt idx="8">
                  <c:v>81.538461538461547</c:v>
                </c:pt>
                <c:pt idx="9">
                  <c:v>92.307692307692307</c:v>
                </c:pt>
              </c:numCache>
            </c:numRef>
          </c:val>
          <c:extLst>
            <c:ext xmlns:c16="http://schemas.microsoft.com/office/drawing/2014/chart" uri="{C3380CC4-5D6E-409C-BE32-E72D297353CC}">
              <c16:uniqueId val="{00000000-9B51-4443-8AC0-B4338E5F736C}"/>
            </c:ext>
          </c:extLst>
        </c:ser>
        <c:ser>
          <c:idx val="1"/>
          <c:order val="1"/>
          <c:tx>
            <c:v>10</c:v>
          </c:tx>
          <c:spPr>
            <a:solidFill>
              <a:srgbClr val="5B221F"/>
            </a:solidFill>
            <a:ln>
              <a:noFill/>
            </a:ln>
            <a:effectLst/>
          </c:spPr>
          <c:invertIfNegative val="0"/>
          <c:cat>
            <c:strRef>
              <c:f>'Topic Ratings (FS+EX)'!$A$111:$A$120</c:f>
              <c:strCache>
                <c:ptCount val="10"/>
                <c:pt idx="0">
                  <c:v>Electrochemistry</c:v>
                </c:pt>
                <c:pt idx="1">
                  <c:v>Transition Metal Chemistry</c:v>
                </c:pt>
                <c:pt idx="2">
                  <c:v>Kinetics</c:v>
                </c:pt>
                <c:pt idx="3">
                  <c:v>Chemical Equilibrium</c:v>
                </c:pt>
                <c:pt idx="4">
                  <c:v>Energy Calculations</c:v>
                </c:pt>
                <c:pt idx="5">
                  <c:v>Acids, Bases, and Buffers</c:v>
                </c:pt>
                <c:pt idx="6">
                  <c:v>Analytical Techniques</c:v>
                </c:pt>
                <c:pt idx="7">
                  <c:v>Organic Chemistry</c:v>
                </c:pt>
                <c:pt idx="8">
                  <c:v>Bonding and Intermolecular Forces</c:v>
                </c:pt>
                <c:pt idx="9">
                  <c:v>Atomic Structure and Molar Calculations</c:v>
                </c:pt>
              </c:strCache>
            </c:strRef>
          </c:cat>
          <c:val>
            <c:numRef>
              <c:f>'Topic Ratings (FS+EX)'!$C$111:$C$120</c:f>
              <c:numCache>
                <c:formatCode>0.0</c:formatCode>
                <c:ptCount val="10"/>
                <c:pt idx="0">
                  <c:v>41.53846153846154</c:v>
                </c:pt>
                <c:pt idx="1">
                  <c:v>18.461538461538463</c:v>
                </c:pt>
                <c:pt idx="2">
                  <c:v>10.76923076923077</c:v>
                </c:pt>
                <c:pt idx="3">
                  <c:v>3.0769230769230771</c:v>
                </c:pt>
                <c:pt idx="4">
                  <c:v>1.5384615384615385</c:v>
                </c:pt>
                <c:pt idx="5">
                  <c:v>6.1538461538461542</c:v>
                </c:pt>
                <c:pt idx="6">
                  <c:v>3.0769230769230771</c:v>
                </c:pt>
                <c:pt idx="7">
                  <c:v>15.384615384615385</c:v>
                </c:pt>
                <c:pt idx="8">
                  <c:v>0</c:v>
                </c:pt>
                <c:pt idx="9">
                  <c:v>0</c:v>
                </c:pt>
              </c:numCache>
            </c:numRef>
          </c:val>
          <c:extLst>
            <c:ext xmlns:c16="http://schemas.microsoft.com/office/drawing/2014/chart" uri="{C3380CC4-5D6E-409C-BE32-E72D297353CC}">
              <c16:uniqueId val="{00000001-9B51-4443-8AC0-B4338E5F736C}"/>
            </c:ext>
          </c:extLst>
        </c:ser>
        <c:ser>
          <c:idx val="2"/>
          <c:order val="2"/>
          <c:tx>
            <c:v>9</c:v>
          </c:tx>
          <c:spPr>
            <a:solidFill>
              <a:srgbClr val="933633"/>
            </a:solidFill>
            <a:ln>
              <a:noFill/>
            </a:ln>
            <a:effectLst/>
          </c:spPr>
          <c:invertIfNegative val="0"/>
          <c:val>
            <c:numRef>
              <c:f>'Topic Ratings (FS+EX)'!$D$111:$D$120</c:f>
              <c:numCache>
                <c:formatCode>0.0</c:formatCode>
                <c:ptCount val="10"/>
                <c:pt idx="0">
                  <c:v>16.923076923076923</c:v>
                </c:pt>
                <c:pt idx="1">
                  <c:v>16.923076923076923</c:v>
                </c:pt>
                <c:pt idx="2">
                  <c:v>10.76923076923077</c:v>
                </c:pt>
                <c:pt idx="3">
                  <c:v>10.76923076923077</c:v>
                </c:pt>
                <c:pt idx="4">
                  <c:v>10.76923076923077</c:v>
                </c:pt>
                <c:pt idx="5">
                  <c:v>16.923076923076923</c:v>
                </c:pt>
                <c:pt idx="6">
                  <c:v>9.2307692307692317</c:v>
                </c:pt>
                <c:pt idx="7">
                  <c:v>6.1538461538461542</c:v>
                </c:pt>
                <c:pt idx="8">
                  <c:v>1.5384615384615385</c:v>
                </c:pt>
                <c:pt idx="9">
                  <c:v>0</c:v>
                </c:pt>
              </c:numCache>
            </c:numRef>
          </c:val>
          <c:extLst>
            <c:ext xmlns:c16="http://schemas.microsoft.com/office/drawing/2014/chart" uri="{C3380CC4-5D6E-409C-BE32-E72D297353CC}">
              <c16:uniqueId val="{00000002-9B51-4443-8AC0-B4338E5F736C}"/>
            </c:ext>
          </c:extLst>
        </c:ser>
        <c:ser>
          <c:idx val="3"/>
          <c:order val="3"/>
          <c:tx>
            <c:v>8</c:v>
          </c:tx>
          <c:spPr>
            <a:solidFill>
              <a:srgbClr val="D89593"/>
            </a:solidFill>
            <a:ln>
              <a:noFill/>
            </a:ln>
            <a:effectLst/>
          </c:spPr>
          <c:invertIfNegative val="0"/>
          <c:val>
            <c:numRef>
              <c:f>'Topic Ratings (FS+EX)'!$E$111:$E$120</c:f>
              <c:numCache>
                <c:formatCode>0.0</c:formatCode>
                <c:ptCount val="10"/>
                <c:pt idx="0">
                  <c:v>18.461538461538463</c:v>
                </c:pt>
                <c:pt idx="1">
                  <c:v>12.307692307692308</c:v>
                </c:pt>
                <c:pt idx="2">
                  <c:v>13.846153846153847</c:v>
                </c:pt>
                <c:pt idx="3">
                  <c:v>6.1538461538461542</c:v>
                </c:pt>
                <c:pt idx="4">
                  <c:v>23.076923076923077</c:v>
                </c:pt>
                <c:pt idx="5">
                  <c:v>9.2307692307692317</c:v>
                </c:pt>
                <c:pt idx="6">
                  <c:v>9.2307692307692317</c:v>
                </c:pt>
                <c:pt idx="7">
                  <c:v>3.0769230769230771</c:v>
                </c:pt>
                <c:pt idx="8">
                  <c:v>3.0769230769230771</c:v>
                </c:pt>
                <c:pt idx="9">
                  <c:v>1.5384615384615385</c:v>
                </c:pt>
              </c:numCache>
            </c:numRef>
          </c:val>
          <c:extLst>
            <c:ext xmlns:c16="http://schemas.microsoft.com/office/drawing/2014/chart" uri="{C3380CC4-5D6E-409C-BE32-E72D297353CC}">
              <c16:uniqueId val="{00000003-9B51-4443-8AC0-B4338E5F736C}"/>
            </c:ext>
          </c:extLst>
        </c:ser>
        <c:ser>
          <c:idx val="4"/>
          <c:order val="4"/>
          <c:tx>
            <c:v>7</c:v>
          </c:tx>
          <c:spPr>
            <a:solidFill>
              <a:srgbClr val="E56C0A"/>
            </a:solidFill>
            <a:ln>
              <a:noFill/>
            </a:ln>
            <a:effectLst/>
          </c:spPr>
          <c:invertIfNegative val="0"/>
          <c:val>
            <c:numRef>
              <c:f>'Topic Ratings (FS+EX)'!$F$111:$F$120</c:f>
              <c:numCache>
                <c:formatCode>0.0</c:formatCode>
                <c:ptCount val="10"/>
                <c:pt idx="0">
                  <c:v>4.6153846153846159</c:v>
                </c:pt>
                <c:pt idx="1">
                  <c:v>6.1538461538461542</c:v>
                </c:pt>
                <c:pt idx="2">
                  <c:v>18.461538461538463</c:v>
                </c:pt>
                <c:pt idx="3">
                  <c:v>24.615384615384617</c:v>
                </c:pt>
                <c:pt idx="4">
                  <c:v>15.384615384615385</c:v>
                </c:pt>
                <c:pt idx="5">
                  <c:v>12.307692307692308</c:v>
                </c:pt>
                <c:pt idx="6">
                  <c:v>7.6923076923076925</c:v>
                </c:pt>
                <c:pt idx="7">
                  <c:v>6.1538461538461542</c:v>
                </c:pt>
                <c:pt idx="8">
                  <c:v>1.5384615384615385</c:v>
                </c:pt>
                <c:pt idx="9">
                  <c:v>3.0769230769230771</c:v>
                </c:pt>
              </c:numCache>
            </c:numRef>
          </c:val>
          <c:extLst>
            <c:ext xmlns:c16="http://schemas.microsoft.com/office/drawing/2014/chart" uri="{C3380CC4-5D6E-409C-BE32-E72D297353CC}">
              <c16:uniqueId val="{00000004-9B51-4443-8AC0-B4338E5F736C}"/>
            </c:ext>
          </c:extLst>
        </c:ser>
        <c:ser>
          <c:idx val="5"/>
          <c:order val="5"/>
          <c:tx>
            <c:v>6</c:v>
          </c:tx>
          <c:spPr>
            <a:solidFill>
              <a:srgbClr val="FCC190"/>
            </a:solidFill>
            <a:ln>
              <a:noFill/>
            </a:ln>
            <a:effectLst/>
          </c:spPr>
          <c:invertIfNegative val="0"/>
          <c:val>
            <c:numRef>
              <c:f>'Topic Ratings (FS+EX)'!$G$111:$G$120</c:f>
              <c:numCache>
                <c:formatCode>0.0</c:formatCode>
                <c:ptCount val="10"/>
                <c:pt idx="0">
                  <c:v>4.6153846153846159</c:v>
                </c:pt>
                <c:pt idx="1">
                  <c:v>15.384615384615385</c:v>
                </c:pt>
                <c:pt idx="2">
                  <c:v>15.384615384615385</c:v>
                </c:pt>
                <c:pt idx="3">
                  <c:v>15.384615384615385</c:v>
                </c:pt>
                <c:pt idx="4">
                  <c:v>12.307692307692308</c:v>
                </c:pt>
                <c:pt idx="5">
                  <c:v>7.6923076923076925</c:v>
                </c:pt>
                <c:pt idx="6">
                  <c:v>10.76923076923077</c:v>
                </c:pt>
                <c:pt idx="7">
                  <c:v>3.0769230769230771</c:v>
                </c:pt>
                <c:pt idx="8">
                  <c:v>12.307692307692308</c:v>
                </c:pt>
                <c:pt idx="9">
                  <c:v>3.0769230769230771</c:v>
                </c:pt>
              </c:numCache>
            </c:numRef>
          </c:val>
          <c:extLst>
            <c:ext xmlns:c16="http://schemas.microsoft.com/office/drawing/2014/chart" uri="{C3380CC4-5D6E-409C-BE32-E72D297353CC}">
              <c16:uniqueId val="{00000005-9B51-4443-8AC0-B4338E5F736C}"/>
            </c:ext>
          </c:extLst>
        </c:ser>
        <c:ser>
          <c:idx val="6"/>
          <c:order val="6"/>
          <c:tx>
            <c:v>5</c:v>
          </c:tx>
          <c:spPr>
            <a:solidFill>
              <a:srgbClr val="D7D37C"/>
            </a:solidFill>
            <a:ln>
              <a:noFill/>
            </a:ln>
            <a:effectLst/>
          </c:spPr>
          <c:invertIfNegative val="0"/>
          <c:val>
            <c:numRef>
              <c:f>'Topic Ratings (FS+EX)'!$H$111:$H$120</c:f>
              <c:numCache>
                <c:formatCode>0.0</c:formatCode>
                <c:ptCount val="10"/>
                <c:pt idx="0">
                  <c:v>6.1538461538461542</c:v>
                </c:pt>
                <c:pt idx="1">
                  <c:v>13.846153846153847</c:v>
                </c:pt>
                <c:pt idx="2">
                  <c:v>6.1538461538461542</c:v>
                </c:pt>
                <c:pt idx="3">
                  <c:v>21.53846153846154</c:v>
                </c:pt>
                <c:pt idx="4">
                  <c:v>9.2307692307692317</c:v>
                </c:pt>
                <c:pt idx="5">
                  <c:v>20</c:v>
                </c:pt>
                <c:pt idx="6">
                  <c:v>9.2307692307692317</c:v>
                </c:pt>
                <c:pt idx="7">
                  <c:v>4.6153846153846159</c:v>
                </c:pt>
                <c:pt idx="8">
                  <c:v>6.1538461538461542</c:v>
                </c:pt>
                <c:pt idx="9">
                  <c:v>3.0769230769230771</c:v>
                </c:pt>
              </c:numCache>
            </c:numRef>
          </c:val>
          <c:extLst>
            <c:ext xmlns:c16="http://schemas.microsoft.com/office/drawing/2014/chart" uri="{C3380CC4-5D6E-409C-BE32-E72D297353CC}">
              <c16:uniqueId val="{00000006-9B51-4443-8AC0-B4338E5F736C}"/>
            </c:ext>
          </c:extLst>
        </c:ser>
        <c:ser>
          <c:idx val="7"/>
          <c:order val="7"/>
          <c:tx>
            <c:v>4</c:v>
          </c:tx>
          <c:spPr>
            <a:solidFill>
              <a:srgbClr val="D7CE09"/>
            </a:solidFill>
            <a:ln>
              <a:noFill/>
            </a:ln>
            <a:effectLst/>
          </c:spPr>
          <c:invertIfNegative val="0"/>
          <c:val>
            <c:numRef>
              <c:f>'Topic Ratings (FS+EX)'!$I$111:$I$120</c:f>
              <c:numCache>
                <c:formatCode>0.0</c:formatCode>
                <c:ptCount val="10"/>
                <c:pt idx="0">
                  <c:v>3.0769230769230771</c:v>
                </c:pt>
                <c:pt idx="1">
                  <c:v>7.6923076923076925</c:v>
                </c:pt>
                <c:pt idx="2">
                  <c:v>12.307692307692308</c:v>
                </c:pt>
                <c:pt idx="3">
                  <c:v>12.307692307692308</c:v>
                </c:pt>
                <c:pt idx="4">
                  <c:v>12.307692307692308</c:v>
                </c:pt>
                <c:pt idx="5">
                  <c:v>4.6153846153846159</c:v>
                </c:pt>
                <c:pt idx="6">
                  <c:v>13.846153846153847</c:v>
                </c:pt>
                <c:pt idx="7">
                  <c:v>7.6923076923076925</c:v>
                </c:pt>
                <c:pt idx="8">
                  <c:v>13.846153846153847</c:v>
                </c:pt>
                <c:pt idx="9">
                  <c:v>12.307692307692308</c:v>
                </c:pt>
              </c:numCache>
            </c:numRef>
          </c:val>
          <c:extLst>
            <c:ext xmlns:c16="http://schemas.microsoft.com/office/drawing/2014/chart" uri="{C3380CC4-5D6E-409C-BE32-E72D297353CC}">
              <c16:uniqueId val="{00000007-9B51-4443-8AC0-B4338E5F736C}"/>
            </c:ext>
          </c:extLst>
        </c:ser>
        <c:ser>
          <c:idx val="8"/>
          <c:order val="8"/>
          <c:tx>
            <c:v>3</c:v>
          </c:tx>
          <c:spPr>
            <a:solidFill>
              <a:srgbClr val="C2F2C4"/>
            </a:solidFill>
            <a:ln>
              <a:noFill/>
            </a:ln>
            <a:effectLst/>
          </c:spPr>
          <c:invertIfNegative val="0"/>
          <c:val>
            <c:numRef>
              <c:f>'Topic Ratings (FS+EX)'!$J$111:$J$120</c:f>
              <c:numCache>
                <c:formatCode>0.0</c:formatCode>
                <c:ptCount val="10"/>
                <c:pt idx="0">
                  <c:v>3.0769230769230771</c:v>
                </c:pt>
                <c:pt idx="1">
                  <c:v>4.6153846153846159</c:v>
                </c:pt>
                <c:pt idx="2">
                  <c:v>6.1538461538461542</c:v>
                </c:pt>
                <c:pt idx="3">
                  <c:v>4.6153846153846159</c:v>
                </c:pt>
                <c:pt idx="4">
                  <c:v>3.0769230769230771</c:v>
                </c:pt>
                <c:pt idx="5">
                  <c:v>9.2307692307692317</c:v>
                </c:pt>
                <c:pt idx="6">
                  <c:v>4.6153846153846159</c:v>
                </c:pt>
                <c:pt idx="7">
                  <c:v>13.846153846153847</c:v>
                </c:pt>
                <c:pt idx="8">
                  <c:v>24.615384615384617</c:v>
                </c:pt>
                <c:pt idx="9">
                  <c:v>26.153846153846157</c:v>
                </c:pt>
              </c:numCache>
            </c:numRef>
          </c:val>
          <c:extLst>
            <c:ext xmlns:c16="http://schemas.microsoft.com/office/drawing/2014/chart" uri="{C3380CC4-5D6E-409C-BE32-E72D297353CC}">
              <c16:uniqueId val="{00000008-9B51-4443-8AC0-B4338E5F736C}"/>
            </c:ext>
          </c:extLst>
        </c:ser>
        <c:ser>
          <c:idx val="9"/>
          <c:order val="9"/>
          <c:tx>
            <c:v>2</c:v>
          </c:tx>
          <c:spPr>
            <a:solidFill>
              <a:srgbClr val="5FA065"/>
            </a:solidFill>
            <a:ln>
              <a:noFill/>
            </a:ln>
            <a:effectLst/>
          </c:spPr>
          <c:invertIfNegative val="0"/>
          <c:val>
            <c:numRef>
              <c:f>'Topic Ratings (FS+EX)'!$K$111:$K$120</c:f>
              <c:numCache>
                <c:formatCode>0.0</c:formatCode>
                <c:ptCount val="10"/>
                <c:pt idx="0">
                  <c:v>1.5384615384615385</c:v>
                </c:pt>
                <c:pt idx="1">
                  <c:v>4.6153846153846159</c:v>
                </c:pt>
                <c:pt idx="2">
                  <c:v>4.6153846153846159</c:v>
                </c:pt>
                <c:pt idx="3">
                  <c:v>1.5384615384615385</c:v>
                </c:pt>
                <c:pt idx="4">
                  <c:v>9.2307692307692317</c:v>
                </c:pt>
                <c:pt idx="5">
                  <c:v>7.6923076923076925</c:v>
                </c:pt>
                <c:pt idx="6">
                  <c:v>10.76923076923077</c:v>
                </c:pt>
                <c:pt idx="7">
                  <c:v>13.846153846153847</c:v>
                </c:pt>
                <c:pt idx="8">
                  <c:v>16.923076923076923</c:v>
                </c:pt>
                <c:pt idx="9">
                  <c:v>29.230769230769234</c:v>
                </c:pt>
              </c:numCache>
            </c:numRef>
          </c:val>
          <c:extLst>
            <c:ext xmlns:c16="http://schemas.microsoft.com/office/drawing/2014/chart" uri="{C3380CC4-5D6E-409C-BE32-E72D297353CC}">
              <c16:uniqueId val="{00000009-9B51-4443-8AC0-B4338E5F736C}"/>
            </c:ext>
          </c:extLst>
        </c:ser>
        <c:ser>
          <c:idx val="10"/>
          <c:order val="10"/>
          <c:tx>
            <c:v>1</c:v>
          </c:tx>
          <c:spPr>
            <a:solidFill>
              <a:srgbClr val="0F7F00"/>
            </a:solidFill>
            <a:ln>
              <a:noFill/>
            </a:ln>
            <a:effectLst/>
          </c:spPr>
          <c:invertIfNegative val="0"/>
          <c:val>
            <c:numRef>
              <c:f>'Topic Ratings (FS+EX)'!$L$111:$L$120</c:f>
              <c:numCache>
                <c:formatCode>0.0</c:formatCode>
                <c:ptCount val="10"/>
                <c:pt idx="0">
                  <c:v>0</c:v>
                </c:pt>
                <c:pt idx="1">
                  <c:v>0</c:v>
                </c:pt>
                <c:pt idx="2">
                  <c:v>1.5384615384615385</c:v>
                </c:pt>
                <c:pt idx="3">
                  <c:v>0</c:v>
                </c:pt>
                <c:pt idx="4">
                  <c:v>3.0769230769230771</c:v>
                </c:pt>
                <c:pt idx="5">
                  <c:v>6.1538461538461542</c:v>
                </c:pt>
                <c:pt idx="6">
                  <c:v>21.53846153846154</c:v>
                </c:pt>
                <c:pt idx="7">
                  <c:v>26.153846153846157</c:v>
                </c:pt>
                <c:pt idx="8">
                  <c:v>20</c:v>
                </c:pt>
                <c:pt idx="9">
                  <c:v>21.53846153846154</c:v>
                </c:pt>
              </c:numCache>
            </c:numRef>
          </c:val>
          <c:extLst>
            <c:ext xmlns:c16="http://schemas.microsoft.com/office/drawing/2014/chart" uri="{C3380CC4-5D6E-409C-BE32-E72D297353CC}">
              <c16:uniqueId val="{0000000A-9B51-4443-8AC0-B4338E5F736C}"/>
            </c:ext>
          </c:extLst>
        </c:ser>
        <c:ser>
          <c:idx val="11"/>
          <c:order val="11"/>
          <c:tx>
            <c:v>BUFFER2</c:v>
          </c:tx>
          <c:spPr>
            <a:solidFill>
              <a:schemeClr val="bg1"/>
            </a:solidFill>
            <a:ln>
              <a:noFill/>
            </a:ln>
            <a:effectLst/>
          </c:spPr>
          <c:invertIfNegative val="0"/>
          <c:val>
            <c:numRef>
              <c:f>'Topic Ratings (FS+EX)'!$M$111:$M$120</c:f>
              <c:numCache>
                <c:formatCode>0.0</c:formatCode>
                <c:ptCount val="10"/>
                <c:pt idx="0">
                  <c:v>86.153846153846146</c:v>
                </c:pt>
                <c:pt idx="1">
                  <c:v>69.230769230769226</c:v>
                </c:pt>
                <c:pt idx="2">
                  <c:v>69.230769230769226</c:v>
                </c:pt>
                <c:pt idx="3">
                  <c:v>60.000000000000007</c:v>
                </c:pt>
                <c:pt idx="4">
                  <c:v>63.076923076923073</c:v>
                </c:pt>
                <c:pt idx="5">
                  <c:v>52.307692307692307</c:v>
                </c:pt>
                <c:pt idx="6">
                  <c:v>39.999999999999986</c:v>
                </c:pt>
                <c:pt idx="7">
                  <c:v>33.84615384615384</c:v>
                </c:pt>
                <c:pt idx="8">
                  <c:v>18.461538461538467</c:v>
                </c:pt>
                <c:pt idx="9">
                  <c:v>7.6923076923076774</c:v>
                </c:pt>
              </c:numCache>
            </c:numRef>
          </c:val>
          <c:extLst>
            <c:ext xmlns:c16="http://schemas.microsoft.com/office/drawing/2014/chart" uri="{C3380CC4-5D6E-409C-BE32-E72D297353CC}">
              <c16:uniqueId val="{0000000B-9B51-4443-8AC0-B4338E5F736C}"/>
            </c:ext>
          </c:extLst>
        </c:ser>
        <c:dLbls>
          <c:showLegendKey val="0"/>
          <c:showVal val="0"/>
          <c:showCatName val="0"/>
          <c:showSerName val="0"/>
          <c:showPercent val="0"/>
          <c:showBubbleSize val="0"/>
        </c:dLbls>
        <c:gapWidth val="150"/>
        <c:overlap val="100"/>
        <c:axId val="1962228448"/>
        <c:axId val="1959197776"/>
      </c:barChart>
      <c:catAx>
        <c:axId val="1962228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1" u="none" strike="noStrike" kern="1200" baseline="0">
                <a:solidFill>
                  <a:schemeClr val="tx1">
                    <a:lumMod val="65000"/>
                    <a:lumOff val="35000"/>
                  </a:schemeClr>
                </a:solidFill>
                <a:latin typeface="+mn-lt"/>
                <a:ea typeface="+mn-ea"/>
                <a:cs typeface="+mn-cs"/>
              </a:defRPr>
            </a:pPr>
            <a:endParaRPr lang="en-US"/>
          </a:p>
        </c:txPr>
        <c:crossAx val="1959197776"/>
        <c:crosses val="autoZero"/>
        <c:auto val="1"/>
        <c:lblAlgn val="ctr"/>
        <c:lblOffset val="100"/>
        <c:noMultiLvlLbl val="0"/>
      </c:catAx>
      <c:valAx>
        <c:axId val="1959197776"/>
        <c:scaling>
          <c:orientation val="minMax"/>
        </c:scaling>
        <c:delete val="1"/>
        <c:axPos val="b"/>
        <c:numFmt formatCode="0.0" sourceLinked="1"/>
        <c:majorTickMark val="none"/>
        <c:minorTickMark val="none"/>
        <c:tickLblPos val="nextTo"/>
        <c:crossAx val="196222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'Octet LS'!$G$32:$G$36</c:f>
              <c:strCache>
                <c:ptCount val="5"/>
                <c:pt idx="0">
                  <c:v>Strongly Agree</c:v>
                </c:pt>
                <c:pt idx="1">
                  <c:v>Agree</c:v>
                </c:pt>
                <c:pt idx="2">
                  <c:v>Neither Agree or Disagree</c:v>
                </c:pt>
                <c:pt idx="3">
                  <c:v>Disagree</c:v>
                </c:pt>
                <c:pt idx="4">
                  <c:v>Strongly Disagree</c:v>
                </c:pt>
              </c:strCache>
            </c:strRef>
          </c:cat>
          <c:val>
            <c:numRef>
              <c:f>'Octet LS'!$H$32:$H$36</c:f>
              <c:numCache>
                <c:formatCode>General</c:formatCode>
                <c:ptCount val="5"/>
                <c:pt idx="0">
                  <c:v>30</c:v>
                </c:pt>
                <c:pt idx="1">
                  <c:v>13</c:v>
                </c:pt>
                <c:pt idx="2">
                  <c:v>3</c:v>
                </c:pt>
                <c:pt idx="3">
                  <c:v>1</c:v>
                </c:pt>
                <c:pt idx="4">
                  <c:v>0</c:v>
                </c:pt>
              </c:numCache>
            </c:numRef>
          </c:val>
          <c:extLst>
            <c:ext xmlns:c16="http://schemas.microsoft.com/office/drawing/2014/chart" uri="{C3380CC4-5D6E-409C-BE32-E72D297353CC}">
              <c16:uniqueId val="{00000000-F83A-C14E-BCA3-BA47502F3F6F}"/>
            </c:ext>
          </c:extLst>
        </c:ser>
        <c:dLbls>
          <c:showLegendKey val="0"/>
          <c:showVal val="0"/>
          <c:showCatName val="0"/>
          <c:showSerName val="0"/>
          <c:showPercent val="0"/>
          <c:showBubbleSize val="0"/>
        </c:dLbls>
        <c:gapWidth val="219"/>
        <c:overlap val="-27"/>
        <c:axId val="1665270895"/>
        <c:axId val="1661375183"/>
      </c:barChart>
      <c:catAx>
        <c:axId val="1665270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1375183"/>
        <c:crosses val="autoZero"/>
        <c:auto val="1"/>
        <c:lblAlgn val="ctr"/>
        <c:lblOffset val="100"/>
        <c:noMultiLvlLbl val="0"/>
      </c:catAx>
      <c:valAx>
        <c:axId val="16613751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52708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131292873208911E-2"/>
          <c:y val="3.6758563074352546E-2"/>
          <c:w val="0.91716574951343133"/>
          <c:h val="0.84623185259737266"/>
        </c:manualLayout>
      </c:layout>
      <c:barChart>
        <c:barDir val="col"/>
        <c:grouping val="clustered"/>
        <c:varyColors val="0"/>
        <c:ser>
          <c:idx val="0"/>
          <c:order val="0"/>
          <c:tx>
            <c:v>GCSE</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'Octet LS'!$G$4:$G$8</c:f>
              <c:strCache>
                <c:ptCount val="5"/>
                <c:pt idx="0">
                  <c:v>Strongly Agree</c:v>
                </c:pt>
                <c:pt idx="1">
                  <c:v>Agree</c:v>
                </c:pt>
                <c:pt idx="2">
                  <c:v>Neither Agree or Disagree</c:v>
                </c:pt>
                <c:pt idx="3">
                  <c:v>Disagree</c:v>
                </c:pt>
                <c:pt idx="4">
                  <c:v>Strongly Disagree</c:v>
                </c:pt>
              </c:strCache>
            </c:strRef>
          </c:cat>
          <c:val>
            <c:numRef>
              <c:f>'Octet LS'!$H$4:$H$8</c:f>
              <c:numCache>
                <c:formatCode>General</c:formatCode>
                <c:ptCount val="5"/>
                <c:pt idx="0">
                  <c:v>7</c:v>
                </c:pt>
                <c:pt idx="1">
                  <c:v>14</c:v>
                </c:pt>
                <c:pt idx="2">
                  <c:v>8</c:v>
                </c:pt>
                <c:pt idx="3">
                  <c:v>12</c:v>
                </c:pt>
                <c:pt idx="4">
                  <c:v>7</c:v>
                </c:pt>
              </c:numCache>
            </c:numRef>
          </c:val>
          <c:extLst>
            <c:ext xmlns:c16="http://schemas.microsoft.com/office/drawing/2014/chart" uri="{C3380CC4-5D6E-409C-BE32-E72D297353CC}">
              <c16:uniqueId val="{00000000-87EB-42FB-94FA-BF3FD83A4602}"/>
            </c:ext>
          </c:extLst>
        </c:ser>
        <c:ser>
          <c:idx val="1"/>
          <c:order val="1"/>
          <c:tx>
            <c:v>A Level</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1"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'Octet LS'!$H$32:$H$36</c:f>
              <c:numCache>
                <c:formatCode>General</c:formatCode>
                <c:ptCount val="5"/>
                <c:pt idx="0">
                  <c:v>30</c:v>
                </c:pt>
                <c:pt idx="1">
                  <c:v>13</c:v>
                </c:pt>
                <c:pt idx="2">
                  <c:v>3</c:v>
                </c:pt>
                <c:pt idx="3">
                  <c:v>1</c:v>
                </c:pt>
                <c:pt idx="4">
                  <c:v>0</c:v>
                </c:pt>
              </c:numCache>
            </c:numRef>
          </c:val>
          <c:extLst>
            <c:ext xmlns:c16="http://schemas.microsoft.com/office/drawing/2014/chart" uri="{C3380CC4-5D6E-409C-BE32-E72D297353CC}">
              <c16:uniqueId val="{00000003-87EB-42FB-94FA-BF3FD83A4602}"/>
            </c:ext>
          </c:extLst>
        </c:ser>
        <c:dLbls>
          <c:showLegendKey val="0"/>
          <c:showVal val="0"/>
          <c:showCatName val="0"/>
          <c:showSerName val="0"/>
          <c:showPercent val="0"/>
          <c:showBubbleSize val="0"/>
        </c:dLbls>
        <c:gapWidth val="219"/>
        <c:overlap val="-27"/>
        <c:axId val="1617060623"/>
        <c:axId val="1680116495"/>
      </c:barChart>
      <c:catAx>
        <c:axId val="1617060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80116495"/>
        <c:crosses val="autoZero"/>
        <c:auto val="1"/>
        <c:lblAlgn val="ctr"/>
        <c:lblOffset val="100"/>
        <c:noMultiLvlLbl val="0"/>
      </c:catAx>
      <c:valAx>
        <c:axId val="1680116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0">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17060623"/>
        <c:crosses val="autoZero"/>
        <c:crossBetween val="between"/>
      </c:valAx>
      <c:spPr>
        <a:noFill/>
        <a:ln>
          <a:noFill/>
        </a:ln>
        <a:effectLst/>
      </c:spPr>
    </c:plotArea>
    <c:legend>
      <c:legendPos val="r"/>
      <c:layout>
        <c:manualLayout>
          <c:xMode val="edge"/>
          <c:yMode val="edge"/>
          <c:x val="0.89459357103574111"/>
          <c:y val="0.28320749380011712"/>
          <c:w val="7.0274684924108446E-2"/>
          <c:h val="0.1328328695755135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'LCP LS'!$G$4:$G$8</c:f>
              <c:strCache>
                <c:ptCount val="5"/>
                <c:pt idx="0">
                  <c:v>Strongly Agree</c:v>
                </c:pt>
                <c:pt idx="1">
                  <c:v>Agree</c:v>
                </c:pt>
                <c:pt idx="2">
                  <c:v>Neither Agree or Disagree</c:v>
                </c:pt>
                <c:pt idx="3">
                  <c:v>Disagree</c:v>
                </c:pt>
                <c:pt idx="4">
                  <c:v>Strongly Disagree</c:v>
                </c:pt>
              </c:strCache>
            </c:strRef>
          </c:cat>
          <c:val>
            <c:numRef>
              <c:f>'LCP LS'!$H$4:$H$8</c:f>
              <c:numCache>
                <c:formatCode>General</c:formatCode>
                <c:ptCount val="5"/>
                <c:pt idx="0">
                  <c:v>4</c:v>
                </c:pt>
                <c:pt idx="1">
                  <c:v>4</c:v>
                </c:pt>
                <c:pt idx="2">
                  <c:v>7</c:v>
                </c:pt>
                <c:pt idx="3">
                  <c:v>10</c:v>
                </c:pt>
                <c:pt idx="4">
                  <c:v>3</c:v>
                </c:pt>
              </c:numCache>
            </c:numRef>
          </c:val>
          <c:extLst>
            <c:ext xmlns:c16="http://schemas.microsoft.com/office/drawing/2014/chart" uri="{C3380CC4-5D6E-409C-BE32-E72D297353CC}">
              <c16:uniqueId val="{00000000-367F-024F-9A40-FA6A69E1A00C}"/>
            </c:ext>
          </c:extLst>
        </c:ser>
        <c:dLbls>
          <c:showLegendKey val="0"/>
          <c:showVal val="0"/>
          <c:showCatName val="0"/>
          <c:showSerName val="0"/>
          <c:showPercent val="0"/>
          <c:showBubbleSize val="0"/>
        </c:dLbls>
        <c:gapWidth val="219"/>
        <c:overlap val="-27"/>
        <c:axId val="1661219999"/>
        <c:axId val="1680063279"/>
      </c:barChart>
      <c:catAx>
        <c:axId val="1661219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80063279"/>
        <c:crosses val="autoZero"/>
        <c:auto val="1"/>
        <c:lblAlgn val="ctr"/>
        <c:lblOffset val="100"/>
        <c:noMultiLvlLbl val="0"/>
      </c:catAx>
      <c:valAx>
        <c:axId val="16800632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12199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'LCP LS'!$G$32:$G$36</c:f>
              <c:strCache>
                <c:ptCount val="5"/>
                <c:pt idx="0">
                  <c:v>Strongly Agree</c:v>
                </c:pt>
                <c:pt idx="1">
                  <c:v>Agree</c:v>
                </c:pt>
                <c:pt idx="2">
                  <c:v>Neither Agree or Disagree</c:v>
                </c:pt>
                <c:pt idx="3">
                  <c:v>Disagree</c:v>
                </c:pt>
                <c:pt idx="4">
                  <c:v>Strongly Disagree</c:v>
                </c:pt>
              </c:strCache>
            </c:strRef>
          </c:cat>
          <c:val>
            <c:numRef>
              <c:f>'LCP LS'!$H$32:$H$36</c:f>
              <c:numCache>
                <c:formatCode>General</c:formatCode>
                <c:ptCount val="5"/>
                <c:pt idx="0">
                  <c:v>13</c:v>
                </c:pt>
                <c:pt idx="1">
                  <c:v>9</c:v>
                </c:pt>
                <c:pt idx="2">
                  <c:v>1</c:v>
                </c:pt>
                <c:pt idx="3">
                  <c:v>4</c:v>
                </c:pt>
                <c:pt idx="4">
                  <c:v>1</c:v>
                </c:pt>
              </c:numCache>
            </c:numRef>
          </c:val>
          <c:extLst>
            <c:ext xmlns:c16="http://schemas.microsoft.com/office/drawing/2014/chart" uri="{C3380CC4-5D6E-409C-BE32-E72D297353CC}">
              <c16:uniqueId val="{00000000-C89B-5847-904C-550A327DD793}"/>
            </c:ext>
          </c:extLst>
        </c:ser>
        <c:dLbls>
          <c:showLegendKey val="0"/>
          <c:showVal val="0"/>
          <c:showCatName val="0"/>
          <c:showSerName val="0"/>
          <c:showPercent val="0"/>
          <c:showBubbleSize val="0"/>
        </c:dLbls>
        <c:gapWidth val="219"/>
        <c:overlap val="-27"/>
        <c:axId val="1665275967"/>
        <c:axId val="1679927663"/>
      </c:barChart>
      <c:catAx>
        <c:axId val="1665275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79927663"/>
        <c:crosses val="autoZero"/>
        <c:auto val="1"/>
        <c:lblAlgn val="ctr"/>
        <c:lblOffset val="100"/>
        <c:noMultiLvlLbl val="0"/>
      </c:catAx>
      <c:valAx>
        <c:axId val="16799276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52759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131292873208911E-2"/>
          <c:y val="3.6758563074352546E-2"/>
          <c:w val="0.92051162989820767"/>
          <c:h val="0.84623185259737266"/>
        </c:manualLayout>
      </c:layout>
      <c:barChart>
        <c:barDir val="col"/>
        <c:grouping val="clustered"/>
        <c:varyColors val="0"/>
        <c:ser>
          <c:idx val="0"/>
          <c:order val="0"/>
          <c:tx>
            <c:v>GCSE</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'LCP LS'!$G$4:$G$8</c:f>
              <c:strCache>
                <c:ptCount val="5"/>
                <c:pt idx="0">
                  <c:v>Strongly Agree</c:v>
                </c:pt>
                <c:pt idx="1">
                  <c:v>Agree</c:v>
                </c:pt>
                <c:pt idx="2">
                  <c:v>Neither Agree or Disagree</c:v>
                </c:pt>
                <c:pt idx="3">
                  <c:v>Disagree</c:v>
                </c:pt>
                <c:pt idx="4">
                  <c:v>Strongly Disagree</c:v>
                </c:pt>
              </c:strCache>
            </c:strRef>
          </c:cat>
          <c:val>
            <c:numRef>
              <c:f>'LCP LS'!$H$4:$H$8</c:f>
              <c:numCache>
                <c:formatCode>General</c:formatCode>
                <c:ptCount val="5"/>
                <c:pt idx="0">
                  <c:v>4</c:v>
                </c:pt>
                <c:pt idx="1">
                  <c:v>4</c:v>
                </c:pt>
                <c:pt idx="2">
                  <c:v>7</c:v>
                </c:pt>
                <c:pt idx="3">
                  <c:v>10</c:v>
                </c:pt>
                <c:pt idx="4">
                  <c:v>3</c:v>
                </c:pt>
              </c:numCache>
            </c:numRef>
          </c:val>
          <c:extLst>
            <c:ext xmlns:c16="http://schemas.microsoft.com/office/drawing/2014/chart" uri="{C3380CC4-5D6E-409C-BE32-E72D297353CC}">
              <c16:uniqueId val="{00000000-EE7C-41D9-8A74-3251C277E86E}"/>
            </c:ext>
          </c:extLst>
        </c:ser>
        <c:ser>
          <c:idx val="1"/>
          <c:order val="1"/>
          <c:tx>
            <c:v>A Level</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1"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'LCP LS'!$H$32:$H$36</c:f>
              <c:numCache>
                <c:formatCode>General</c:formatCode>
                <c:ptCount val="5"/>
                <c:pt idx="0">
                  <c:v>13</c:v>
                </c:pt>
                <c:pt idx="1">
                  <c:v>9</c:v>
                </c:pt>
                <c:pt idx="2">
                  <c:v>1</c:v>
                </c:pt>
                <c:pt idx="3">
                  <c:v>4</c:v>
                </c:pt>
                <c:pt idx="4">
                  <c:v>1</c:v>
                </c:pt>
              </c:numCache>
            </c:numRef>
          </c:val>
          <c:extLst>
            <c:ext xmlns:c16="http://schemas.microsoft.com/office/drawing/2014/chart" uri="{C3380CC4-5D6E-409C-BE32-E72D297353CC}">
              <c16:uniqueId val="{00000002-EE7C-41D9-8A74-3251C277E86E}"/>
            </c:ext>
          </c:extLst>
        </c:ser>
        <c:dLbls>
          <c:showLegendKey val="0"/>
          <c:showVal val="0"/>
          <c:showCatName val="0"/>
          <c:showSerName val="0"/>
          <c:showPercent val="0"/>
          <c:showBubbleSize val="0"/>
        </c:dLbls>
        <c:gapWidth val="219"/>
        <c:overlap val="-27"/>
        <c:axId val="1661219999"/>
        <c:axId val="1680063279"/>
      </c:barChart>
      <c:catAx>
        <c:axId val="1661219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80063279"/>
        <c:crosses val="autoZero"/>
        <c:auto val="1"/>
        <c:lblAlgn val="ctr"/>
        <c:lblOffset val="100"/>
        <c:noMultiLvlLbl val="0"/>
      </c:catAx>
      <c:valAx>
        <c:axId val="16800632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0">
                    <a:solidFill>
                      <a:schemeClr val="tx1"/>
                    </a:solidFill>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1219999"/>
        <c:crosses val="autoZero"/>
        <c:crossBetween val="between"/>
      </c:valAx>
      <c:spPr>
        <a:noFill/>
        <a:ln>
          <a:noFill/>
        </a:ln>
        <a:effectLst/>
      </c:spPr>
    </c:plotArea>
    <c:legend>
      <c:legendPos val="r"/>
      <c:layout>
        <c:manualLayout>
          <c:xMode val="edge"/>
          <c:yMode val="edge"/>
          <c:x val="0.86615358776514295"/>
          <c:y val="0.2798658062479033"/>
          <c:w val="7.3958314809143208E-2"/>
          <c:h val="0.116124431814444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'Analogies LS'!$G$32:$G$36</c:f>
              <c:strCache>
                <c:ptCount val="5"/>
                <c:pt idx="0">
                  <c:v>Strongly Agree</c:v>
                </c:pt>
                <c:pt idx="1">
                  <c:v>Agree</c:v>
                </c:pt>
                <c:pt idx="2">
                  <c:v>Neither Agree or Disagree</c:v>
                </c:pt>
                <c:pt idx="3">
                  <c:v>Disagree</c:v>
                </c:pt>
                <c:pt idx="4">
                  <c:v>Strongly Disagree</c:v>
                </c:pt>
              </c:strCache>
            </c:strRef>
          </c:cat>
          <c:val>
            <c:numRef>
              <c:f>'Analogies LS'!$H$32:$H$36</c:f>
              <c:numCache>
                <c:formatCode>General</c:formatCode>
                <c:ptCount val="5"/>
                <c:pt idx="0">
                  <c:v>4</c:v>
                </c:pt>
                <c:pt idx="1">
                  <c:v>18</c:v>
                </c:pt>
                <c:pt idx="2">
                  <c:v>22</c:v>
                </c:pt>
                <c:pt idx="3">
                  <c:v>4</c:v>
                </c:pt>
                <c:pt idx="4">
                  <c:v>2</c:v>
                </c:pt>
              </c:numCache>
            </c:numRef>
          </c:val>
          <c:extLst>
            <c:ext xmlns:c16="http://schemas.microsoft.com/office/drawing/2014/chart" uri="{C3380CC4-5D6E-409C-BE32-E72D297353CC}">
              <c16:uniqueId val="{00000000-40A0-BC43-BB68-4047000C5101}"/>
            </c:ext>
          </c:extLst>
        </c:ser>
        <c:dLbls>
          <c:showLegendKey val="0"/>
          <c:showVal val="0"/>
          <c:showCatName val="0"/>
          <c:showSerName val="0"/>
          <c:showPercent val="0"/>
          <c:showBubbleSize val="0"/>
        </c:dLbls>
        <c:gapWidth val="219"/>
        <c:overlap val="-27"/>
        <c:axId val="1664300751"/>
        <c:axId val="1662761295"/>
      </c:barChart>
      <c:catAx>
        <c:axId val="1664300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2761295"/>
        <c:crosses val="autoZero"/>
        <c:auto val="1"/>
        <c:lblAlgn val="ctr"/>
        <c:lblOffset val="100"/>
        <c:noMultiLvlLbl val="0"/>
      </c:catAx>
      <c:valAx>
        <c:axId val="16627612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643007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'Analogies LS'!$G$4:$G$8</c:f>
              <c:strCache>
                <c:ptCount val="5"/>
                <c:pt idx="0">
                  <c:v>Strongly Agree</c:v>
                </c:pt>
                <c:pt idx="1">
                  <c:v>Agree</c:v>
                </c:pt>
                <c:pt idx="2">
                  <c:v>Neither Agree or Disagree</c:v>
                </c:pt>
                <c:pt idx="3">
                  <c:v>Disagree</c:v>
                </c:pt>
                <c:pt idx="4">
                  <c:v>Strongly Disagree</c:v>
                </c:pt>
              </c:strCache>
            </c:strRef>
          </c:cat>
          <c:val>
            <c:numRef>
              <c:f>'Analogies LS'!$H$4:$H$8</c:f>
              <c:numCache>
                <c:formatCode>General</c:formatCode>
                <c:ptCount val="5"/>
                <c:pt idx="0">
                  <c:v>22</c:v>
                </c:pt>
                <c:pt idx="1">
                  <c:v>20</c:v>
                </c:pt>
                <c:pt idx="2">
                  <c:v>6</c:v>
                </c:pt>
                <c:pt idx="3">
                  <c:v>3</c:v>
                </c:pt>
                <c:pt idx="4">
                  <c:v>0</c:v>
                </c:pt>
              </c:numCache>
            </c:numRef>
          </c:val>
          <c:extLst>
            <c:ext xmlns:c16="http://schemas.microsoft.com/office/drawing/2014/chart" uri="{C3380CC4-5D6E-409C-BE32-E72D297353CC}">
              <c16:uniqueId val="{00000000-0C11-9842-9EDA-1F83CA9E3D15}"/>
            </c:ext>
          </c:extLst>
        </c:ser>
        <c:dLbls>
          <c:showLegendKey val="0"/>
          <c:showVal val="0"/>
          <c:showCatName val="0"/>
          <c:showSerName val="0"/>
          <c:showPercent val="0"/>
          <c:showBubbleSize val="0"/>
        </c:dLbls>
        <c:gapWidth val="219"/>
        <c:overlap val="-27"/>
        <c:axId val="1678822575"/>
        <c:axId val="1679193983"/>
      </c:barChart>
      <c:catAx>
        <c:axId val="1678822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79193983"/>
        <c:crosses val="autoZero"/>
        <c:auto val="1"/>
        <c:lblAlgn val="ctr"/>
        <c:lblOffset val="100"/>
        <c:noMultiLvlLbl val="0"/>
      </c:catAx>
      <c:valAx>
        <c:axId val="16791939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latin typeface="Times New Roman" panose="02020603050405020304" pitchFamily="18" charset="0"/>
                    <a:cs typeface="Times New Roman" panose="02020603050405020304" pitchFamily="18" charset="0"/>
                  </a:rPr>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678822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12741108703693"/>
          <c:y val="3.6353615285068815E-2"/>
          <c:w val="0.77687261819545284"/>
          <c:h val="0.88697903018338931"/>
        </c:manualLayout>
      </c:layout>
      <c:barChart>
        <c:barDir val="bar"/>
        <c:grouping val="stacked"/>
        <c:varyColors val="0"/>
        <c:ser>
          <c:idx val="0"/>
          <c:order val="0"/>
          <c:tx>
            <c:v>BUFFER1</c:v>
          </c:tx>
          <c:spPr>
            <a:solidFill>
              <a:schemeClr val="bg1"/>
            </a:solidFill>
            <a:ln>
              <a:noFill/>
            </a:ln>
            <a:effectLst/>
          </c:spPr>
          <c:invertIfNegative val="0"/>
          <c:cat>
            <c:strRef>
              <c:f>'Topic Ratings (I)'!$A$49:$A$58</c:f>
              <c:strCache>
                <c:ptCount val="10"/>
                <c:pt idx="0">
                  <c:v>Electrochemistry</c:v>
                </c:pt>
                <c:pt idx="1">
                  <c:v>Transition Metal Chemistry</c:v>
                </c:pt>
                <c:pt idx="2">
                  <c:v>Chemical Equilibrium</c:v>
                </c:pt>
                <c:pt idx="3">
                  <c:v>Acids, Bases, and Buffers</c:v>
                </c:pt>
                <c:pt idx="4">
                  <c:v>Analytical Techniques</c:v>
                </c:pt>
                <c:pt idx="5">
                  <c:v>Kinetics</c:v>
                </c:pt>
                <c:pt idx="6">
                  <c:v>Organic Chemistry</c:v>
                </c:pt>
                <c:pt idx="7">
                  <c:v>Bonding and Intermolecular Forces</c:v>
                </c:pt>
                <c:pt idx="8">
                  <c:v>Energy Calculations</c:v>
                </c:pt>
                <c:pt idx="9">
                  <c:v>Atomic Structure and Molar Calculations</c:v>
                </c:pt>
              </c:strCache>
            </c:strRef>
          </c:cat>
          <c:val>
            <c:numRef>
              <c:f>'Topic Ratings (I)'!$B$49:$B$58</c:f>
              <c:numCache>
                <c:formatCode>0.0</c:formatCode>
                <c:ptCount val="10"/>
                <c:pt idx="0">
                  <c:v>9.0909090909090917</c:v>
                </c:pt>
                <c:pt idx="1">
                  <c:v>27.272727272727266</c:v>
                </c:pt>
                <c:pt idx="2">
                  <c:v>27.27272727272727</c:v>
                </c:pt>
                <c:pt idx="3">
                  <c:v>45.454545454545439</c:v>
                </c:pt>
                <c:pt idx="4">
                  <c:v>45.454545454545439</c:v>
                </c:pt>
                <c:pt idx="5">
                  <c:v>54.545454545454533</c:v>
                </c:pt>
                <c:pt idx="6">
                  <c:v>54.545454545454533</c:v>
                </c:pt>
                <c:pt idx="7">
                  <c:v>72.72727272727272</c:v>
                </c:pt>
                <c:pt idx="8">
                  <c:v>72.72727272727272</c:v>
                </c:pt>
                <c:pt idx="9">
                  <c:v>90.909090909090907</c:v>
                </c:pt>
              </c:numCache>
            </c:numRef>
          </c:val>
          <c:extLst>
            <c:ext xmlns:c16="http://schemas.microsoft.com/office/drawing/2014/chart" uri="{C3380CC4-5D6E-409C-BE32-E72D297353CC}">
              <c16:uniqueId val="{00000000-7124-4404-BEC7-7DC3DD57DC2F}"/>
            </c:ext>
          </c:extLst>
        </c:ser>
        <c:ser>
          <c:idx val="1"/>
          <c:order val="1"/>
          <c:tx>
            <c:v>10</c:v>
          </c:tx>
          <c:spPr>
            <a:solidFill>
              <a:srgbClr val="5B221F"/>
            </a:solidFill>
            <a:ln>
              <a:noFill/>
            </a:ln>
            <a:effectLst/>
          </c:spPr>
          <c:invertIfNegative val="0"/>
          <c:cat>
            <c:strRef>
              <c:f>'Topic Ratings (I)'!$A$49:$A$58</c:f>
              <c:strCache>
                <c:ptCount val="10"/>
                <c:pt idx="0">
                  <c:v>Electrochemistry</c:v>
                </c:pt>
                <c:pt idx="1">
                  <c:v>Transition Metal Chemistry</c:v>
                </c:pt>
                <c:pt idx="2">
                  <c:v>Chemical Equilibrium</c:v>
                </c:pt>
                <c:pt idx="3">
                  <c:v>Acids, Bases, and Buffers</c:v>
                </c:pt>
                <c:pt idx="4">
                  <c:v>Analytical Techniques</c:v>
                </c:pt>
                <c:pt idx="5">
                  <c:v>Kinetics</c:v>
                </c:pt>
                <c:pt idx="6">
                  <c:v>Organic Chemistry</c:v>
                </c:pt>
                <c:pt idx="7">
                  <c:v>Bonding and Intermolecular Forces</c:v>
                </c:pt>
                <c:pt idx="8">
                  <c:v>Energy Calculations</c:v>
                </c:pt>
                <c:pt idx="9">
                  <c:v>Atomic Structure and Molar Calculations</c:v>
                </c:pt>
              </c:strCache>
            </c:strRef>
          </c:cat>
          <c:val>
            <c:numRef>
              <c:f>'Topic Ratings (I)'!$C$49:$C$58</c:f>
              <c:numCache>
                <c:formatCode>0.0</c:formatCode>
                <c:ptCount val="10"/>
                <c:pt idx="0">
                  <c:v>27.27272727272727</c:v>
                </c:pt>
                <c:pt idx="1">
                  <c:v>27.27272727272727</c:v>
                </c:pt>
                <c:pt idx="2">
                  <c:v>9.0909090909090917</c:v>
                </c:pt>
                <c:pt idx="3">
                  <c:v>9.0909090909090917</c:v>
                </c:pt>
                <c:pt idx="4">
                  <c:v>9.0909090909090917</c:v>
                </c:pt>
                <c:pt idx="5">
                  <c:v>18.181818181818183</c:v>
                </c:pt>
                <c:pt idx="6">
                  <c:v>0</c:v>
                </c:pt>
                <c:pt idx="7">
                  <c:v>0</c:v>
                </c:pt>
                <c:pt idx="8">
                  <c:v>0</c:v>
                </c:pt>
                <c:pt idx="9">
                  <c:v>0</c:v>
                </c:pt>
              </c:numCache>
            </c:numRef>
          </c:val>
          <c:extLst>
            <c:ext xmlns:c16="http://schemas.microsoft.com/office/drawing/2014/chart" uri="{C3380CC4-5D6E-409C-BE32-E72D297353CC}">
              <c16:uniqueId val="{00000001-7124-4404-BEC7-7DC3DD57DC2F}"/>
            </c:ext>
          </c:extLst>
        </c:ser>
        <c:ser>
          <c:idx val="2"/>
          <c:order val="2"/>
          <c:tx>
            <c:v>9</c:v>
          </c:tx>
          <c:spPr>
            <a:solidFill>
              <a:srgbClr val="933633"/>
            </a:solidFill>
            <a:ln>
              <a:noFill/>
            </a:ln>
            <a:effectLst/>
          </c:spPr>
          <c:invertIfNegative val="0"/>
          <c:val>
            <c:numRef>
              <c:f>'Topic Ratings (I)'!$D$49:$D$58</c:f>
              <c:numCache>
                <c:formatCode>0.0</c:formatCode>
                <c:ptCount val="10"/>
                <c:pt idx="0">
                  <c:v>36.363636363636367</c:v>
                </c:pt>
                <c:pt idx="1">
                  <c:v>18.181818181818183</c:v>
                </c:pt>
                <c:pt idx="2">
                  <c:v>9.0909090909090917</c:v>
                </c:pt>
                <c:pt idx="3">
                  <c:v>18.181818181818183</c:v>
                </c:pt>
                <c:pt idx="4">
                  <c:v>18.181818181818183</c:v>
                </c:pt>
                <c:pt idx="5">
                  <c:v>0</c:v>
                </c:pt>
                <c:pt idx="6">
                  <c:v>0</c:v>
                </c:pt>
                <c:pt idx="7">
                  <c:v>0</c:v>
                </c:pt>
                <c:pt idx="8">
                  <c:v>0</c:v>
                </c:pt>
                <c:pt idx="9">
                  <c:v>0</c:v>
                </c:pt>
              </c:numCache>
            </c:numRef>
          </c:val>
          <c:extLst>
            <c:ext xmlns:c16="http://schemas.microsoft.com/office/drawing/2014/chart" uri="{C3380CC4-5D6E-409C-BE32-E72D297353CC}">
              <c16:uniqueId val="{00000002-7124-4404-BEC7-7DC3DD57DC2F}"/>
            </c:ext>
          </c:extLst>
        </c:ser>
        <c:ser>
          <c:idx val="3"/>
          <c:order val="3"/>
          <c:tx>
            <c:v>8</c:v>
          </c:tx>
          <c:spPr>
            <a:solidFill>
              <a:srgbClr val="D89593"/>
            </a:solidFill>
            <a:ln>
              <a:noFill/>
            </a:ln>
            <a:effectLst/>
          </c:spPr>
          <c:invertIfNegative val="0"/>
          <c:val>
            <c:numRef>
              <c:f>'Topic Ratings (I)'!$E$49:$E$58</c:f>
              <c:numCache>
                <c:formatCode>0.0</c:formatCode>
                <c:ptCount val="10"/>
                <c:pt idx="0">
                  <c:v>0</c:v>
                </c:pt>
                <c:pt idx="1">
                  <c:v>9.0909090909090917</c:v>
                </c:pt>
                <c:pt idx="2">
                  <c:v>27.27272727272727</c:v>
                </c:pt>
                <c:pt idx="3">
                  <c:v>9.0909090909090917</c:v>
                </c:pt>
                <c:pt idx="4">
                  <c:v>9.0909090909090917</c:v>
                </c:pt>
                <c:pt idx="5">
                  <c:v>9.0909090909090917</c:v>
                </c:pt>
                <c:pt idx="6">
                  <c:v>18.181818181818183</c:v>
                </c:pt>
                <c:pt idx="7">
                  <c:v>9.0909090909090917</c:v>
                </c:pt>
                <c:pt idx="8">
                  <c:v>9.0909090909090917</c:v>
                </c:pt>
                <c:pt idx="9">
                  <c:v>0</c:v>
                </c:pt>
              </c:numCache>
            </c:numRef>
          </c:val>
          <c:extLst>
            <c:ext xmlns:c16="http://schemas.microsoft.com/office/drawing/2014/chart" uri="{C3380CC4-5D6E-409C-BE32-E72D297353CC}">
              <c16:uniqueId val="{00000003-7124-4404-BEC7-7DC3DD57DC2F}"/>
            </c:ext>
          </c:extLst>
        </c:ser>
        <c:ser>
          <c:idx val="4"/>
          <c:order val="4"/>
          <c:tx>
            <c:v>7</c:v>
          </c:tx>
          <c:spPr>
            <a:solidFill>
              <a:srgbClr val="E56C0A"/>
            </a:solidFill>
            <a:ln>
              <a:noFill/>
            </a:ln>
            <a:effectLst/>
          </c:spPr>
          <c:invertIfNegative val="0"/>
          <c:val>
            <c:numRef>
              <c:f>'Topic Ratings (I)'!$F$49:$F$58</c:f>
              <c:numCache>
                <c:formatCode>0.0</c:formatCode>
                <c:ptCount val="10"/>
                <c:pt idx="0">
                  <c:v>18.181818181818183</c:v>
                </c:pt>
                <c:pt idx="1">
                  <c:v>9.0909090909090917</c:v>
                </c:pt>
                <c:pt idx="2">
                  <c:v>9.0909090909090917</c:v>
                </c:pt>
                <c:pt idx="3">
                  <c:v>9.0909090909090917</c:v>
                </c:pt>
                <c:pt idx="4">
                  <c:v>18.181818181818183</c:v>
                </c:pt>
                <c:pt idx="5">
                  <c:v>9.0909090909090917</c:v>
                </c:pt>
                <c:pt idx="6">
                  <c:v>18.181818181818183</c:v>
                </c:pt>
                <c:pt idx="7">
                  <c:v>0</c:v>
                </c:pt>
                <c:pt idx="8">
                  <c:v>9.0909090909090917</c:v>
                </c:pt>
                <c:pt idx="9">
                  <c:v>0</c:v>
                </c:pt>
              </c:numCache>
            </c:numRef>
          </c:val>
          <c:extLst>
            <c:ext xmlns:c16="http://schemas.microsoft.com/office/drawing/2014/chart" uri="{C3380CC4-5D6E-409C-BE32-E72D297353CC}">
              <c16:uniqueId val="{00000004-7124-4404-BEC7-7DC3DD57DC2F}"/>
            </c:ext>
          </c:extLst>
        </c:ser>
        <c:ser>
          <c:idx val="5"/>
          <c:order val="5"/>
          <c:tx>
            <c:v>6</c:v>
          </c:tx>
          <c:spPr>
            <a:solidFill>
              <a:srgbClr val="FCC190"/>
            </a:solidFill>
            <a:ln>
              <a:noFill/>
            </a:ln>
            <a:effectLst/>
          </c:spPr>
          <c:invertIfNegative val="0"/>
          <c:val>
            <c:numRef>
              <c:f>'Topic Ratings (I)'!$G$49:$G$58</c:f>
              <c:numCache>
                <c:formatCode>0.0</c:formatCode>
                <c:ptCount val="10"/>
                <c:pt idx="0">
                  <c:v>9.0909090909090917</c:v>
                </c:pt>
                <c:pt idx="1">
                  <c:v>9.0909090909090917</c:v>
                </c:pt>
                <c:pt idx="2">
                  <c:v>18.181818181818183</c:v>
                </c:pt>
                <c:pt idx="3">
                  <c:v>9.0909090909090917</c:v>
                </c:pt>
                <c:pt idx="4">
                  <c:v>0</c:v>
                </c:pt>
                <c:pt idx="5">
                  <c:v>9.0909090909090917</c:v>
                </c:pt>
                <c:pt idx="6">
                  <c:v>9.0909090909090917</c:v>
                </c:pt>
                <c:pt idx="7">
                  <c:v>18.181818181818183</c:v>
                </c:pt>
                <c:pt idx="8">
                  <c:v>9.0909090909090917</c:v>
                </c:pt>
                <c:pt idx="9">
                  <c:v>9.0909090909090917</c:v>
                </c:pt>
              </c:numCache>
            </c:numRef>
          </c:val>
          <c:extLst>
            <c:ext xmlns:c16="http://schemas.microsoft.com/office/drawing/2014/chart" uri="{C3380CC4-5D6E-409C-BE32-E72D297353CC}">
              <c16:uniqueId val="{00000005-7124-4404-BEC7-7DC3DD57DC2F}"/>
            </c:ext>
          </c:extLst>
        </c:ser>
        <c:ser>
          <c:idx val="6"/>
          <c:order val="6"/>
          <c:tx>
            <c:v>5</c:v>
          </c:tx>
          <c:spPr>
            <a:solidFill>
              <a:srgbClr val="D7D37C"/>
            </a:solidFill>
            <a:ln>
              <a:noFill/>
            </a:ln>
            <a:effectLst/>
          </c:spPr>
          <c:invertIfNegative val="0"/>
          <c:val>
            <c:numRef>
              <c:f>'Topic Ratings (I)'!$H$49:$H$58</c:f>
              <c:numCache>
                <c:formatCode>0.0</c:formatCode>
                <c:ptCount val="10"/>
                <c:pt idx="0">
                  <c:v>9.0909090909090917</c:v>
                </c:pt>
                <c:pt idx="1">
                  <c:v>9.0909090909090917</c:v>
                </c:pt>
                <c:pt idx="2">
                  <c:v>18.181818181818183</c:v>
                </c:pt>
                <c:pt idx="3">
                  <c:v>27.27272727272727</c:v>
                </c:pt>
                <c:pt idx="4">
                  <c:v>9.0909090909090917</c:v>
                </c:pt>
                <c:pt idx="5">
                  <c:v>0</c:v>
                </c:pt>
                <c:pt idx="6">
                  <c:v>0</c:v>
                </c:pt>
                <c:pt idx="7">
                  <c:v>18.181818181818183</c:v>
                </c:pt>
                <c:pt idx="8">
                  <c:v>9.0909090909090917</c:v>
                </c:pt>
                <c:pt idx="9">
                  <c:v>0</c:v>
                </c:pt>
              </c:numCache>
            </c:numRef>
          </c:val>
          <c:extLst>
            <c:ext xmlns:c16="http://schemas.microsoft.com/office/drawing/2014/chart" uri="{C3380CC4-5D6E-409C-BE32-E72D297353CC}">
              <c16:uniqueId val="{00000006-7124-4404-BEC7-7DC3DD57DC2F}"/>
            </c:ext>
          </c:extLst>
        </c:ser>
        <c:ser>
          <c:idx val="7"/>
          <c:order val="7"/>
          <c:tx>
            <c:v>4</c:v>
          </c:tx>
          <c:spPr>
            <a:solidFill>
              <a:srgbClr val="D7CE09"/>
            </a:solidFill>
            <a:ln>
              <a:noFill/>
            </a:ln>
            <a:effectLst/>
          </c:spPr>
          <c:invertIfNegative val="0"/>
          <c:val>
            <c:numRef>
              <c:f>'Topic Ratings (I)'!$I$49:$I$58</c:f>
              <c:numCache>
                <c:formatCode>0.0</c:formatCode>
                <c:ptCount val="10"/>
                <c:pt idx="0">
                  <c:v>0</c:v>
                </c:pt>
                <c:pt idx="1">
                  <c:v>9.0909090909090917</c:v>
                </c:pt>
                <c:pt idx="2">
                  <c:v>0</c:v>
                </c:pt>
                <c:pt idx="3">
                  <c:v>18.181818181818183</c:v>
                </c:pt>
                <c:pt idx="4">
                  <c:v>0</c:v>
                </c:pt>
                <c:pt idx="5">
                  <c:v>0</c:v>
                </c:pt>
                <c:pt idx="6">
                  <c:v>27.27272727272727</c:v>
                </c:pt>
                <c:pt idx="7">
                  <c:v>9.0909090909090917</c:v>
                </c:pt>
                <c:pt idx="8">
                  <c:v>18.181818181818183</c:v>
                </c:pt>
                <c:pt idx="9">
                  <c:v>18.181818181818183</c:v>
                </c:pt>
              </c:numCache>
            </c:numRef>
          </c:val>
          <c:extLst>
            <c:ext xmlns:c16="http://schemas.microsoft.com/office/drawing/2014/chart" uri="{C3380CC4-5D6E-409C-BE32-E72D297353CC}">
              <c16:uniqueId val="{00000007-7124-4404-BEC7-7DC3DD57DC2F}"/>
            </c:ext>
          </c:extLst>
        </c:ser>
        <c:ser>
          <c:idx val="8"/>
          <c:order val="8"/>
          <c:tx>
            <c:v>3</c:v>
          </c:tx>
          <c:spPr>
            <a:solidFill>
              <a:srgbClr val="C2F2C4"/>
            </a:solidFill>
            <a:ln>
              <a:noFill/>
            </a:ln>
            <a:effectLst/>
          </c:spPr>
          <c:invertIfNegative val="0"/>
          <c:val>
            <c:numRef>
              <c:f>'Topic Ratings (I)'!$J$49:$J$58</c:f>
              <c:numCache>
                <c:formatCode>0.0</c:formatCode>
                <c:ptCount val="10"/>
                <c:pt idx="0">
                  <c:v>0</c:v>
                </c:pt>
                <c:pt idx="1">
                  <c:v>0</c:v>
                </c:pt>
                <c:pt idx="2">
                  <c:v>9.0909090909090917</c:v>
                </c:pt>
                <c:pt idx="3">
                  <c:v>0</c:v>
                </c:pt>
                <c:pt idx="4">
                  <c:v>0</c:v>
                </c:pt>
                <c:pt idx="5">
                  <c:v>18.181818181818183</c:v>
                </c:pt>
                <c:pt idx="6">
                  <c:v>0</c:v>
                </c:pt>
                <c:pt idx="7">
                  <c:v>36.363636363636367</c:v>
                </c:pt>
                <c:pt idx="8">
                  <c:v>27.27272727272727</c:v>
                </c:pt>
                <c:pt idx="9">
                  <c:v>9.0909090909090917</c:v>
                </c:pt>
              </c:numCache>
            </c:numRef>
          </c:val>
          <c:extLst>
            <c:ext xmlns:c16="http://schemas.microsoft.com/office/drawing/2014/chart" uri="{C3380CC4-5D6E-409C-BE32-E72D297353CC}">
              <c16:uniqueId val="{00000008-7124-4404-BEC7-7DC3DD57DC2F}"/>
            </c:ext>
          </c:extLst>
        </c:ser>
        <c:ser>
          <c:idx val="9"/>
          <c:order val="9"/>
          <c:tx>
            <c:v>2</c:v>
          </c:tx>
          <c:spPr>
            <a:solidFill>
              <a:srgbClr val="5FA065"/>
            </a:solidFill>
            <a:ln>
              <a:noFill/>
            </a:ln>
            <a:effectLst/>
          </c:spPr>
          <c:invertIfNegative val="0"/>
          <c:val>
            <c:numRef>
              <c:f>'Topic Ratings (I)'!$K$49:$K$58</c:f>
              <c:numCache>
                <c:formatCode>0.0</c:formatCode>
                <c:ptCount val="10"/>
                <c:pt idx="0">
                  <c:v>0</c:v>
                </c:pt>
                <c:pt idx="1">
                  <c:v>9.0909090909090917</c:v>
                </c:pt>
                <c:pt idx="2">
                  <c:v>0</c:v>
                </c:pt>
                <c:pt idx="3">
                  <c:v>0</c:v>
                </c:pt>
                <c:pt idx="4">
                  <c:v>27.27272727272727</c:v>
                </c:pt>
                <c:pt idx="5">
                  <c:v>27.27272727272727</c:v>
                </c:pt>
                <c:pt idx="6">
                  <c:v>9.0909090909090917</c:v>
                </c:pt>
                <c:pt idx="7">
                  <c:v>9.0909090909090917</c:v>
                </c:pt>
                <c:pt idx="8">
                  <c:v>18.181818181818183</c:v>
                </c:pt>
                <c:pt idx="9">
                  <c:v>0</c:v>
                </c:pt>
              </c:numCache>
            </c:numRef>
          </c:val>
          <c:extLst>
            <c:ext xmlns:c16="http://schemas.microsoft.com/office/drawing/2014/chart" uri="{C3380CC4-5D6E-409C-BE32-E72D297353CC}">
              <c16:uniqueId val="{00000009-7124-4404-BEC7-7DC3DD57DC2F}"/>
            </c:ext>
          </c:extLst>
        </c:ser>
        <c:ser>
          <c:idx val="10"/>
          <c:order val="10"/>
          <c:tx>
            <c:v>1</c:v>
          </c:tx>
          <c:spPr>
            <a:solidFill>
              <a:srgbClr val="0F7F00"/>
            </a:solidFill>
            <a:ln>
              <a:noFill/>
            </a:ln>
            <a:effectLst/>
          </c:spPr>
          <c:invertIfNegative val="0"/>
          <c:val>
            <c:numRef>
              <c:f>'Topic Ratings (I)'!$L$49:$L$58</c:f>
              <c:numCache>
                <c:formatCode>0.0</c:formatCode>
                <c:ptCount val="10"/>
                <c:pt idx="0">
                  <c:v>0</c:v>
                </c:pt>
                <c:pt idx="1">
                  <c:v>0</c:v>
                </c:pt>
                <c:pt idx="2">
                  <c:v>0</c:v>
                </c:pt>
                <c:pt idx="3">
                  <c:v>0</c:v>
                </c:pt>
                <c:pt idx="4">
                  <c:v>9.0909090909090917</c:v>
                </c:pt>
                <c:pt idx="5">
                  <c:v>9.0909090909090917</c:v>
                </c:pt>
                <c:pt idx="6">
                  <c:v>18.181818181818183</c:v>
                </c:pt>
                <c:pt idx="7">
                  <c:v>0</c:v>
                </c:pt>
                <c:pt idx="8">
                  <c:v>0</c:v>
                </c:pt>
                <c:pt idx="9">
                  <c:v>63.636363636363633</c:v>
                </c:pt>
              </c:numCache>
            </c:numRef>
          </c:val>
          <c:extLst>
            <c:ext xmlns:c16="http://schemas.microsoft.com/office/drawing/2014/chart" uri="{C3380CC4-5D6E-409C-BE32-E72D297353CC}">
              <c16:uniqueId val="{0000000A-7124-4404-BEC7-7DC3DD57DC2F}"/>
            </c:ext>
          </c:extLst>
        </c:ser>
        <c:ser>
          <c:idx val="11"/>
          <c:order val="11"/>
          <c:tx>
            <c:v>BUFFER2</c:v>
          </c:tx>
          <c:spPr>
            <a:solidFill>
              <a:schemeClr val="bg1"/>
            </a:solidFill>
            <a:ln>
              <a:noFill/>
            </a:ln>
            <a:effectLst/>
          </c:spPr>
          <c:invertIfNegative val="0"/>
          <c:val>
            <c:numRef>
              <c:f>'Topic Ratings (I)'!$M$49:$M$58</c:f>
              <c:numCache>
                <c:formatCode>0.0</c:formatCode>
                <c:ptCount val="10"/>
                <c:pt idx="0">
                  <c:v>90.909090909090907</c:v>
                </c:pt>
                <c:pt idx="1">
                  <c:v>72.72727272727272</c:v>
                </c:pt>
                <c:pt idx="2">
                  <c:v>72.72727272727272</c:v>
                </c:pt>
                <c:pt idx="3">
                  <c:v>54.545454545454547</c:v>
                </c:pt>
                <c:pt idx="4">
                  <c:v>54.545454545454547</c:v>
                </c:pt>
                <c:pt idx="5">
                  <c:v>45.454545454545453</c:v>
                </c:pt>
                <c:pt idx="6">
                  <c:v>45.454545454545453</c:v>
                </c:pt>
                <c:pt idx="7">
                  <c:v>27.272727272727263</c:v>
                </c:pt>
                <c:pt idx="8">
                  <c:v>27.272727272727266</c:v>
                </c:pt>
                <c:pt idx="9">
                  <c:v>9.0909090909090899</c:v>
                </c:pt>
              </c:numCache>
            </c:numRef>
          </c:val>
          <c:extLst>
            <c:ext xmlns:c16="http://schemas.microsoft.com/office/drawing/2014/chart" uri="{C3380CC4-5D6E-409C-BE32-E72D297353CC}">
              <c16:uniqueId val="{0000000B-7124-4404-BEC7-7DC3DD57DC2F}"/>
            </c:ext>
          </c:extLst>
        </c:ser>
        <c:dLbls>
          <c:showLegendKey val="0"/>
          <c:showVal val="0"/>
          <c:showCatName val="0"/>
          <c:showSerName val="0"/>
          <c:showPercent val="0"/>
          <c:showBubbleSize val="0"/>
        </c:dLbls>
        <c:gapWidth val="150"/>
        <c:overlap val="100"/>
        <c:axId val="1962228448"/>
        <c:axId val="1959197776"/>
      </c:barChart>
      <c:catAx>
        <c:axId val="1962228448"/>
        <c:scaling>
          <c:orientation val="minMax"/>
        </c:scaling>
        <c:delete val="0"/>
        <c:axPos val="l"/>
        <c:numFmt formatCode="General" sourceLinked="1"/>
        <c:majorTickMark val="none"/>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1" u="none" strike="noStrike" kern="1200" baseline="0">
                <a:solidFill>
                  <a:schemeClr val="tx1"/>
                </a:solidFill>
                <a:latin typeface="+mn-lt"/>
                <a:ea typeface="+mn-ea"/>
                <a:cs typeface="+mn-cs"/>
              </a:defRPr>
            </a:pPr>
            <a:endParaRPr lang="en-US"/>
          </a:p>
        </c:txPr>
        <c:crossAx val="1959197776"/>
        <c:crosses val="autoZero"/>
        <c:auto val="1"/>
        <c:lblAlgn val="ctr"/>
        <c:lblOffset val="100"/>
        <c:noMultiLvlLbl val="0"/>
      </c:catAx>
      <c:valAx>
        <c:axId val="1959197776"/>
        <c:scaling>
          <c:orientation val="minMax"/>
        </c:scaling>
        <c:delete val="0"/>
        <c:axPos val="b"/>
        <c:numFmt formatCode="0.0" sourceLinked="1"/>
        <c:majorTickMark val="none"/>
        <c:minorTickMark val="in"/>
        <c:tickLblPos val="none"/>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2228448"/>
        <c:crosses val="autoZero"/>
        <c:crossBetween val="between"/>
        <c:minorUnit val="1.47"/>
      </c:valAx>
      <c:spPr>
        <a:noFill/>
        <a:ln>
          <a:noFill/>
        </a:ln>
        <a:effectLst/>
      </c:spPr>
    </c:plotArea>
    <c:legend>
      <c:legendPos val="b"/>
      <c:legendEntry>
        <c:idx val="0"/>
        <c:delete val="1"/>
      </c:legendEntry>
      <c:legendEntry>
        <c:idx val="11"/>
        <c:delete val="1"/>
      </c:legendEntry>
      <c:layout>
        <c:manualLayout>
          <c:xMode val="edge"/>
          <c:yMode val="edge"/>
          <c:x val="0.23502872188817478"/>
          <c:y val="1.4352712254785167E-2"/>
          <c:w val="0.65938801890048471"/>
          <c:h val="4.25530140576602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12741108703693"/>
          <c:y val="3.6353615285068815E-2"/>
          <c:w val="0.77687261819545284"/>
          <c:h val="0.88697903018338931"/>
        </c:manualLayout>
      </c:layout>
      <c:barChart>
        <c:barDir val="bar"/>
        <c:grouping val="stacked"/>
        <c:varyColors val="0"/>
        <c:ser>
          <c:idx val="0"/>
          <c:order val="0"/>
          <c:tx>
            <c:v>BUFFER1</c:v>
          </c:tx>
          <c:spPr>
            <a:solidFill>
              <a:schemeClr val="bg1"/>
            </a:solidFill>
            <a:ln>
              <a:noFill/>
            </a:ln>
            <a:effectLst/>
          </c:spPr>
          <c:invertIfNegative val="0"/>
          <c:cat>
            <c:strRef>
              <c:f>'Topic Ratings (FS+EX)-I-CR'!$A$111:$A$120</c:f>
              <c:strCache>
                <c:ptCount val="10"/>
                <c:pt idx="0">
                  <c:v>Electrochemistry</c:v>
                </c:pt>
                <c:pt idx="1">
                  <c:v>Transition Metal Chemistry</c:v>
                </c:pt>
                <c:pt idx="2">
                  <c:v>Kinetics</c:v>
                </c:pt>
                <c:pt idx="3">
                  <c:v>Chemical Equilibrium</c:v>
                </c:pt>
                <c:pt idx="4">
                  <c:v>Acids, Bases, and Buffers</c:v>
                </c:pt>
                <c:pt idx="5">
                  <c:v>Energy Calculations</c:v>
                </c:pt>
                <c:pt idx="6">
                  <c:v>Analytical Techniques</c:v>
                </c:pt>
                <c:pt idx="7">
                  <c:v>Organic Chemistry</c:v>
                </c:pt>
                <c:pt idx="8">
                  <c:v>Bonding and Intermolecular Forces</c:v>
                </c:pt>
                <c:pt idx="9">
                  <c:v>Atomic Structure and Molar Calculations</c:v>
                </c:pt>
              </c:strCache>
            </c:strRef>
          </c:cat>
          <c:val>
            <c:numRef>
              <c:f>'Topic Ratings (FS+EX)-I-CR'!$B$111:$B$120</c:f>
              <c:numCache>
                <c:formatCode>0.0</c:formatCode>
                <c:ptCount val="10"/>
                <c:pt idx="0">
                  <c:v>14.03508771929825</c:v>
                </c:pt>
                <c:pt idx="1">
                  <c:v>28.070175438596493</c:v>
                </c:pt>
                <c:pt idx="2">
                  <c:v>33.333333333333343</c:v>
                </c:pt>
                <c:pt idx="3">
                  <c:v>40.350877192982452</c:v>
                </c:pt>
                <c:pt idx="4">
                  <c:v>43.859649122807028</c:v>
                </c:pt>
                <c:pt idx="5">
                  <c:v>36.842105263157912</c:v>
                </c:pt>
                <c:pt idx="6">
                  <c:v>59.649122807017562</c:v>
                </c:pt>
                <c:pt idx="7">
                  <c:v>68.421052631578959</c:v>
                </c:pt>
                <c:pt idx="8">
                  <c:v>84.210526315789494</c:v>
                </c:pt>
                <c:pt idx="9">
                  <c:v>91.228070175438603</c:v>
                </c:pt>
              </c:numCache>
            </c:numRef>
          </c:val>
          <c:extLst>
            <c:ext xmlns:c16="http://schemas.microsoft.com/office/drawing/2014/chart" uri="{C3380CC4-5D6E-409C-BE32-E72D297353CC}">
              <c16:uniqueId val="{00000000-F4CF-422A-84F1-E0CD2DD3DAF1}"/>
            </c:ext>
          </c:extLst>
        </c:ser>
        <c:ser>
          <c:idx val="1"/>
          <c:order val="1"/>
          <c:tx>
            <c:v>10</c:v>
          </c:tx>
          <c:spPr>
            <a:solidFill>
              <a:srgbClr val="5B221F"/>
            </a:solidFill>
            <a:ln>
              <a:noFill/>
            </a:ln>
            <a:effectLst/>
          </c:spPr>
          <c:invertIfNegative val="0"/>
          <c:cat>
            <c:strRef>
              <c:f>'Topic Ratings (FS+EX)-I-CR'!$A$111:$A$120</c:f>
              <c:strCache>
                <c:ptCount val="10"/>
                <c:pt idx="0">
                  <c:v>Electrochemistry</c:v>
                </c:pt>
                <c:pt idx="1">
                  <c:v>Transition Metal Chemistry</c:v>
                </c:pt>
                <c:pt idx="2">
                  <c:v>Kinetics</c:v>
                </c:pt>
                <c:pt idx="3">
                  <c:v>Chemical Equilibrium</c:v>
                </c:pt>
                <c:pt idx="4">
                  <c:v>Acids, Bases, and Buffers</c:v>
                </c:pt>
                <c:pt idx="5">
                  <c:v>Energy Calculations</c:v>
                </c:pt>
                <c:pt idx="6">
                  <c:v>Analytical Techniques</c:v>
                </c:pt>
                <c:pt idx="7">
                  <c:v>Organic Chemistry</c:v>
                </c:pt>
                <c:pt idx="8">
                  <c:v>Bonding and Intermolecular Forces</c:v>
                </c:pt>
                <c:pt idx="9">
                  <c:v>Atomic Structure and Molar Calculations</c:v>
                </c:pt>
              </c:strCache>
            </c:strRef>
          </c:cat>
          <c:val>
            <c:numRef>
              <c:f>'Topic Ratings (FS+EX)-I-CR'!$C$111:$C$120</c:f>
              <c:numCache>
                <c:formatCode>0.0</c:formatCode>
                <c:ptCount val="10"/>
                <c:pt idx="0">
                  <c:v>43.859649122807014</c:v>
                </c:pt>
                <c:pt idx="1">
                  <c:v>17.543859649122805</c:v>
                </c:pt>
                <c:pt idx="2">
                  <c:v>8.7719298245614024</c:v>
                </c:pt>
                <c:pt idx="3">
                  <c:v>3.5087719298245612</c:v>
                </c:pt>
                <c:pt idx="4">
                  <c:v>7.0175438596491224</c:v>
                </c:pt>
                <c:pt idx="5">
                  <c:v>1.7543859649122806</c:v>
                </c:pt>
                <c:pt idx="6">
                  <c:v>3.5087719298245612</c:v>
                </c:pt>
                <c:pt idx="7">
                  <c:v>14.035087719298245</c:v>
                </c:pt>
                <c:pt idx="8">
                  <c:v>0</c:v>
                </c:pt>
                <c:pt idx="9">
                  <c:v>0</c:v>
                </c:pt>
              </c:numCache>
            </c:numRef>
          </c:val>
          <c:extLst>
            <c:ext xmlns:c16="http://schemas.microsoft.com/office/drawing/2014/chart" uri="{C3380CC4-5D6E-409C-BE32-E72D297353CC}">
              <c16:uniqueId val="{00000001-F4CF-422A-84F1-E0CD2DD3DAF1}"/>
            </c:ext>
          </c:extLst>
        </c:ser>
        <c:ser>
          <c:idx val="2"/>
          <c:order val="2"/>
          <c:tx>
            <c:v>9</c:v>
          </c:tx>
          <c:spPr>
            <a:solidFill>
              <a:srgbClr val="933633"/>
            </a:solidFill>
            <a:ln>
              <a:noFill/>
            </a:ln>
            <a:effectLst/>
          </c:spPr>
          <c:invertIfNegative val="0"/>
          <c:val>
            <c:numRef>
              <c:f>'Topic Ratings (FS+EX)-I-CR'!$D$111:$D$120</c:f>
              <c:numCache>
                <c:formatCode>0.0</c:formatCode>
                <c:ptCount val="10"/>
                <c:pt idx="0">
                  <c:v>17.543859649122805</c:v>
                </c:pt>
                <c:pt idx="1">
                  <c:v>19.298245614035086</c:v>
                </c:pt>
                <c:pt idx="2">
                  <c:v>8.7719298245614024</c:v>
                </c:pt>
                <c:pt idx="3">
                  <c:v>10.526315789473683</c:v>
                </c:pt>
                <c:pt idx="4">
                  <c:v>19.298245614035086</c:v>
                </c:pt>
                <c:pt idx="5">
                  <c:v>8.7719298245614024</c:v>
                </c:pt>
                <c:pt idx="6">
                  <c:v>8.7719298245614024</c:v>
                </c:pt>
                <c:pt idx="7">
                  <c:v>5.2631578947368416</c:v>
                </c:pt>
                <c:pt idx="8">
                  <c:v>1.7543859649122806</c:v>
                </c:pt>
                <c:pt idx="9">
                  <c:v>0</c:v>
                </c:pt>
              </c:numCache>
            </c:numRef>
          </c:val>
          <c:extLst>
            <c:ext xmlns:c16="http://schemas.microsoft.com/office/drawing/2014/chart" uri="{C3380CC4-5D6E-409C-BE32-E72D297353CC}">
              <c16:uniqueId val="{00000002-F4CF-422A-84F1-E0CD2DD3DAF1}"/>
            </c:ext>
          </c:extLst>
        </c:ser>
        <c:ser>
          <c:idx val="3"/>
          <c:order val="3"/>
          <c:tx>
            <c:v>8</c:v>
          </c:tx>
          <c:spPr>
            <a:solidFill>
              <a:srgbClr val="D89593"/>
            </a:solidFill>
            <a:ln>
              <a:noFill/>
            </a:ln>
            <a:effectLst/>
          </c:spPr>
          <c:invertIfNegative val="0"/>
          <c:val>
            <c:numRef>
              <c:f>'Topic Ratings (FS+EX)-I-CR'!$E$111:$E$120</c:f>
              <c:numCache>
                <c:formatCode>0.0</c:formatCode>
                <c:ptCount val="10"/>
                <c:pt idx="0">
                  <c:v>17.543859649122805</c:v>
                </c:pt>
                <c:pt idx="1">
                  <c:v>12.280701754385964</c:v>
                </c:pt>
                <c:pt idx="2">
                  <c:v>14.035087719298245</c:v>
                </c:pt>
                <c:pt idx="3">
                  <c:v>7.0175438596491224</c:v>
                </c:pt>
                <c:pt idx="4">
                  <c:v>8.7719298245614024</c:v>
                </c:pt>
                <c:pt idx="5">
                  <c:v>22.807017543859647</c:v>
                </c:pt>
                <c:pt idx="6">
                  <c:v>8.7719298245614024</c:v>
                </c:pt>
                <c:pt idx="7">
                  <c:v>3.5087719298245612</c:v>
                </c:pt>
                <c:pt idx="8">
                  <c:v>3.5087719298245612</c:v>
                </c:pt>
                <c:pt idx="9">
                  <c:v>1.7543859649122806</c:v>
                </c:pt>
              </c:numCache>
            </c:numRef>
          </c:val>
          <c:extLst>
            <c:ext xmlns:c16="http://schemas.microsoft.com/office/drawing/2014/chart" uri="{C3380CC4-5D6E-409C-BE32-E72D297353CC}">
              <c16:uniqueId val="{00000003-F4CF-422A-84F1-E0CD2DD3DAF1}"/>
            </c:ext>
          </c:extLst>
        </c:ser>
        <c:ser>
          <c:idx val="4"/>
          <c:order val="4"/>
          <c:tx>
            <c:v>7</c:v>
          </c:tx>
          <c:spPr>
            <a:solidFill>
              <a:srgbClr val="E56C0A"/>
            </a:solidFill>
            <a:ln>
              <a:noFill/>
            </a:ln>
            <a:effectLst/>
          </c:spPr>
          <c:invertIfNegative val="0"/>
          <c:val>
            <c:numRef>
              <c:f>'Topic Ratings (FS+EX)-I-CR'!$F$111:$F$120</c:f>
              <c:numCache>
                <c:formatCode>0.0</c:formatCode>
                <c:ptCount val="10"/>
                <c:pt idx="0">
                  <c:v>3.5087719298245612</c:v>
                </c:pt>
                <c:pt idx="1">
                  <c:v>7.0175438596491224</c:v>
                </c:pt>
                <c:pt idx="2">
                  <c:v>21.052631578947366</c:v>
                </c:pt>
                <c:pt idx="3">
                  <c:v>21.052631578947366</c:v>
                </c:pt>
                <c:pt idx="4">
                  <c:v>12.280701754385964</c:v>
                </c:pt>
                <c:pt idx="5">
                  <c:v>15.789473684210526</c:v>
                </c:pt>
                <c:pt idx="6">
                  <c:v>8.7719298245614024</c:v>
                </c:pt>
                <c:pt idx="7">
                  <c:v>5.2631578947368416</c:v>
                </c:pt>
                <c:pt idx="8">
                  <c:v>1.7543859649122806</c:v>
                </c:pt>
                <c:pt idx="9">
                  <c:v>3.5087719298245612</c:v>
                </c:pt>
              </c:numCache>
            </c:numRef>
          </c:val>
          <c:extLst>
            <c:ext xmlns:c16="http://schemas.microsoft.com/office/drawing/2014/chart" uri="{C3380CC4-5D6E-409C-BE32-E72D297353CC}">
              <c16:uniqueId val="{00000004-F4CF-422A-84F1-E0CD2DD3DAF1}"/>
            </c:ext>
          </c:extLst>
        </c:ser>
        <c:ser>
          <c:idx val="5"/>
          <c:order val="5"/>
          <c:tx>
            <c:v>6</c:v>
          </c:tx>
          <c:spPr>
            <a:solidFill>
              <a:srgbClr val="FCC190"/>
            </a:solidFill>
            <a:ln>
              <a:noFill/>
            </a:ln>
            <a:effectLst/>
          </c:spPr>
          <c:invertIfNegative val="0"/>
          <c:val>
            <c:numRef>
              <c:f>'Topic Ratings (FS+EX)-I-CR'!$G$111:$G$120</c:f>
              <c:numCache>
                <c:formatCode>0.0</c:formatCode>
                <c:ptCount val="10"/>
                <c:pt idx="0">
                  <c:v>3.5087719298245612</c:v>
                </c:pt>
                <c:pt idx="1">
                  <c:v>15.789473684210526</c:v>
                </c:pt>
                <c:pt idx="2">
                  <c:v>14.035087719298245</c:v>
                </c:pt>
                <c:pt idx="3">
                  <c:v>17.543859649122805</c:v>
                </c:pt>
                <c:pt idx="4">
                  <c:v>8.7719298245614024</c:v>
                </c:pt>
                <c:pt idx="5">
                  <c:v>14.035087719298245</c:v>
                </c:pt>
                <c:pt idx="6">
                  <c:v>10.526315789473683</c:v>
                </c:pt>
                <c:pt idx="7">
                  <c:v>3.5087719298245612</c:v>
                </c:pt>
                <c:pt idx="8">
                  <c:v>8.7719298245614024</c:v>
                </c:pt>
                <c:pt idx="9">
                  <c:v>3.5087719298245612</c:v>
                </c:pt>
              </c:numCache>
            </c:numRef>
          </c:val>
          <c:extLst>
            <c:ext xmlns:c16="http://schemas.microsoft.com/office/drawing/2014/chart" uri="{C3380CC4-5D6E-409C-BE32-E72D297353CC}">
              <c16:uniqueId val="{00000005-F4CF-422A-84F1-E0CD2DD3DAF1}"/>
            </c:ext>
          </c:extLst>
        </c:ser>
        <c:ser>
          <c:idx val="6"/>
          <c:order val="6"/>
          <c:tx>
            <c:v>5</c:v>
          </c:tx>
          <c:spPr>
            <a:solidFill>
              <a:srgbClr val="D7D37C"/>
            </a:solidFill>
            <a:ln>
              <a:noFill/>
            </a:ln>
            <a:effectLst/>
          </c:spPr>
          <c:invertIfNegative val="0"/>
          <c:val>
            <c:numRef>
              <c:f>'Topic Ratings (FS+EX)-I-CR'!$H$111:$H$120</c:f>
              <c:numCache>
                <c:formatCode>0.0</c:formatCode>
                <c:ptCount val="10"/>
                <c:pt idx="0">
                  <c:v>7.0175438596491224</c:v>
                </c:pt>
                <c:pt idx="1">
                  <c:v>15.789473684210526</c:v>
                </c:pt>
                <c:pt idx="2">
                  <c:v>7.0175438596491224</c:v>
                </c:pt>
                <c:pt idx="3">
                  <c:v>21.052631578947366</c:v>
                </c:pt>
                <c:pt idx="4">
                  <c:v>19.298245614035086</c:v>
                </c:pt>
                <c:pt idx="5">
                  <c:v>7.0175438596491224</c:v>
                </c:pt>
                <c:pt idx="6">
                  <c:v>10.526315789473683</c:v>
                </c:pt>
                <c:pt idx="7">
                  <c:v>3.5087719298245612</c:v>
                </c:pt>
                <c:pt idx="8">
                  <c:v>7.0175438596491224</c:v>
                </c:pt>
                <c:pt idx="9">
                  <c:v>1.7543859649122806</c:v>
                </c:pt>
              </c:numCache>
            </c:numRef>
          </c:val>
          <c:extLst>
            <c:ext xmlns:c16="http://schemas.microsoft.com/office/drawing/2014/chart" uri="{C3380CC4-5D6E-409C-BE32-E72D297353CC}">
              <c16:uniqueId val="{00000006-F4CF-422A-84F1-E0CD2DD3DAF1}"/>
            </c:ext>
          </c:extLst>
        </c:ser>
        <c:ser>
          <c:idx val="7"/>
          <c:order val="7"/>
          <c:tx>
            <c:v>4</c:v>
          </c:tx>
          <c:spPr>
            <a:solidFill>
              <a:srgbClr val="D7CE09"/>
            </a:solidFill>
            <a:ln>
              <a:noFill/>
            </a:ln>
            <a:effectLst/>
          </c:spPr>
          <c:invertIfNegative val="0"/>
          <c:val>
            <c:numRef>
              <c:f>'Topic Ratings (FS+EX)-I-CR'!$I$111:$I$120</c:f>
              <c:numCache>
                <c:formatCode>0.0</c:formatCode>
                <c:ptCount val="10"/>
                <c:pt idx="0">
                  <c:v>1.7543859649122806</c:v>
                </c:pt>
                <c:pt idx="1">
                  <c:v>7.0175438596491224</c:v>
                </c:pt>
                <c:pt idx="2">
                  <c:v>12.280701754385964</c:v>
                </c:pt>
                <c:pt idx="3">
                  <c:v>14.035087719298245</c:v>
                </c:pt>
                <c:pt idx="4">
                  <c:v>5.2631578947368416</c:v>
                </c:pt>
                <c:pt idx="5">
                  <c:v>14.035087719298245</c:v>
                </c:pt>
                <c:pt idx="6">
                  <c:v>12.280701754385964</c:v>
                </c:pt>
                <c:pt idx="7">
                  <c:v>7.0175438596491224</c:v>
                </c:pt>
                <c:pt idx="8">
                  <c:v>14.035087719298245</c:v>
                </c:pt>
                <c:pt idx="9">
                  <c:v>12.280701754385964</c:v>
                </c:pt>
              </c:numCache>
            </c:numRef>
          </c:val>
          <c:extLst>
            <c:ext xmlns:c16="http://schemas.microsoft.com/office/drawing/2014/chart" uri="{C3380CC4-5D6E-409C-BE32-E72D297353CC}">
              <c16:uniqueId val="{00000007-F4CF-422A-84F1-E0CD2DD3DAF1}"/>
            </c:ext>
          </c:extLst>
        </c:ser>
        <c:ser>
          <c:idx val="8"/>
          <c:order val="8"/>
          <c:tx>
            <c:v>3</c:v>
          </c:tx>
          <c:spPr>
            <a:solidFill>
              <a:srgbClr val="C2F2C4"/>
            </a:solidFill>
            <a:ln>
              <a:noFill/>
            </a:ln>
            <a:effectLst/>
          </c:spPr>
          <c:invertIfNegative val="0"/>
          <c:val>
            <c:numRef>
              <c:f>'Topic Ratings (FS+EX)-I-CR'!$J$111:$J$120</c:f>
              <c:numCache>
                <c:formatCode>0.0</c:formatCode>
                <c:ptCount val="10"/>
                <c:pt idx="0">
                  <c:v>3.5087719298245612</c:v>
                </c:pt>
                <c:pt idx="1">
                  <c:v>5.2631578947368416</c:v>
                </c:pt>
                <c:pt idx="2">
                  <c:v>7.0175438596491224</c:v>
                </c:pt>
                <c:pt idx="3">
                  <c:v>3.5087719298245612</c:v>
                </c:pt>
                <c:pt idx="4">
                  <c:v>8.7719298245614024</c:v>
                </c:pt>
                <c:pt idx="5">
                  <c:v>3.5087719298245612</c:v>
                </c:pt>
                <c:pt idx="6">
                  <c:v>5.2631578947368416</c:v>
                </c:pt>
                <c:pt idx="7">
                  <c:v>14.035087719298245</c:v>
                </c:pt>
                <c:pt idx="8">
                  <c:v>24.561403508771928</c:v>
                </c:pt>
                <c:pt idx="9">
                  <c:v>24.561403508771928</c:v>
                </c:pt>
              </c:numCache>
            </c:numRef>
          </c:val>
          <c:extLst>
            <c:ext xmlns:c16="http://schemas.microsoft.com/office/drawing/2014/chart" uri="{C3380CC4-5D6E-409C-BE32-E72D297353CC}">
              <c16:uniqueId val="{00000008-F4CF-422A-84F1-E0CD2DD3DAF1}"/>
            </c:ext>
          </c:extLst>
        </c:ser>
        <c:ser>
          <c:idx val="9"/>
          <c:order val="9"/>
          <c:tx>
            <c:v>2</c:v>
          </c:tx>
          <c:spPr>
            <a:solidFill>
              <a:srgbClr val="5FA065"/>
            </a:solidFill>
            <a:ln>
              <a:noFill/>
            </a:ln>
            <a:effectLst/>
          </c:spPr>
          <c:invertIfNegative val="0"/>
          <c:val>
            <c:numRef>
              <c:f>'Topic Ratings (FS+EX)-I-CR'!$K$111:$K$120</c:f>
              <c:numCache>
                <c:formatCode>0.0</c:formatCode>
                <c:ptCount val="10"/>
                <c:pt idx="0">
                  <c:v>1.7543859649122806</c:v>
                </c:pt>
                <c:pt idx="1">
                  <c:v>0</c:v>
                </c:pt>
                <c:pt idx="2">
                  <c:v>5.2631578947368416</c:v>
                </c:pt>
                <c:pt idx="3">
                  <c:v>1.7543859649122806</c:v>
                </c:pt>
                <c:pt idx="4">
                  <c:v>7.0175438596491224</c:v>
                </c:pt>
                <c:pt idx="5">
                  <c:v>8.7719298245614024</c:v>
                </c:pt>
                <c:pt idx="6">
                  <c:v>12.280701754385964</c:v>
                </c:pt>
                <c:pt idx="7">
                  <c:v>15.789473684210526</c:v>
                </c:pt>
                <c:pt idx="8">
                  <c:v>17.543859649122805</c:v>
                </c:pt>
                <c:pt idx="9">
                  <c:v>29.82456140350877</c:v>
                </c:pt>
              </c:numCache>
            </c:numRef>
          </c:val>
          <c:extLst>
            <c:ext xmlns:c16="http://schemas.microsoft.com/office/drawing/2014/chart" uri="{C3380CC4-5D6E-409C-BE32-E72D297353CC}">
              <c16:uniqueId val="{00000009-F4CF-422A-84F1-E0CD2DD3DAF1}"/>
            </c:ext>
          </c:extLst>
        </c:ser>
        <c:ser>
          <c:idx val="10"/>
          <c:order val="10"/>
          <c:tx>
            <c:v>1</c:v>
          </c:tx>
          <c:spPr>
            <a:solidFill>
              <a:srgbClr val="0F7F00"/>
            </a:solidFill>
            <a:ln>
              <a:noFill/>
            </a:ln>
            <a:effectLst/>
          </c:spPr>
          <c:invertIfNegative val="0"/>
          <c:val>
            <c:numRef>
              <c:f>'Topic Ratings (FS+EX)-I-CR'!$L$111:$L$120</c:f>
              <c:numCache>
                <c:formatCode>0.0</c:formatCode>
                <c:ptCount val="10"/>
                <c:pt idx="0">
                  <c:v>0</c:v>
                </c:pt>
                <c:pt idx="1">
                  <c:v>0</c:v>
                </c:pt>
                <c:pt idx="2">
                  <c:v>1.7543859649122806</c:v>
                </c:pt>
                <c:pt idx="3">
                  <c:v>0</c:v>
                </c:pt>
                <c:pt idx="4">
                  <c:v>3.5087719298245612</c:v>
                </c:pt>
                <c:pt idx="5">
                  <c:v>3.5087719298245612</c:v>
                </c:pt>
                <c:pt idx="6">
                  <c:v>19.298245614035086</c:v>
                </c:pt>
                <c:pt idx="7">
                  <c:v>28.07017543859649</c:v>
                </c:pt>
                <c:pt idx="8">
                  <c:v>21.052631578947366</c:v>
                </c:pt>
                <c:pt idx="9">
                  <c:v>22.807017543859647</c:v>
                </c:pt>
              </c:numCache>
            </c:numRef>
          </c:val>
          <c:extLst>
            <c:ext xmlns:c16="http://schemas.microsoft.com/office/drawing/2014/chart" uri="{C3380CC4-5D6E-409C-BE32-E72D297353CC}">
              <c16:uniqueId val="{0000000A-F4CF-422A-84F1-E0CD2DD3DAF1}"/>
            </c:ext>
          </c:extLst>
        </c:ser>
        <c:ser>
          <c:idx val="11"/>
          <c:order val="11"/>
          <c:tx>
            <c:v>BUFFER2</c:v>
          </c:tx>
          <c:spPr>
            <a:solidFill>
              <a:schemeClr val="bg1"/>
            </a:solidFill>
            <a:ln>
              <a:noFill/>
            </a:ln>
            <a:effectLst/>
          </c:spPr>
          <c:invertIfNegative val="0"/>
          <c:val>
            <c:numRef>
              <c:f>'Topic Ratings (FS+EX)-I-CR'!$M$111:$M$120</c:f>
              <c:numCache>
                <c:formatCode>0.0</c:formatCode>
                <c:ptCount val="10"/>
                <c:pt idx="0">
                  <c:v>85.964912280701768</c:v>
                </c:pt>
                <c:pt idx="1">
                  <c:v>71.929824561403521</c:v>
                </c:pt>
                <c:pt idx="2">
                  <c:v>66.666666666666686</c:v>
                </c:pt>
                <c:pt idx="3">
                  <c:v>59.649122807017548</c:v>
                </c:pt>
                <c:pt idx="4">
                  <c:v>56.140350877193001</c:v>
                </c:pt>
                <c:pt idx="5">
                  <c:v>63.15789473684211</c:v>
                </c:pt>
                <c:pt idx="6">
                  <c:v>40.350877192982466</c:v>
                </c:pt>
                <c:pt idx="7">
                  <c:v>31.578947368421048</c:v>
                </c:pt>
                <c:pt idx="8">
                  <c:v>15.78947368421052</c:v>
                </c:pt>
                <c:pt idx="9">
                  <c:v>8.7719298245614166</c:v>
                </c:pt>
              </c:numCache>
            </c:numRef>
          </c:val>
          <c:extLst>
            <c:ext xmlns:c16="http://schemas.microsoft.com/office/drawing/2014/chart" uri="{C3380CC4-5D6E-409C-BE32-E72D297353CC}">
              <c16:uniqueId val="{0000000B-F4CF-422A-84F1-E0CD2DD3DAF1}"/>
            </c:ext>
          </c:extLst>
        </c:ser>
        <c:dLbls>
          <c:showLegendKey val="0"/>
          <c:showVal val="0"/>
          <c:showCatName val="0"/>
          <c:showSerName val="0"/>
          <c:showPercent val="0"/>
          <c:showBubbleSize val="0"/>
        </c:dLbls>
        <c:gapWidth val="150"/>
        <c:overlap val="100"/>
        <c:axId val="1962228448"/>
        <c:axId val="1959197776"/>
      </c:barChart>
      <c:catAx>
        <c:axId val="1962228448"/>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1" u="none" strike="noStrike" kern="1200" baseline="0">
                <a:solidFill>
                  <a:sysClr val="windowText" lastClr="000000"/>
                </a:solidFill>
                <a:latin typeface="+mn-lt"/>
                <a:ea typeface="+mn-ea"/>
                <a:cs typeface="+mn-cs"/>
              </a:defRPr>
            </a:pPr>
            <a:endParaRPr lang="en-US"/>
          </a:p>
        </c:txPr>
        <c:crossAx val="1959197776"/>
        <c:crosses val="autoZero"/>
        <c:auto val="1"/>
        <c:lblAlgn val="ctr"/>
        <c:lblOffset val="100"/>
        <c:noMultiLvlLbl val="0"/>
      </c:catAx>
      <c:valAx>
        <c:axId val="1959197776"/>
        <c:scaling>
          <c:orientation val="minMax"/>
        </c:scaling>
        <c:delete val="0"/>
        <c:axPos val="b"/>
        <c:numFmt formatCode="0.0" sourceLinked="1"/>
        <c:majorTickMark val="none"/>
        <c:minorTickMark val="in"/>
        <c:tickLblPos val="none"/>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2228448"/>
        <c:crosses val="autoZero"/>
        <c:crossBetween val="between"/>
        <c:minorUnit val="1.47"/>
      </c:valAx>
      <c:spPr>
        <a:noFill/>
        <a:ln>
          <a:noFill/>
        </a:ln>
        <a:effectLst/>
      </c:spPr>
    </c:plotArea>
    <c:legend>
      <c:legendPos val="b"/>
      <c:legendEntry>
        <c:idx val="0"/>
        <c:delete val="1"/>
      </c:legendEntry>
      <c:legendEntry>
        <c:idx val="11"/>
        <c:delete val="1"/>
      </c:legendEntry>
      <c:layout>
        <c:manualLayout>
          <c:xMode val="edge"/>
          <c:yMode val="edge"/>
          <c:x val="0.23674465099086367"/>
          <c:y val="9.9062663180194636E-3"/>
          <c:w val="0.6934025589192585"/>
          <c:h val="5.51624483320176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12741108703693"/>
          <c:y val="3.6353615285068815E-2"/>
          <c:w val="0.77687261819545284"/>
          <c:h val="0.88697903018338931"/>
        </c:manualLayout>
      </c:layout>
      <c:barChart>
        <c:barDir val="bar"/>
        <c:grouping val="stacked"/>
        <c:varyColors val="0"/>
        <c:ser>
          <c:idx val="0"/>
          <c:order val="0"/>
          <c:tx>
            <c:v>BUFFER1</c:v>
          </c:tx>
          <c:spPr>
            <a:solidFill>
              <a:schemeClr val="bg1"/>
            </a:solidFill>
            <a:ln>
              <a:noFill/>
            </a:ln>
            <a:effectLst/>
          </c:spPr>
          <c:invertIfNegative val="0"/>
          <c:cat>
            <c:strRef>
              <c:f>'Topic Ratings (FS+I)'!$A$100:$A$109</c:f>
              <c:strCache>
                <c:ptCount val="10"/>
                <c:pt idx="0">
                  <c:v>Electrochemistry</c:v>
                </c:pt>
                <c:pt idx="1">
                  <c:v>Transition Metal Chemistry</c:v>
                </c:pt>
                <c:pt idx="2">
                  <c:v>Chemical Equilibrium</c:v>
                </c:pt>
                <c:pt idx="3">
                  <c:v>Kinetics</c:v>
                </c:pt>
                <c:pt idx="4">
                  <c:v>Acids, Bases, and Buffers</c:v>
                </c:pt>
                <c:pt idx="5">
                  <c:v>Energy Calculations</c:v>
                </c:pt>
                <c:pt idx="6">
                  <c:v>Analytical Techniques</c:v>
                </c:pt>
                <c:pt idx="7">
                  <c:v>Organic Chemistry</c:v>
                </c:pt>
                <c:pt idx="8">
                  <c:v>Bonding and Intermolecular Forces</c:v>
                </c:pt>
                <c:pt idx="9">
                  <c:v>Atomic Structure and Molar Calculations</c:v>
                </c:pt>
              </c:strCache>
            </c:strRef>
          </c:cat>
          <c:val>
            <c:numRef>
              <c:f>'Topic Ratings (FS+I)'!$B$100:$B$109</c:f>
              <c:numCache>
                <c:formatCode>0.0</c:formatCode>
                <c:ptCount val="10"/>
                <c:pt idx="0">
                  <c:v>14.285714285714281</c:v>
                </c:pt>
                <c:pt idx="1">
                  <c:v>32.142857142857153</c:v>
                </c:pt>
                <c:pt idx="2">
                  <c:v>37.5</c:v>
                </c:pt>
                <c:pt idx="3">
                  <c:v>35.714285714285722</c:v>
                </c:pt>
                <c:pt idx="4">
                  <c:v>50.000000000000007</c:v>
                </c:pt>
                <c:pt idx="5">
                  <c:v>41.071428571428569</c:v>
                </c:pt>
                <c:pt idx="6">
                  <c:v>57.142857142857153</c:v>
                </c:pt>
                <c:pt idx="7">
                  <c:v>66.071428571428569</c:v>
                </c:pt>
                <c:pt idx="8">
                  <c:v>73.214285714285694</c:v>
                </c:pt>
                <c:pt idx="9">
                  <c:v>92.857142857142847</c:v>
                </c:pt>
              </c:numCache>
            </c:numRef>
          </c:val>
          <c:extLst>
            <c:ext xmlns:c16="http://schemas.microsoft.com/office/drawing/2014/chart" uri="{C3380CC4-5D6E-409C-BE32-E72D297353CC}">
              <c16:uniqueId val="{00000000-9475-A64E-9898-39EEE195E749}"/>
            </c:ext>
          </c:extLst>
        </c:ser>
        <c:ser>
          <c:idx val="1"/>
          <c:order val="1"/>
          <c:tx>
            <c:v>10</c:v>
          </c:tx>
          <c:spPr>
            <a:solidFill>
              <a:srgbClr val="5B221F"/>
            </a:solidFill>
            <a:ln>
              <a:noFill/>
            </a:ln>
            <a:effectLst/>
          </c:spPr>
          <c:invertIfNegative val="0"/>
          <c:cat>
            <c:strRef>
              <c:f>'Topic Ratings (FS+I)'!$A$100:$A$109</c:f>
              <c:strCache>
                <c:ptCount val="10"/>
                <c:pt idx="0">
                  <c:v>Electrochemistry</c:v>
                </c:pt>
                <c:pt idx="1">
                  <c:v>Transition Metal Chemistry</c:v>
                </c:pt>
                <c:pt idx="2">
                  <c:v>Chemical Equilibrium</c:v>
                </c:pt>
                <c:pt idx="3">
                  <c:v>Kinetics</c:v>
                </c:pt>
                <c:pt idx="4">
                  <c:v>Acids, Bases, and Buffers</c:v>
                </c:pt>
                <c:pt idx="5">
                  <c:v>Energy Calculations</c:v>
                </c:pt>
                <c:pt idx="6">
                  <c:v>Analytical Techniques</c:v>
                </c:pt>
                <c:pt idx="7">
                  <c:v>Organic Chemistry</c:v>
                </c:pt>
                <c:pt idx="8">
                  <c:v>Bonding and Intermolecular Forces</c:v>
                </c:pt>
                <c:pt idx="9">
                  <c:v>Atomic Structure and Molar Calculations</c:v>
                </c:pt>
              </c:strCache>
            </c:strRef>
          </c:cat>
          <c:val>
            <c:numRef>
              <c:f>'Topic Ratings (FS+I)'!$C$100:$C$109</c:f>
              <c:numCache>
                <c:formatCode>0.0</c:formatCode>
                <c:ptCount val="10"/>
                <c:pt idx="0">
                  <c:v>37.5</c:v>
                </c:pt>
                <c:pt idx="1">
                  <c:v>17.857142857142858</c:v>
                </c:pt>
                <c:pt idx="2">
                  <c:v>5.3571428571428568</c:v>
                </c:pt>
                <c:pt idx="3">
                  <c:v>16.071428571428573</c:v>
                </c:pt>
                <c:pt idx="4">
                  <c:v>5.3571428571428568</c:v>
                </c:pt>
                <c:pt idx="5">
                  <c:v>1.7857142857142856</c:v>
                </c:pt>
                <c:pt idx="6">
                  <c:v>5.3571428571428568</c:v>
                </c:pt>
                <c:pt idx="7">
                  <c:v>10.714285714285714</c:v>
                </c:pt>
                <c:pt idx="8">
                  <c:v>0</c:v>
                </c:pt>
                <c:pt idx="9">
                  <c:v>0</c:v>
                </c:pt>
              </c:numCache>
            </c:numRef>
          </c:val>
          <c:extLst>
            <c:ext xmlns:c16="http://schemas.microsoft.com/office/drawing/2014/chart" uri="{C3380CC4-5D6E-409C-BE32-E72D297353CC}">
              <c16:uniqueId val="{00000001-9475-A64E-9898-39EEE195E749}"/>
            </c:ext>
          </c:extLst>
        </c:ser>
        <c:ser>
          <c:idx val="2"/>
          <c:order val="2"/>
          <c:tx>
            <c:v>9</c:v>
          </c:tx>
          <c:spPr>
            <a:solidFill>
              <a:srgbClr val="933633"/>
            </a:solidFill>
            <a:ln>
              <a:noFill/>
            </a:ln>
            <a:effectLst/>
          </c:spPr>
          <c:invertIfNegative val="0"/>
          <c:val>
            <c:numRef>
              <c:f>'Topic Ratings (FS+I)'!$D$100:$D$109</c:f>
              <c:numCache>
                <c:formatCode>0.0</c:formatCode>
                <c:ptCount val="10"/>
                <c:pt idx="0">
                  <c:v>17.857142857142858</c:v>
                </c:pt>
                <c:pt idx="1">
                  <c:v>14.285714285714285</c:v>
                </c:pt>
                <c:pt idx="2">
                  <c:v>10.714285714285714</c:v>
                </c:pt>
                <c:pt idx="3">
                  <c:v>10.714285714285714</c:v>
                </c:pt>
                <c:pt idx="4">
                  <c:v>19.642857142857142</c:v>
                </c:pt>
                <c:pt idx="5">
                  <c:v>7.1428571428571423</c:v>
                </c:pt>
                <c:pt idx="6">
                  <c:v>12.5</c:v>
                </c:pt>
                <c:pt idx="7">
                  <c:v>5.3571428571428568</c:v>
                </c:pt>
                <c:pt idx="8">
                  <c:v>1.7857142857142856</c:v>
                </c:pt>
                <c:pt idx="9">
                  <c:v>0</c:v>
                </c:pt>
              </c:numCache>
            </c:numRef>
          </c:val>
          <c:extLst>
            <c:ext xmlns:c16="http://schemas.microsoft.com/office/drawing/2014/chart" uri="{C3380CC4-5D6E-409C-BE32-E72D297353CC}">
              <c16:uniqueId val="{00000002-9475-A64E-9898-39EEE195E749}"/>
            </c:ext>
          </c:extLst>
        </c:ser>
        <c:ser>
          <c:idx val="3"/>
          <c:order val="3"/>
          <c:tx>
            <c:v>8</c:v>
          </c:tx>
          <c:spPr>
            <a:solidFill>
              <a:srgbClr val="D89593"/>
            </a:solidFill>
            <a:ln>
              <a:noFill/>
            </a:ln>
            <a:effectLst/>
          </c:spPr>
          <c:invertIfNegative val="0"/>
          <c:val>
            <c:numRef>
              <c:f>'Topic Ratings (FS+I)'!$E$100:$E$109</c:f>
              <c:numCache>
                <c:formatCode>0.0</c:formatCode>
                <c:ptCount val="10"/>
                <c:pt idx="0">
                  <c:v>16.071428571428573</c:v>
                </c:pt>
                <c:pt idx="1">
                  <c:v>14.285714285714285</c:v>
                </c:pt>
                <c:pt idx="2">
                  <c:v>8.9285714285714288</c:v>
                </c:pt>
                <c:pt idx="3">
                  <c:v>8.9285714285714288</c:v>
                </c:pt>
                <c:pt idx="4">
                  <c:v>10.714285714285714</c:v>
                </c:pt>
                <c:pt idx="5">
                  <c:v>23.214285714285715</c:v>
                </c:pt>
                <c:pt idx="6">
                  <c:v>7.1428571428571423</c:v>
                </c:pt>
                <c:pt idx="7">
                  <c:v>3.5714285714285712</c:v>
                </c:pt>
                <c:pt idx="8">
                  <c:v>5.3571428571428568</c:v>
                </c:pt>
                <c:pt idx="9">
                  <c:v>1.7857142857142856</c:v>
                </c:pt>
              </c:numCache>
            </c:numRef>
          </c:val>
          <c:extLst>
            <c:ext xmlns:c16="http://schemas.microsoft.com/office/drawing/2014/chart" uri="{C3380CC4-5D6E-409C-BE32-E72D297353CC}">
              <c16:uniqueId val="{00000003-9475-A64E-9898-39EEE195E749}"/>
            </c:ext>
          </c:extLst>
        </c:ser>
        <c:ser>
          <c:idx val="4"/>
          <c:order val="4"/>
          <c:tx>
            <c:v>7</c:v>
          </c:tx>
          <c:spPr>
            <a:solidFill>
              <a:srgbClr val="E56C0A"/>
            </a:solidFill>
            <a:ln>
              <a:noFill/>
            </a:ln>
            <a:effectLst/>
          </c:spPr>
          <c:invertIfNegative val="0"/>
          <c:val>
            <c:numRef>
              <c:f>'Topic Ratings (FS+I)'!$F$100:$F$109</c:f>
              <c:numCache>
                <c:formatCode>0.0</c:formatCode>
                <c:ptCount val="10"/>
                <c:pt idx="0">
                  <c:v>8.9285714285714288</c:v>
                </c:pt>
                <c:pt idx="1">
                  <c:v>5.3571428571428568</c:v>
                </c:pt>
                <c:pt idx="2">
                  <c:v>25</c:v>
                </c:pt>
                <c:pt idx="3">
                  <c:v>10.714285714285714</c:v>
                </c:pt>
                <c:pt idx="4">
                  <c:v>8.9285714285714288</c:v>
                </c:pt>
                <c:pt idx="5">
                  <c:v>17.857142857142858</c:v>
                </c:pt>
                <c:pt idx="6">
                  <c:v>10.714285714285714</c:v>
                </c:pt>
                <c:pt idx="7">
                  <c:v>8.9285714285714288</c:v>
                </c:pt>
                <c:pt idx="8">
                  <c:v>1.7857142857142856</c:v>
                </c:pt>
                <c:pt idx="9">
                  <c:v>1.7857142857142856</c:v>
                </c:pt>
              </c:numCache>
            </c:numRef>
          </c:val>
          <c:extLst>
            <c:ext xmlns:c16="http://schemas.microsoft.com/office/drawing/2014/chart" uri="{C3380CC4-5D6E-409C-BE32-E72D297353CC}">
              <c16:uniqueId val="{00000004-9475-A64E-9898-39EEE195E749}"/>
            </c:ext>
          </c:extLst>
        </c:ser>
        <c:ser>
          <c:idx val="5"/>
          <c:order val="5"/>
          <c:tx>
            <c:v>6</c:v>
          </c:tx>
          <c:spPr>
            <a:solidFill>
              <a:srgbClr val="FCC190"/>
            </a:solidFill>
            <a:ln>
              <a:noFill/>
            </a:ln>
            <a:effectLst/>
          </c:spPr>
          <c:invertIfNegative val="0"/>
          <c:val>
            <c:numRef>
              <c:f>'Topic Ratings (FS+I)'!$G$100:$G$109</c:f>
              <c:numCache>
                <c:formatCode>0.0</c:formatCode>
                <c:ptCount val="10"/>
                <c:pt idx="0">
                  <c:v>5.3571428571428568</c:v>
                </c:pt>
                <c:pt idx="1">
                  <c:v>16.071428571428573</c:v>
                </c:pt>
                <c:pt idx="2">
                  <c:v>12.5</c:v>
                </c:pt>
                <c:pt idx="3">
                  <c:v>17.857142857142858</c:v>
                </c:pt>
                <c:pt idx="4">
                  <c:v>5.3571428571428568</c:v>
                </c:pt>
                <c:pt idx="5">
                  <c:v>8.9285714285714288</c:v>
                </c:pt>
                <c:pt idx="6">
                  <c:v>7.1428571428571423</c:v>
                </c:pt>
                <c:pt idx="7">
                  <c:v>5.3571428571428568</c:v>
                </c:pt>
                <c:pt idx="8">
                  <c:v>17.857142857142858</c:v>
                </c:pt>
                <c:pt idx="9">
                  <c:v>3.5714285714285712</c:v>
                </c:pt>
              </c:numCache>
            </c:numRef>
          </c:val>
          <c:extLst>
            <c:ext xmlns:c16="http://schemas.microsoft.com/office/drawing/2014/chart" uri="{C3380CC4-5D6E-409C-BE32-E72D297353CC}">
              <c16:uniqueId val="{00000005-9475-A64E-9898-39EEE195E749}"/>
            </c:ext>
          </c:extLst>
        </c:ser>
        <c:ser>
          <c:idx val="6"/>
          <c:order val="6"/>
          <c:tx>
            <c:v>5</c:v>
          </c:tx>
          <c:spPr>
            <a:solidFill>
              <a:srgbClr val="D7D37C"/>
            </a:solidFill>
            <a:ln>
              <a:noFill/>
            </a:ln>
            <a:effectLst/>
          </c:spPr>
          <c:invertIfNegative val="0"/>
          <c:val>
            <c:numRef>
              <c:f>'Topic Ratings (FS+I)'!$H$100:$H$109</c:f>
              <c:numCache>
                <c:formatCode>0.0</c:formatCode>
                <c:ptCount val="10"/>
                <c:pt idx="0">
                  <c:v>8.9285714285714288</c:v>
                </c:pt>
                <c:pt idx="1">
                  <c:v>14.285714285714285</c:v>
                </c:pt>
                <c:pt idx="2">
                  <c:v>23.214285714285715</c:v>
                </c:pt>
                <c:pt idx="3">
                  <c:v>5.3571428571428568</c:v>
                </c:pt>
                <c:pt idx="4">
                  <c:v>21.428571428571427</c:v>
                </c:pt>
                <c:pt idx="5">
                  <c:v>8.9285714285714288</c:v>
                </c:pt>
                <c:pt idx="6">
                  <c:v>3.5714285714285712</c:v>
                </c:pt>
                <c:pt idx="7">
                  <c:v>3.5714285714285712</c:v>
                </c:pt>
                <c:pt idx="8">
                  <c:v>7.1428571428571423</c:v>
                </c:pt>
                <c:pt idx="9">
                  <c:v>3.5714285714285712</c:v>
                </c:pt>
              </c:numCache>
            </c:numRef>
          </c:val>
          <c:extLst>
            <c:ext xmlns:c16="http://schemas.microsoft.com/office/drawing/2014/chart" uri="{C3380CC4-5D6E-409C-BE32-E72D297353CC}">
              <c16:uniqueId val="{00000006-9475-A64E-9898-39EEE195E749}"/>
            </c:ext>
          </c:extLst>
        </c:ser>
        <c:ser>
          <c:idx val="7"/>
          <c:order val="7"/>
          <c:tx>
            <c:v>4</c:v>
          </c:tx>
          <c:spPr>
            <a:solidFill>
              <a:srgbClr val="D7CE09"/>
            </a:solidFill>
            <a:ln>
              <a:noFill/>
            </a:ln>
            <a:effectLst/>
          </c:spPr>
          <c:invertIfNegative val="0"/>
          <c:val>
            <c:numRef>
              <c:f>'Topic Ratings (FS+I)'!$I$100:$I$109</c:f>
              <c:numCache>
                <c:formatCode>0.0</c:formatCode>
                <c:ptCount val="10"/>
                <c:pt idx="0">
                  <c:v>1.7857142857142856</c:v>
                </c:pt>
                <c:pt idx="1">
                  <c:v>7.1428571428571423</c:v>
                </c:pt>
                <c:pt idx="2">
                  <c:v>10.714285714285714</c:v>
                </c:pt>
                <c:pt idx="3">
                  <c:v>7.1428571428571423</c:v>
                </c:pt>
                <c:pt idx="4">
                  <c:v>8.9285714285714288</c:v>
                </c:pt>
                <c:pt idx="5">
                  <c:v>12.5</c:v>
                </c:pt>
                <c:pt idx="6">
                  <c:v>12.5</c:v>
                </c:pt>
                <c:pt idx="7">
                  <c:v>12.5</c:v>
                </c:pt>
                <c:pt idx="8">
                  <c:v>10.714285714285714</c:v>
                </c:pt>
                <c:pt idx="9">
                  <c:v>16.071428571428573</c:v>
                </c:pt>
              </c:numCache>
            </c:numRef>
          </c:val>
          <c:extLst>
            <c:ext xmlns:c16="http://schemas.microsoft.com/office/drawing/2014/chart" uri="{C3380CC4-5D6E-409C-BE32-E72D297353CC}">
              <c16:uniqueId val="{00000007-9475-A64E-9898-39EEE195E749}"/>
            </c:ext>
          </c:extLst>
        </c:ser>
        <c:ser>
          <c:idx val="8"/>
          <c:order val="8"/>
          <c:tx>
            <c:v>3</c:v>
          </c:tx>
          <c:spPr>
            <a:solidFill>
              <a:srgbClr val="C2F2C4"/>
            </a:solidFill>
            <a:ln>
              <a:noFill/>
            </a:ln>
            <a:effectLst/>
          </c:spPr>
          <c:invertIfNegative val="0"/>
          <c:val>
            <c:numRef>
              <c:f>'Topic Ratings (FS+I)'!$J$100:$J$109</c:f>
              <c:numCache>
                <c:formatCode>0.0</c:formatCode>
                <c:ptCount val="10"/>
                <c:pt idx="0">
                  <c:v>1.7857142857142856</c:v>
                </c:pt>
                <c:pt idx="1">
                  <c:v>3.5714285714285712</c:v>
                </c:pt>
                <c:pt idx="2">
                  <c:v>3.5714285714285712</c:v>
                </c:pt>
                <c:pt idx="3">
                  <c:v>8.9285714285714288</c:v>
                </c:pt>
                <c:pt idx="4">
                  <c:v>5.3571428571428568</c:v>
                </c:pt>
                <c:pt idx="5">
                  <c:v>8.9285714285714288</c:v>
                </c:pt>
                <c:pt idx="6">
                  <c:v>5.3571428571428568</c:v>
                </c:pt>
                <c:pt idx="7">
                  <c:v>10.714285714285714</c:v>
                </c:pt>
                <c:pt idx="8">
                  <c:v>28.571428571428569</c:v>
                </c:pt>
                <c:pt idx="9">
                  <c:v>23.214285714285715</c:v>
                </c:pt>
              </c:numCache>
            </c:numRef>
          </c:val>
          <c:extLst>
            <c:ext xmlns:c16="http://schemas.microsoft.com/office/drawing/2014/chart" uri="{C3380CC4-5D6E-409C-BE32-E72D297353CC}">
              <c16:uniqueId val="{00000008-9475-A64E-9898-39EEE195E749}"/>
            </c:ext>
          </c:extLst>
        </c:ser>
        <c:ser>
          <c:idx val="9"/>
          <c:order val="9"/>
          <c:tx>
            <c:v>2</c:v>
          </c:tx>
          <c:spPr>
            <a:solidFill>
              <a:srgbClr val="5FA065"/>
            </a:solidFill>
            <a:ln>
              <a:noFill/>
            </a:ln>
            <a:effectLst/>
          </c:spPr>
          <c:invertIfNegative val="0"/>
          <c:val>
            <c:numRef>
              <c:f>'Topic Ratings (FS+I)'!$K$100:$K$109</c:f>
              <c:numCache>
                <c:formatCode>0.0</c:formatCode>
                <c:ptCount val="10"/>
                <c:pt idx="0">
                  <c:v>1.7857142857142856</c:v>
                </c:pt>
                <c:pt idx="1">
                  <c:v>7.1428571428571423</c:v>
                </c:pt>
                <c:pt idx="2">
                  <c:v>0</c:v>
                </c:pt>
                <c:pt idx="3">
                  <c:v>10.714285714285714</c:v>
                </c:pt>
                <c:pt idx="4">
                  <c:v>8.9285714285714288</c:v>
                </c:pt>
                <c:pt idx="5">
                  <c:v>8.9285714285714288</c:v>
                </c:pt>
                <c:pt idx="6">
                  <c:v>14.285714285714285</c:v>
                </c:pt>
                <c:pt idx="7">
                  <c:v>10.714285714285714</c:v>
                </c:pt>
                <c:pt idx="8">
                  <c:v>16.071428571428573</c:v>
                </c:pt>
                <c:pt idx="9">
                  <c:v>21.428571428571427</c:v>
                </c:pt>
              </c:numCache>
            </c:numRef>
          </c:val>
          <c:extLst>
            <c:ext xmlns:c16="http://schemas.microsoft.com/office/drawing/2014/chart" uri="{C3380CC4-5D6E-409C-BE32-E72D297353CC}">
              <c16:uniqueId val="{00000009-9475-A64E-9898-39EEE195E749}"/>
            </c:ext>
          </c:extLst>
        </c:ser>
        <c:ser>
          <c:idx val="10"/>
          <c:order val="10"/>
          <c:tx>
            <c:v>1</c:v>
          </c:tx>
          <c:spPr>
            <a:solidFill>
              <a:srgbClr val="0F7F00"/>
            </a:solidFill>
            <a:ln>
              <a:noFill/>
            </a:ln>
            <a:effectLst/>
          </c:spPr>
          <c:invertIfNegative val="0"/>
          <c:val>
            <c:numRef>
              <c:f>'Topic Ratings (FS+I)'!$L$100:$L$109</c:f>
              <c:numCache>
                <c:formatCode>0.0</c:formatCode>
                <c:ptCount val="10"/>
                <c:pt idx="0">
                  <c:v>0</c:v>
                </c:pt>
                <c:pt idx="1">
                  <c:v>0</c:v>
                </c:pt>
                <c:pt idx="2">
                  <c:v>0</c:v>
                </c:pt>
                <c:pt idx="3">
                  <c:v>3.5714285714285712</c:v>
                </c:pt>
                <c:pt idx="4">
                  <c:v>5.3571428571428568</c:v>
                </c:pt>
                <c:pt idx="5">
                  <c:v>1.7857142857142856</c:v>
                </c:pt>
                <c:pt idx="6">
                  <c:v>21.428571428571427</c:v>
                </c:pt>
                <c:pt idx="7">
                  <c:v>28.571428571428569</c:v>
                </c:pt>
                <c:pt idx="8">
                  <c:v>10.714285714285714</c:v>
                </c:pt>
                <c:pt idx="9">
                  <c:v>28.571428571428569</c:v>
                </c:pt>
              </c:numCache>
            </c:numRef>
          </c:val>
          <c:extLst>
            <c:ext xmlns:c16="http://schemas.microsoft.com/office/drawing/2014/chart" uri="{C3380CC4-5D6E-409C-BE32-E72D297353CC}">
              <c16:uniqueId val="{0000000A-9475-A64E-9898-39EEE195E749}"/>
            </c:ext>
          </c:extLst>
        </c:ser>
        <c:ser>
          <c:idx val="11"/>
          <c:order val="11"/>
          <c:tx>
            <c:v>BUFFER2</c:v>
          </c:tx>
          <c:spPr>
            <a:solidFill>
              <a:schemeClr val="bg1"/>
            </a:solidFill>
            <a:ln>
              <a:noFill/>
            </a:ln>
            <a:effectLst/>
          </c:spPr>
          <c:invertIfNegative val="0"/>
          <c:val>
            <c:numRef>
              <c:f>'Topic Ratings (FS+I)'!$M$100:$M$109</c:f>
              <c:numCache>
                <c:formatCode>0.0</c:formatCode>
                <c:ptCount val="10"/>
                <c:pt idx="0">
                  <c:v>85.714285714285694</c:v>
                </c:pt>
                <c:pt idx="1">
                  <c:v>67.857142857142861</c:v>
                </c:pt>
                <c:pt idx="2">
                  <c:v>62.500000000000007</c:v>
                </c:pt>
                <c:pt idx="3">
                  <c:v>64.285714285714292</c:v>
                </c:pt>
                <c:pt idx="4">
                  <c:v>49.999999999999986</c:v>
                </c:pt>
                <c:pt idx="5">
                  <c:v>58.928571428571416</c:v>
                </c:pt>
                <c:pt idx="6">
                  <c:v>42.857142857142854</c:v>
                </c:pt>
                <c:pt idx="7">
                  <c:v>33.928571428571431</c:v>
                </c:pt>
                <c:pt idx="8">
                  <c:v>26.785714285714295</c:v>
                </c:pt>
                <c:pt idx="9">
                  <c:v>7.1428571428571406</c:v>
                </c:pt>
              </c:numCache>
            </c:numRef>
          </c:val>
          <c:extLst>
            <c:ext xmlns:c16="http://schemas.microsoft.com/office/drawing/2014/chart" uri="{C3380CC4-5D6E-409C-BE32-E72D297353CC}">
              <c16:uniqueId val="{0000000B-9475-A64E-9898-39EEE195E749}"/>
            </c:ext>
          </c:extLst>
        </c:ser>
        <c:dLbls>
          <c:showLegendKey val="0"/>
          <c:showVal val="0"/>
          <c:showCatName val="0"/>
          <c:showSerName val="0"/>
          <c:showPercent val="0"/>
          <c:showBubbleSize val="0"/>
        </c:dLbls>
        <c:gapWidth val="150"/>
        <c:overlap val="100"/>
        <c:axId val="1962228448"/>
        <c:axId val="1959197776"/>
      </c:barChart>
      <c:catAx>
        <c:axId val="1962228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1" u="none" strike="noStrike" kern="1200" baseline="0">
                <a:solidFill>
                  <a:schemeClr val="tx1">
                    <a:lumMod val="65000"/>
                    <a:lumOff val="35000"/>
                  </a:schemeClr>
                </a:solidFill>
                <a:latin typeface="+mn-lt"/>
                <a:ea typeface="+mn-ea"/>
                <a:cs typeface="+mn-cs"/>
              </a:defRPr>
            </a:pPr>
            <a:endParaRPr lang="en-US"/>
          </a:p>
        </c:txPr>
        <c:crossAx val="1959197776"/>
        <c:crosses val="autoZero"/>
        <c:auto val="1"/>
        <c:lblAlgn val="ctr"/>
        <c:lblOffset val="100"/>
        <c:noMultiLvlLbl val="0"/>
      </c:catAx>
      <c:valAx>
        <c:axId val="1959197776"/>
        <c:scaling>
          <c:orientation val="minMax"/>
        </c:scaling>
        <c:delete val="1"/>
        <c:axPos val="b"/>
        <c:numFmt formatCode="0.0" sourceLinked="1"/>
        <c:majorTickMark val="none"/>
        <c:minorTickMark val="none"/>
        <c:tickLblPos val="nextTo"/>
        <c:crossAx val="196222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12741108703693"/>
          <c:y val="3.6353615285068815E-2"/>
          <c:w val="0.77687261819545284"/>
          <c:h val="0.88697903018338931"/>
        </c:manualLayout>
      </c:layout>
      <c:barChart>
        <c:barDir val="bar"/>
        <c:grouping val="stacked"/>
        <c:varyColors val="0"/>
        <c:ser>
          <c:idx val="0"/>
          <c:order val="0"/>
          <c:tx>
            <c:v>BUFFER1</c:v>
          </c:tx>
          <c:spPr>
            <a:solidFill>
              <a:schemeClr val="bg1"/>
            </a:solidFill>
            <a:ln>
              <a:noFill/>
            </a:ln>
            <a:effectLst/>
          </c:spPr>
          <c:invertIfNegative val="0"/>
          <c:cat>
            <c:strRef>
              <c:f>'Topic Ratings (FS+I+EX)-CR'!$A$122:$A$131</c:f>
              <c:strCache>
                <c:ptCount val="10"/>
                <c:pt idx="0">
                  <c:v>Electrochemistry</c:v>
                </c:pt>
                <c:pt idx="1">
                  <c:v>Transition Metal Chemistry</c:v>
                </c:pt>
                <c:pt idx="2">
                  <c:v>Chemical Equilibrium</c:v>
                </c:pt>
                <c:pt idx="3">
                  <c:v>Acids, Bases, and Buffers</c:v>
                </c:pt>
                <c:pt idx="4">
                  <c:v>Kinetics</c:v>
                </c:pt>
                <c:pt idx="5">
                  <c:v>Energy Calculations</c:v>
                </c:pt>
                <c:pt idx="6">
                  <c:v>Analytical Techniques</c:v>
                </c:pt>
                <c:pt idx="7">
                  <c:v>Organic Chemistry</c:v>
                </c:pt>
                <c:pt idx="8">
                  <c:v>Bonding and Intermolecular Forces</c:v>
                </c:pt>
                <c:pt idx="9">
                  <c:v>Atomic Structure and Molar Calculations</c:v>
                </c:pt>
              </c:strCache>
            </c:strRef>
          </c:cat>
          <c:val>
            <c:numRef>
              <c:f>'Topic Ratings (FS+I+EX)-CR'!$B$122:$B$131</c:f>
              <c:numCache>
                <c:formatCode>0.0</c:formatCode>
                <c:ptCount val="10"/>
                <c:pt idx="0">
                  <c:v>13.235294117647063</c:v>
                </c:pt>
                <c:pt idx="1">
                  <c:v>27.941176470588228</c:v>
                </c:pt>
                <c:pt idx="2">
                  <c:v>38.235294117647058</c:v>
                </c:pt>
                <c:pt idx="3">
                  <c:v>44.117647058823522</c:v>
                </c:pt>
                <c:pt idx="4">
                  <c:v>36.764705882352935</c:v>
                </c:pt>
                <c:pt idx="5">
                  <c:v>42.64705882352942</c:v>
                </c:pt>
                <c:pt idx="6">
                  <c:v>57.35294117647058</c:v>
                </c:pt>
                <c:pt idx="7">
                  <c:v>66.176470588235304</c:v>
                </c:pt>
                <c:pt idx="8">
                  <c:v>82.352941176470594</c:v>
                </c:pt>
                <c:pt idx="9">
                  <c:v>91.176470588235304</c:v>
                </c:pt>
              </c:numCache>
            </c:numRef>
          </c:val>
          <c:extLst>
            <c:ext xmlns:c16="http://schemas.microsoft.com/office/drawing/2014/chart" uri="{C3380CC4-5D6E-409C-BE32-E72D297353CC}">
              <c16:uniqueId val="{00000000-5AD8-474C-97CE-05CF8BECBB2D}"/>
            </c:ext>
          </c:extLst>
        </c:ser>
        <c:ser>
          <c:idx val="1"/>
          <c:order val="1"/>
          <c:tx>
            <c:v>10</c:v>
          </c:tx>
          <c:spPr>
            <a:solidFill>
              <a:srgbClr val="5B221F"/>
            </a:solidFill>
            <a:ln>
              <a:noFill/>
            </a:ln>
            <a:effectLst/>
          </c:spPr>
          <c:invertIfNegative val="0"/>
          <c:cat>
            <c:strRef>
              <c:f>'Topic Ratings (FS+I+EX)-CR'!$A$122:$A$131</c:f>
              <c:strCache>
                <c:ptCount val="10"/>
                <c:pt idx="0">
                  <c:v>Electrochemistry</c:v>
                </c:pt>
                <c:pt idx="1">
                  <c:v>Transition Metal Chemistry</c:v>
                </c:pt>
                <c:pt idx="2">
                  <c:v>Chemical Equilibrium</c:v>
                </c:pt>
                <c:pt idx="3">
                  <c:v>Acids, Bases, and Buffers</c:v>
                </c:pt>
                <c:pt idx="4">
                  <c:v>Kinetics</c:v>
                </c:pt>
                <c:pt idx="5">
                  <c:v>Energy Calculations</c:v>
                </c:pt>
                <c:pt idx="6">
                  <c:v>Analytical Techniques</c:v>
                </c:pt>
                <c:pt idx="7">
                  <c:v>Organic Chemistry</c:v>
                </c:pt>
                <c:pt idx="8">
                  <c:v>Bonding and Intermolecular Forces</c:v>
                </c:pt>
                <c:pt idx="9">
                  <c:v>Atomic Structure and Molar Calculations</c:v>
                </c:pt>
              </c:strCache>
            </c:strRef>
          </c:cat>
          <c:val>
            <c:numRef>
              <c:f>'Topic Ratings (FS+I+EX)-CR'!$C$122:$C$131</c:f>
              <c:numCache>
                <c:formatCode>0.0</c:formatCode>
                <c:ptCount val="10"/>
                <c:pt idx="0">
                  <c:v>41.17647058823529</c:v>
                </c:pt>
                <c:pt idx="1">
                  <c:v>19.117647058823529</c:v>
                </c:pt>
                <c:pt idx="2">
                  <c:v>4.4117647058823533</c:v>
                </c:pt>
                <c:pt idx="3">
                  <c:v>7.3529411764705888</c:v>
                </c:pt>
                <c:pt idx="4">
                  <c:v>10.294117647058822</c:v>
                </c:pt>
                <c:pt idx="5">
                  <c:v>1.4705882352941175</c:v>
                </c:pt>
                <c:pt idx="6">
                  <c:v>4.4117647058823533</c:v>
                </c:pt>
                <c:pt idx="7">
                  <c:v>11.76470588235294</c:v>
                </c:pt>
                <c:pt idx="8">
                  <c:v>0</c:v>
                </c:pt>
                <c:pt idx="9">
                  <c:v>0</c:v>
                </c:pt>
              </c:numCache>
            </c:numRef>
          </c:val>
          <c:extLst>
            <c:ext xmlns:c16="http://schemas.microsoft.com/office/drawing/2014/chart" uri="{C3380CC4-5D6E-409C-BE32-E72D297353CC}">
              <c16:uniqueId val="{00000001-5AD8-474C-97CE-05CF8BECBB2D}"/>
            </c:ext>
          </c:extLst>
        </c:ser>
        <c:ser>
          <c:idx val="2"/>
          <c:order val="2"/>
          <c:tx>
            <c:v>9</c:v>
          </c:tx>
          <c:spPr>
            <a:solidFill>
              <a:srgbClr val="933633"/>
            </a:solidFill>
            <a:ln>
              <a:noFill/>
            </a:ln>
            <a:effectLst/>
          </c:spPr>
          <c:invertIfNegative val="0"/>
          <c:val>
            <c:numRef>
              <c:f>'Topic Ratings (FS+I+EX)-CR'!$D$122:$D$131</c:f>
              <c:numCache>
                <c:formatCode>0.0</c:formatCode>
                <c:ptCount val="10"/>
                <c:pt idx="0">
                  <c:v>20.588235294117645</c:v>
                </c:pt>
                <c:pt idx="1">
                  <c:v>19.117647058823529</c:v>
                </c:pt>
                <c:pt idx="2">
                  <c:v>10.294117647058822</c:v>
                </c:pt>
                <c:pt idx="3">
                  <c:v>19.117647058823529</c:v>
                </c:pt>
                <c:pt idx="4">
                  <c:v>7.3529411764705888</c:v>
                </c:pt>
                <c:pt idx="5">
                  <c:v>7.3529411764705888</c:v>
                </c:pt>
                <c:pt idx="6">
                  <c:v>10.294117647058822</c:v>
                </c:pt>
                <c:pt idx="7">
                  <c:v>4.4117647058823533</c:v>
                </c:pt>
                <c:pt idx="8">
                  <c:v>1.4705882352941175</c:v>
                </c:pt>
                <c:pt idx="9">
                  <c:v>0</c:v>
                </c:pt>
              </c:numCache>
            </c:numRef>
          </c:val>
          <c:extLst>
            <c:ext xmlns:c16="http://schemas.microsoft.com/office/drawing/2014/chart" uri="{C3380CC4-5D6E-409C-BE32-E72D297353CC}">
              <c16:uniqueId val="{00000002-5AD8-474C-97CE-05CF8BECBB2D}"/>
            </c:ext>
          </c:extLst>
        </c:ser>
        <c:ser>
          <c:idx val="3"/>
          <c:order val="3"/>
          <c:tx>
            <c:v>8</c:v>
          </c:tx>
          <c:spPr>
            <a:solidFill>
              <a:srgbClr val="D89593"/>
            </a:solidFill>
            <a:ln>
              <a:noFill/>
            </a:ln>
            <a:effectLst/>
          </c:spPr>
          <c:invertIfNegative val="0"/>
          <c:val>
            <c:numRef>
              <c:f>'Topic Ratings (FS+I+EX)-CR'!$E$122:$E$131</c:f>
              <c:numCache>
                <c:formatCode>0.0</c:formatCode>
                <c:ptCount val="10"/>
                <c:pt idx="0">
                  <c:v>14.705882352941178</c:v>
                </c:pt>
                <c:pt idx="1">
                  <c:v>11.76470588235294</c:v>
                </c:pt>
                <c:pt idx="2">
                  <c:v>10.294117647058822</c:v>
                </c:pt>
                <c:pt idx="3">
                  <c:v>8.8235294117647065</c:v>
                </c:pt>
                <c:pt idx="4">
                  <c:v>13.23529411764706</c:v>
                </c:pt>
                <c:pt idx="5">
                  <c:v>20.588235294117645</c:v>
                </c:pt>
                <c:pt idx="6">
                  <c:v>8.8235294117647065</c:v>
                </c:pt>
                <c:pt idx="7">
                  <c:v>5.8823529411764701</c:v>
                </c:pt>
                <c:pt idx="8">
                  <c:v>4.4117647058823533</c:v>
                </c:pt>
                <c:pt idx="9">
                  <c:v>1.4705882352941175</c:v>
                </c:pt>
              </c:numCache>
            </c:numRef>
          </c:val>
          <c:extLst>
            <c:ext xmlns:c16="http://schemas.microsoft.com/office/drawing/2014/chart" uri="{C3380CC4-5D6E-409C-BE32-E72D297353CC}">
              <c16:uniqueId val="{00000003-5AD8-474C-97CE-05CF8BECBB2D}"/>
            </c:ext>
          </c:extLst>
        </c:ser>
        <c:ser>
          <c:idx val="4"/>
          <c:order val="4"/>
          <c:tx>
            <c:v>7</c:v>
          </c:tx>
          <c:spPr>
            <a:solidFill>
              <a:srgbClr val="E56C0A"/>
            </a:solidFill>
            <a:ln>
              <a:noFill/>
            </a:ln>
            <a:effectLst/>
          </c:spPr>
          <c:invertIfNegative val="0"/>
          <c:val>
            <c:numRef>
              <c:f>'Topic Ratings (FS+I+EX)-CR'!$F$122:$F$131</c:f>
              <c:numCache>
                <c:formatCode>0.0</c:formatCode>
                <c:ptCount val="10"/>
                <c:pt idx="0">
                  <c:v>5.8823529411764701</c:v>
                </c:pt>
                <c:pt idx="1">
                  <c:v>7.3529411764705888</c:v>
                </c:pt>
                <c:pt idx="2">
                  <c:v>19.117647058823529</c:v>
                </c:pt>
                <c:pt idx="3">
                  <c:v>11.76470588235294</c:v>
                </c:pt>
                <c:pt idx="4">
                  <c:v>19.117647058823529</c:v>
                </c:pt>
                <c:pt idx="5">
                  <c:v>14.705882352941178</c:v>
                </c:pt>
                <c:pt idx="6">
                  <c:v>10.294117647058822</c:v>
                </c:pt>
                <c:pt idx="7">
                  <c:v>7.3529411764705888</c:v>
                </c:pt>
                <c:pt idx="8">
                  <c:v>1.4705882352941175</c:v>
                </c:pt>
                <c:pt idx="9">
                  <c:v>2.9411764705882351</c:v>
                </c:pt>
              </c:numCache>
            </c:numRef>
          </c:val>
          <c:extLst>
            <c:ext xmlns:c16="http://schemas.microsoft.com/office/drawing/2014/chart" uri="{C3380CC4-5D6E-409C-BE32-E72D297353CC}">
              <c16:uniqueId val="{00000004-5AD8-474C-97CE-05CF8BECBB2D}"/>
            </c:ext>
          </c:extLst>
        </c:ser>
        <c:ser>
          <c:idx val="5"/>
          <c:order val="5"/>
          <c:tx>
            <c:v>6</c:v>
          </c:tx>
          <c:spPr>
            <a:solidFill>
              <a:srgbClr val="FCC190"/>
            </a:solidFill>
            <a:ln>
              <a:noFill/>
            </a:ln>
            <a:effectLst/>
          </c:spPr>
          <c:invertIfNegative val="0"/>
          <c:val>
            <c:numRef>
              <c:f>'Topic Ratings (FS+I+EX)-CR'!$G$122:$G$131</c:f>
              <c:numCache>
                <c:formatCode>0.0</c:formatCode>
                <c:ptCount val="10"/>
                <c:pt idx="0">
                  <c:v>4.4117647058823533</c:v>
                </c:pt>
                <c:pt idx="1">
                  <c:v>14.705882352941178</c:v>
                </c:pt>
                <c:pt idx="2">
                  <c:v>17.647058823529413</c:v>
                </c:pt>
                <c:pt idx="3">
                  <c:v>8.8235294117647065</c:v>
                </c:pt>
                <c:pt idx="4">
                  <c:v>13.23529411764706</c:v>
                </c:pt>
                <c:pt idx="5">
                  <c:v>13.23529411764706</c:v>
                </c:pt>
                <c:pt idx="6">
                  <c:v>8.8235294117647065</c:v>
                </c:pt>
                <c:pt idx="7">
                  <c:v>4.4117647058823533</c:v>
                </c:pt>
                <c:pt idx="8">
                  <c:v>10.294117647058822</c:v>
                </c:pt>
                <c:pt idx="9">
                  <c:v>4.4117647058823533</c:v>
                </c:pt>
              </c:numCache>
            </c:numRef>
          </c:val>
          <c:extLst>
            <c:ext xmlns:c16="http://schemas.microsoft.com/office/drawing/2014/chart" uri="{C3380CC4-5D6E-409C-BE32-E72D297353CC}">
              <c16:uniqueId val="{00000005-5AD8-474C-97CE-05CF8BECBB2D}"/>
            </c:ext>
          </c:extLst>
        </c:ser>
        <c:ser>
          <c:idx val="6"/>
          <c:order val="6"/>
          <c:tx>
            <c:v>5</c:v>
          </c:tx>
          <c:spPr>
            <a:solidFill>
              <a:srgbClr val="D7D37C"/>
            </a:solidFill>
            <a:ln>
              <a:noFill/>
            </a:ln>
            <a:effectLst/>
          </c:spPr>
          <c:invertIfNegative val="0"/>
          <c:val>
            <c:numRef>
              <c:f>'Topic Ratings (FS+I+EX)-CR'!$H$122:$H$131</c:f>
              <c:numCache>
                <c:formatCode>0.0</c:formatCode>
                <c:ptCount val="10"/>
                <c:pt idx="0">
                  <c:v>7.3529411764705888</c:v>
                </c:pt>
                <c:pt idx="1">
                  <c:v>14.705882352941178</c:v>
                </c:pt>
                <c:pt idx="2">
                  <c:v>20.588235294117645</c:v>
                </c:pt>
                <c:pt idx="3">
                  <c:v>20.588235294117645</c:v>
                </c:pt>
                <c:pt idx="4">
                  <c:v>5.8823529411764701</c:v>
                </c:pt>
                <c:pt idx="5">
                  <c:v>7.3529411764705888</c:v>
                </c:pt>
                <c:pt idx="6">
                  <c:v>10.294117647058822</c:v>
                </c:pt>
                <c:pt idx="7">
                  <c:v>2.9411764705882351</c:v>
                </c:pt>
                <c:pt idx="8">
                  <c:v>8.8235294117647065</c:v>
                </c:pt>
                <c:pt idx="9">
                  <c:v>1.4705882352941175</c:v>
                </c:pt>
              </c:numCache>
            </c:numRef>
          </c:val>
          <c:extLst>
            <c:ext xmlns:c16="http://schemas.microsoft.com/office/drawing/2014/chart" uri="{C3380CC4-5D6E-409C-BE32-E72D297353CC}">
              <c16:uniqueId val="{00000006-5AD8-474C-97CE-05CF8BECBB2D}"/>
            </c:ext>
          </c:extLst>
        </c:ser>
        <c:ser>
          <c:idx val="7"/>
          <c:order val="7"/>
          <c:tx>
            <c:v>4</c:v>
          </c:tx>
          <c:spPr>
            <a:solidFill>
              <a:srgbClr val="D7CE09"/>
            </a:solidFill>
            <a:ln>
              <a:noFill/>
            </a:ln>
            <a:effectLst/>
          </c:spPr>
          <c:invertIfNegative val="0"/>
          <c:val>
            <c:numRef>
              <c:f>'Topic Ratings (FS+I+EX)-CR'!$I$122:$I$131</c:f>
              <c:numCache>
                <c:formatCode>0.0</c:formatCode>
                <c:ptCount val="10"/>
                <c:pt idx="0">
                  <c:v>1.4705882352941175</c:v>
                </c:pt>
                <c:pt idx="1">
                  <c:v>7.3529411764705888</c:v>
                </c:pt>
                <c:pt idx="2">
                  <c:v>11.76470588235294</c:v>
                </c:pt>
                <c:pt idx="3">
                  <c:v>7.3529411764705888</c:v>
                </c:pt>
                <c:pt idx="4">
                  <c:v>10.294117647058822</c:v>
                </c:pt>
                <c:pt idx="5">
                  <c:v>14.705882352941178</c:v>
                </c:pt>
                <c:pt idx="6">
                  <c:v>10.294117647058822</c:v>
                </c:pt>
                <c:pt idx="7">
                  <c:v>10.294117647058822</c:v>
                </c:pt>
                <c:pt idx="8">
                  <c:v>13.23529411764706</c:v>
                </c:pt>
                <c:pt idx="9">
                  <c:v>13.23529411764706</c:v>
                </c:pt>
              </c:numCache>
            </c:numRef>
          </c:val>
          <c:extLst>
            <c:ext xmlns:c16="http://schemas.microsoft.com/office/drawing/2014/chart" uri="{C3380CC4-5D6E-409C-BE32-E72D297353CC}">
              <c16:uniqueId val="{00000007-5AD8-474C-97CE-05CF8BECBB2D}"/>
            </c:ext>
          </c:extLst>
        </c:ser>
        <c:ser>
          <c:idx val="8"/>
          <c:order val="8"/>
          <c:tx>
            <c:v>3</c:v>
          </c:tx>
          <c:spPr>
            <a:solidFill>
              <a:srgbClr val="C2F2C4"/>
            </a:solidFill>
            <a:ln>
              <a:noFill/>
            </a:ln>
            <a:effectLst/>
          </c:spPr>
          <c:invertIfNegative val="0"/>
          <c:val>
            <c:numRef>
              <c:f>'Topic Ratings (FS+I+EX)-CR'!$J$122:$J$131</c:f>
              <c:numCache>
                <c:formatCode>0.0</c:formatCode>
                <c:ptCount val="10"/>
                <c:pt idx="0">
                  <c:v>2.9411764705882351</c:v>
                </c:pt>
                <c:pt idx="1">
                  <c:v>4.4117647058823533</c:v>
                </c:pt>
                <c:pt idx="2">
                  <c:v>4.4117647058823533</c:v>
                </c:pt>
                <c:pt idx="3">
                  <c:v>7.3529411764705888</c:v>
                </c:pt>
                <c:pt idx="4">
                  <c:v>8.8235294117647065</c:v>
                </c:pt>
                <c:pt idx="5">
                  <c:v>7.3529411764705888</c:v>
                </c:pt>
                <c:pt idx="6">
                  <c:v>4.4117647058823533</c:v>
                </c:pt>
                <c:pt idx="7">
                  <c:v>11.76470588235294</c:v>
                </c:pt>
                <c:pt idx="8">
                  <c:v>26.47058823529412</c:v>
                </c:pt>
                <c:pt idx="9">
                  <c:v>22.058823529411764</c:v>
                </c:pt>
              </c:numCache>
            </c:numRef>
          </c:val>
          <c:extLst>
            <c:ext xmlns:c16="http://schemas.microsoft.com/office/drawing/2014/chart" uri="{C3380CC4-5D6E-409C-BE32-E72D297353CC}">
              <c16:uniqueId val="{00000008-5AD8-474C-97CE-05CF8BECBB2D}"/>
            </c:ext>
          </c:extLst>
        </c:ser>
        <c:ser>
          <c:idx val="9"/>
          <c:order val="9"/>
          <c:tx>
            <c:v>2</c:v>
          </c:tx>
          <c:spPr>
            <a:solidFill>
              <a:srgbClr val="5FA065"/>
            </a:solidFill>
            <a:ln>
              <a:noFill/>
            </a:ln>
            <a:effectLst/>
          </c:spPr>
          <c:invertIfNegative val="0"/>
          <c:val>
            <c:numRef>
              <c:f>'Topic Ratings (FS+I+EX)-CR'!$K$122:$K$131</c:f>
              <c:numCache>
                <c:formatCode>0.0</c:formatCode>
                <c:ptCount val="10"/>
                <c:pt idx="0">
                  <c:v>1.4705882352941175</c:v>
                </c:pt>
                <c:pt idx="1">
                  <c:v>1.4705882352941175</c:v>
                </c:pt>
                <c:pt idx="2">
                  <c:v>1.4705882352941175</c:v>
                </c:pt>
                <c:pt idx="3">
                  <c:v>5.8823529411764701</c:v>
                </c:pt>
                <c:pt idx="4">
                  <c:v>8.8235294117647065</c:v>
                </c:pt>
                <c:pt idx="5">
                  <c:v>10.294117647058822</c:v>
                </c:pt>
                <c:pt idx="6">
                  <c:v>14.705882352941178</c:v>
                </c:pt>
                <c:pt idx="7">
                  <c:v>14.705882352941178</c:v>
                </c:pt>
                <c:pt idx="8">
                  <c:v>16.176470588235293</c:v>
                </c:pt>
                <c:pt idx="9">
                  <c:v>25</c:v>
                </c:pt>
              </c:numCache>
            </c:numRef>
          </c:val>
          <c:extLst>
            <c:ext xmlns:c16="http://schemas.microsoft.com/office/drawing/2014/chart" uri="{C3380CC4-5D6E-409C-BE32-E72D297353CC}">
              <c16:uniqueId val="{00000009-5AD8-474C-97CE-05CF8BECBB2D}"/>
            </c:ext>
          </c:extLst>
        </c:ser>
        <c:ser>
          <c:idx val="10"/>
          <c:order val="10"/>
          <c:tx>
            <c:v>1</c:v>
          </c:tx>
          <c:spPr>
            <a:solidFill>
              <a:srgbClr val="0F7F00"/>
            </a:solidFill>
            <a:ln>
              <a:noFill/>
            </a:ln>
            <a:effectLst/>
          </c:spPr>
          <c:invertIfNegative val="0"/>
          <c:val>
            <c:numRef>
              <c:f>'Topic Ratings (FS+I+EX)-CR'!$L$122:$L$131</c:f>
              <c:numCache>
                <c:formatCode>0.0</c:formatCode>
                <c:ptCount val="10"/>
                <c:pt idx="0">
                  <c:v>0</c:v>
                </c:pt>
                <c:pt idx="1">
                  <c:v>0</c:v>
                </c:pt>
                <c:pt idx="2">
                  <c:v>0</c:v>
                </c:pt>
                <c:pt idx="3">
                  <c:v>2.9411764705882351</c:v>
                </c:pt>
                <c:pt idx="4">
                  <c:v>2.9411764705882351</c:v>
                </c:pt>
                <c:pt idx="5">
                  <c:v>2.9411764705882351</c:v>
                </c:pt>
                <c:pt idx="6">
                  <c:v>17.647058823529413</c:v>
                </c:pt>
                <c:pt idx="7">
                  <c:v>26.47058823529412</c:v>
                </c:pt>
                <c:pt idx="8">
                  <c:v>17.647058823529413</c:v>
                </c:pt>
                <c:pt idx="9">
                  <c:v>29.411764705882355</c:v>
                </c:pt>
              </c:numCache>
            </c:numRef>
          </c:val>
          <c:extLst>
            <c:ext xmlns:c16="http://schemas.microsoft.com/office/drawing/2014/chart" uri="{C3380CC4-5D6E-409C-BE32-E72D297353CC}">
              <c16:uniqueId val="{0000000A-5AD8-474C-97CE-05CF8BECBB2D}"/>
            </c:ext>
          </c:extLst>
        </c:ser>
        <c:ser>
          <c:idx val="11"/>
          <c:order val="11"/>
          <c:tx>
            <c:v>BUFFER2</c:v>
          </c:tx>
          <c:spPr>
            <a:solidFill>
              <a:schemeClr val="bg1"/>
            </a:solidFill>
            <a:ln>
              <a:noFill/>
            </a:ln>
            <a:effectLst/>
          </c:spPr>
          <c:invertIfNegative val="0"/>
          <c:val>
            <c:numRef>
              <c:f>'Topic Ratings (FS+I+EX)-CR'!$M$122:$M$131</c:f>
              <c:numCache>
                <c:formatCode>0.0</c:formatCode>
                <c:ptCount val="10"/>
                <c:pt idx="0">
                  <c:v>86.764705882352942</c:v>
                </c:pt>
                <c:pt idx="1">
                  <c:v>72.058823529411768</c:v>
                </c:pt>
                <c:pt idx="2">
                  <c:v>61.764705882352949</c:v>
                </c:pt>
                <c:pt idx="3">
                  <c:v>55.882352941176471</c:v>
                </c:pt>
                <c:pt idx="4">
                  <c:v>63.235294117647051</c:v>
                </c:pt>
                <c:pt idx="5">
                  <c:v>57.352941176470587</c:v>
                </c:pt>
                <c:pt idx="6">
                  <c:v>42.647058823529406</c:v>
                </c:pt>
                <c:pt idx="7">
                  <c:v>33.82352941176471</c:v>
                </c:pt>
                <c:pt idx="8">
                  <c:v>17.647058823529409</c:v>
                </c:pt>
                <c:pt idx="9">
                  <c:v>8.8235294117647101</c:v>
                </c:pt>
              </c:numCache>
            </c:numRef>
          </c:val>
          <c:extLst>
            <c:ext xmlns:c16="http://schemas.microsoft.com/office/drawing/2014/chart" uri="{C3380CC4-5D6E-409C-BE32-E72D297353CC}">
              <c16:uniqueId val="{0000000B-5AD8-474C-97CE-05CF8BECBB2D}"/>
            </c:ext>
          </c:extLst>
        </c:ser>
        <c:dLbls>
          <c:showLegendKey val="0"/>
          <c:showVal val="0"/>
          <c:showCatName val="0"/>
          <c:showSerName val="0"/>
          <c:showPercent val="0"/>
          <c:showBubbleSize val="0"/>
        </c:dLbls>
        <c:gapWidth val="150"/>
        <c:overlap val="100"/>
        <c:axId val="1962228448"/>
        <c:axId val="1959197776"/>
      </c:barChart>
      <c:catAx>
        <c:axId val="1962228448"/>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1" u="none" strike="noStrike" kern="1200" baseline="0">
                <a:solidFill>
                  <a:schemeClr val="tx1">
                    <a:lumMod val="65000"/>
                    <a:lumOff val="35000"/>
                  </a:schemeClr>
                </a:solidFill>
                <a:latin typeface="+mn-lt"/>
                <a:ea typeface="+mn-ea"/>
                <a:cs typeface="+mn-cs"/>
              </a:defRPr>
            </a:pPr>
            <a:endParaRPr lang="en-US"/>
          </a:p>
        </c:txPr>
        <c:crossAx val="1959197776"/>
        <c:crosses val="autoZero"/>
        <c:auto val="1"/>
        <c:lblAlgn val="ctr"/>
        <c:lblOffset val="100"/>
        <c:noMultiLvlLbl val="0"/>
      </c:catAx>
      <c:valAx>
        <c:axId val="1959197776"/>
        <c:scaling>
          <c:orientation val="minMax"/>
        </c:scaling>
        <c:delete val="0"/>
        <c:axPos val="b"/>
        <c:numFmt formatCode="0.0" sourceLinked="1"/>
        <c:majorTickMark val="none"/>
        <c:minorTickMark val="in"/>
        <c:tickLblPos val="none"/>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2228448"/>
        <c:crosses val="autoZero"/>
        <c:crossBetween val="between"/>
        <c:minorUnit val="1.47"/>
      </c:valAx>
      <c:spPr>
        <a:noFill/>
        <a:ln>
          <a:noFill/>
        </a:ln>
        <a:effectLst/>
      </c:spPr>
    </c:plotArea>
    <c:legend>
      <c:legendPos val="b"/>
      <c:legendEntry>
        <c:idx val="0"/>
        <c:delete val="1"/>
      </c:legendEntry>
      <c:legendEntry>
        <c:idx val="11"/>
        <c:delete val="1"/>
      </c:legendEntry>
      <c:layout>
        <c:manualLayout>
          <c:xMode val="edge"/>
          <c:yMode val="edge"/>
          <c:x val="0.2160884428352722"/>
          <c:y val="0.93783199413891483"/>
          <c:w val="0.6934025589192585"/>
          <c:h val="5.51624483320176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12741108703693"/>
          <c:y val="3.6353615285068815E-2"/>
          <c:w val="0.77687261819545284"/>
          <c:h val="0.88697903018338931"/>
        </c:manualLayout>
      </c:layout>
      <c:barChart>
        <c:barDir val="bar"/>
        <c:grouping val="stacked"/>
        <c:varyColors val="0"/>
        <c:ser>
          <c:idx val="0"/>
          <c:order val="0"/>
          <c:tx>
            <c:v>BUFFER1</c:v>
          </c:tx>
          <c:spPr>
            <a:solidFill>
              <a:schemeClr val="bg1"/>
            </a:solidFill>
            <a:ln>
              <a:noFill/>
            </a:ln>
            <a:effectLst/>
          </c:spPr>
          <c:invertIfNegative val="0"/>
          <c:cat>
            <c:strRef>
              <c:f>'Topic Ratings (NS)'!$A$57:$A$66</c:f>
              <c:strCache>
                <c:ptCount val="10"/>
                <c:pt idx="0">
                  <c:v>Electrochemistry</c:v>
                </c:pt>
                <c:pt idx="1">
                  <c:v>Transition Metal Chemistry</c:v>
                </c:pt>
                <c:pt idx="2">
                  <c:v>Acids, Bases, and Buffers</c:v>
                </c:pt>
                <c:pt idx="3">
                  <c:v>Energy Calculations</c:v>
                </c:pt>
                <c:pt idx="4">
                  <c:v>Chemical Equilibrium</c:v>
                </c:pt>
                <c:pt idx="5">
                  <c:v>Kinetics</c:v>
                </c:pt>
                <c:pt idx="6">
                  <c:v>Organic Chemistry</c:v>
                </c:pt>
                <c:pt idx="7">
                  <c:v>Analytical Techniques</c:v>
                </c:pt>
                <c:pt idx="8">
                  <c:v>Bonding and Intermolecular Forces</c:v>
                </c:pt>
                <c:pt idx="9">
                  <c:v>Atomic Structure and Molar Calculations</c:v>
                </c:pt>
              </c:strCache>
            </c:strRef>
          </c:cat>
          <c:val>
            <c:numRef>
              <c:f>'Topic Ratings (NS)'!$B$57:$B$66</c:f>
              <c:numCache>
                <c:formatCode>0.0</c:formatCode>
                <c:ptCount val="10"/>
                <c:pt idx="0">
                  <c:v>15.789473684210529</c:v>
                </c:pt>
                <c:pt idx="1">
                  <c:v>36.842105263157897</c:v>
                </c:pt>
                <c:pt idx="2">
                  <c:v>42.105263157894747</c:v>
                </c:pt>
                <c:pt idx="3">
                  <c:v>42.105263157894747</c:v>
                </c:pt>
                <c:pt idx="4">
                  <c:v>42.10526315789474</c:v>
                </c:pt>
                <c:pt idx="5">
                  <c:v>42.10526315789474</c:v>
                </c:pt>
                <c:pt idx="6">
                  <c:v>47.368421052631575</c:v>
                </c:pt>
                <c:pt idx="7">
                  <c:v>47.368421052631597</c:v>
                </c:pt>
                <c:pt idx="8">
                  <c:v>89.473684210526315</c:v>
                </c:pt>
                <c:pt idx="9">
                  <c:v>94.736842105263165</c:v>
                </c:pt>
              </c:numCache>
            </c:numRef>
          </c:val>
          <c:extLst>
            <c:ext xmlns:c16="http://schemas.microsoft.com/office/drawing/2014/chart" uri="{C3380CC4-5D6E-409C-BE32-E72D297353CC}">
              <c16:uniqueId val="{00000000-E380-48EC-9634-381240BD7985}"/>
            </c:ext>
          </c:extLst>
        </c:ser>
        <c:ser>
          <c:idx val="1"/>
          <c:order val="1"/>
          <c:tx>
            <c:v>10</c:v>
          </c:tx>
          <c:spPr>
            <a:solidFill>
              <a:srgbClr val="5B221F"/>
            </a:solidFill>
            <a:ln>
              <a:noFill/>
            </a:ln>
            <a:effectLst/>
          </c:spPr>
          <c:invertIfNegative val="0"/>
          <c:cat>
            <c:strRef>
              <c:f>'Topic Ratings (NS)'!$A$57:$A$66</c:f>
              <c:strCache>
                <c:ptCount val="10"/>
                <c:pt idx="0">
                  <c:v>Electrochemistry</c:v>
                </c:pt>
                <c:pt idx="1">
                  <c:v>Transition Metal Chemistry</c:v>
                </c:pt>
                <c:pt idx="2">
                  <c:v>Acids, Bases, and Buffers</c:v>
                </c:pt>
                <c:pt idx="3">
                  <c:v>Energy Calculations</c:v>
                </c:pt>
                <c:pt idx="4">
                  <c:v>Chemical Equilibrium</c:v>
                </c:pt>
                <c:pt idx="5">
                  <c:v>Kinetics</c:v>
                </c:pt>
                <c:pt idx="6">
                  <c:v>Organic Chemistry</c:v>
                </c:pt>
                <c:pt idx="7">
                  <c:v>Analytical Techniques</c:v>
                </c:pt>
                <c:pt idx="8">
                  <c:v>Bonding and Intermolecular Forces</c:v>
                </c:pt>
                <c:pt idx="9">
                  <c:v>Atomic Structure and Molar Calculations</c:v>
                </c:pt>
              </c:strCache>
            </c:strRef>
          </c:cat>
          <c:val>
            <c:numRef>
              <c:f>'Topic Ratings (NS)'!$C$57:$C$66</c:f>
              <c:numCache>
                <c:formatCode>0.0</c:formatCode>
                <c:ptCount val="10"/>
                <c:pt idx="0">
                  <c:v>36.84210526315789</c:v>
                </c:pt>
                <c:pt idx="1">
                  <c:v>10.526315789473683</c:v>
                </c:pt>
                <c:pt idx="2">
                  <c:v>10.526315789473683</c:v>
                </c:pt>
                <c:pt idx="3">
                  <c:v>5.2631578947368416</c:v>
                </c:pt>
                <c:pt idx="4">
                  <c:v>0</c:v>
                </c:pt>
                <c:pt idx="5">
                  <c:v>10.526315789473683</c:v>
                </c:pt>
                <c:pt idx="6">
                  <c:v>21.052631578947366</c:v>
                </c:pt>
                <c:pt idx="7">
                  <c:v>5.2631578947368416</c:v>
                </c:pt>
                <c:pt idx="8">
                  <c:v>0</c:v>
                </c:pt>
                <c:pt idx="9">
                  <c:v>0</c:v>
                </c:pt>
              </c:numCache>
            </c:numRef>
          </c:val>
          <c:extLst>
            <c:ext xmlns:c16="http://schemas.microsoft.com/office/drawing/2014/chart" uri="{C3380CC4-5D6E-409C-BE32-E72D297353CC}">
              <c16:uniqueId val="{00000001-E380-48EC-9634-381240BD7985}"/>
            </c:ext>
          </c:extLst>
        </c:ser>
        <c:ser>
          <c:idx val="2"/>
          <c:order val="2"/>
          <c:tx>
            <c:v>9</c:v>
          </c:tx>
          <c:spPr>
            <a:solidFill>
              <a:srgbClr val="933633"/>
            </a:solidFill>
            <a:ln>
              <a:noFill/>
            </a:ln>
            <a:effectLst/>
          </c:spPr>
          <c:invertIfNegative val="0"/>
          <c:val>
            <c:numRef>
              <c:f>'Topic Ratings (NS)'!$D$57:$D$66</c:f>
              <c:numCache>
                <c:formatCode>0.0</c:formatCode>
                <c:ptCount val="10"/>
                <c:pt idx="0">
                  <c:v>10.526315789473683</c:v>
                </c:pt>
                <c:pt idx="1">
                  <c:v>26.315789473684209</c:v>
                </c:pt>
                <c:pt idx="2">
                  <c:v>15.789473684210526</c:v>
                </c:pt>
                <c:pt idx="3">
                  <c:v>15.789473684210526</c:v>
                </c:pt>
                <c:pt idx="4">
                  <c:v>10.526315789473683</c:v>
                </c:pt>
                <c:pt idx="5">
                  <c:v>5.2631578947368416</c:v>
                </c:pt>
                <c:pt idx="6">
                  <c:v>10.526315789473683</c:v>
                </c:pt>
                <c:pt idx="7">
                  <c:v>5.2631578947368416</c:v>
                </c:pt>
                <c:pt idx="8">
                  <c:v>0</c:v>
                </c:pt>
                <c:pt idx="9">
                  <c:v>0</c:v>
                </c:pt>
              </c:numCache>
            </c:numRef>
          </c:val>
          <c:extLst>
            <c:ext xmlns:c16="http://schemas.microsoft.com/office/drawing/2014/chart" uri="{C3380CC4-5D6E-409C-BE32-E72D297353CC}">
              <c16:uniqueId val="{00000002-E380-48EC-9634-381240BD7985}"/>
            </c:ext>
          </c:extLst>
        </c:ser>
        <c:ser>
          <c:idx val="3"/>
          <c:order val="3"/>
          <c:tx>
            <c:v>8</c:v>
          </c:tx>
          <c:spPr>
            <a:solidFill>
              <a:srgbClr val="D89593"/>
            </a:solidFill>
            <a:ln>
              <a:noFill/>
            </a:ln>
            <a:effectLst/>
          </c:spPr>
          <c:invertIfNegative val="0"/>
          <c:val>
            <c:numRef>
              <c:f>'Topic Ratings (NS)'!$E$57:$E$66</c:f>
              <c:numCache>
                <c:formatCode>0.0</c:formatCode>
                <c:ptCount val="10"/>
                <c:pt idx="0">
                  <c:v>15.789473684210526</c:v>
                </c:pt>
                <c:pt idx="1">
                  <c:v>10.526315789473683</c:v>
                </c:pt>
                <c:pt idx="2">
                  <c:v>5.2631578947368416</c:v>
                </c:pt>
                <c:pt idx="3">
                  <c:v>15.789473684210526</c:v>
                </c:pt>
                <c:pt idx="4">
                  <c:v>5.2631578947368416</c:v>
                </c:pt>
                <c:pt idx="5">
                  <c:v>21.052631578947366</c:v>
                </c:pt>
                <c:pt idx="6">
                  <c:v>15.789473684210526</c:v>
                </c:pt>
                <c:pt idx="7">
                  <c:v>5.2631578947368416</c:v>
                </c:pt>
                <c:pt idx="8">
                  <c:v>0</c:v>
                </c:pt>
                <c:pt idx="9">
                  <c:v>5.2631578947368416</c:v>
                </c:pt>
              </c:numCache>
            </c:numRef>
          </c:val>
          <c:extLst>
            <c:ext xmlns:c16="http://schemas.microsoft.com/office/drawing/2014/chart" uri="{C3380CC4-5D6E-409C-BE32-E72D297353CC}">
              <c16:uniqueId val="{00000003-E380-48EC-9634-381240BD7985}"/>
            </c:ext>
          </c:extLst>
        </c:ser>
        <c:ser>
          <c:idx val="4"/>
          <c:order val="4"/>
          <c:tx>
            <c:v>7</c:v>
          </c:tx>
          <c:spPr>
            <a:solidFill>
              <a:srgbClr val="E56C0A"/>
            </a:solidFill>
            <a:ln>
              <a:noFill/>
            </a:ln>
            <a:effectLst/>
          </c:spPr>
          <c:invertIfNegative val="0"/>
          <c:val>
            <c:numRef>
              <c:f>'Topic Ratings (NS)'!$F$57:$F$66</c:f>
              <c:numCache>
                <c:formatCode>0.0</c:formatCode>
                <c:ptCount val="10"/>
                <c:pt idx="0">
                  <c:v>5.2631578947368416</c:v>
                </c:pt>
                <c:pt idx="1">
                  <c:v>5.2631578947368416</c:v>
                </c:pt>
                <c:pt idx="2">
                  <c:v>15.789473684210526</c:v>
                </c:pt>
                <c:pt idx="3">
                  <c:v>15.789473684210526</c:v>
                </c:pt>
                <c:pt idx="4">
                  <c:v>31.578947368421051</c:v>
                </c:pt>
                <c:pt idx="5">
                  <c:v>5.2631578947368416</c:v>
                </c:pt>
                <c:pt idx="6">
                  <c:v>0</c:v>
                </c:pt>
                <c:pt idx="7">
                  <c:v>21.052631578947366</c:v>
                </c:pt>
                <c:pt idx="8">
                  <c:v>0</c:v>
                </c:pt>
                <c:pt idx="9">
                  <c:v>0</c:v>
                </c:pt>
              </c:numCache>
            </c:numRef>
          </c:val>
          <c:extLst>
            <c:ext xmlns:c16="http://schemas.microsoft.com/office/drawing/2014/chart" uri="{C3380CC4-5D6E-409C-BE32-E72D297353CC}">
              <c16:uniqueId val="{00000004-E380-48EC-9634-381240BD7985}"/>
            </c:ext>
          </c:extLst>
        </c:ser>
        <c:ser>
          <c:idx val="5"/>
          <c:order val="5"/>
          <c:tx>
            <c:v>6</c:v>
          </c:tx>
          <c:spPr>
            <a:solidFill>
              <a:srgbClr val="FCC190"/>
            </a:solidFill>
            <a:ln>
              <a:noFill/>
            </a:ln>
            <a:effectLst/>
          </c:spPr>
          <c:invertIfNegative val="0"/>
          <c:val>
            <c:numRef>
              <c:f>'Topic Ratings (NS)'!$G$57:$G$66</c:f>
              <c:numCache>
                <c:formatCode>0.0</c:formatCode>
                <c:ptCount val="10"/>
                <c:pt idx="0">
                  <c:v>15.789473684210526</c:v>
                </c:pt>
                <c:pt idx="1">
                  <c:v>10.526315789473683</c:v>
                </c:pt>
                <c:pt idx="2">
                  <c:v>10.526315789473683</c:v>
                </c:pt>
                <c:pt idx="3">
                  <c:v>5.2631578947368416</c:v>
                </c:pt>
                <c:pt idx="4">
                  <c:v>10.526315789473683</c:v>
                </c:pt>
                <c:pt idx="5">
                  <c:v>15.789473684210526</c:v>
                </c:pt>
                <c:pt idx="6">
                  <c:v>5.2631578947368416</c:v>
                </c:pt>
                <c:pt idx="7">
                  <c:v>15.789473684210526</c:v>
                </c:pt>
                <c:pt idx="8">
                  <c:v>10.526315789473683</c:v>
                </c:pt>
                <c:pt idx="9">
                  <c:v>0</c:v>
                </c:pt>
              </c:numCache>
            </c:numRef>
          </c:val>
          <c:extLst>
            <c:ext xmlns:c16="http://schemas.microsoft.com/office/drawing/2014/chart" uri="{C3380CC4-5D6E-409C-BE32-E72D297353CC}">
              <c16:uniqueId val="{00000005-E380-48EC-9634-381240BD7985}"/>
            </c:ext>
          </c:extLst>
        </c:ser>
        <c:ser>
          <c:idx val="6"/>
          <c:order val="6"/>
          <c:tx>
            <c:v>5</c:v>
          </c:tx>
          <c:spPr>
            <a:solidFill>
              <a:srgbClr val="D7D37C"/>
            </a:solidFill>
            <a:ln>
              <a:noFill/>
            </a:ln>
            <a:effectLst/>
          </c:spPr>
          <c:invertIfNegative val="0"/>
          <c:val>
            <c:numRef>
              <c:f>'Topic Ratings (NS)'!$H$57:$H$66</c:f>
              <c:numCache>
                <c:formatCode>0.0</c:formatCode>
                <c:ptCount val="10"/>
                <c:pt idx="0">
                  <c:v>5.2631578947368416</c:v>
                </c:pt>
                <c:pt idx="1">
                  <c:v>31.578947368421051</c:v>
                </c:pt>
                <c:pt idx="2">
                  <c:v>21.052631578947366</c:v>
                </c:pt>
                <c:pt idx="3">
                  <c:v>5.2631578947368416</c:v>
                </c:pt>
                <c:pt idx="4">
                  <c:v>21.052631578947366</c:v>
                </c:pt>
                <c:pt idx="5">
                  <c:v>5.2631578947368416</c:v>
                </c:pt>
                <c:pt idx="6">
                  <c:v>0</c:v>
                </c:pt>
                <c:pt idx="7">
                  <c:v>10.526315789473683</c:v>
                </c:pt>
                <c:pt idx="8">
                  <c:v>0</c:v>
                </c:pt>
                <c:pt idx="9">
                  <c:v>0</c:v>
                </c:pt>
              </c:numCache>
            </c:numRef>
          </c:val>
          <c:extLst>
            <c:ext xmlns:c16="http://schemas.microsoft.com/office/drawing/2014/chart" uri="{C3380CC4-5D6E-409C-BE32-E72D297353CC}">
              <c16:uniqueId val="{00000006-E380-48EC-9634-381240BD7985}"/>
            </c:ext>
          </c:extLst>
        </c:ser>
        <c:ser>
          <c:idx val="7"/>
          <c:order val="7"/>
          <c:tx>
            <c:v>4</c:v>
          </c:tx>
          <c:spPr>
            <a:solidFill>
              <a:srgbClr val="D7CE09"/>
            </a:solidFill>
            <a:ln>
              <a:noFill/>
            </a:ln>
            <a:effectLst/>
          </c:spPr>
          <c:invertIfNegative val="0"/>
          <c:val>
            <c:numRef>
              <c:f>'Topic Ratings (NS)'!$I$57:$I$66</c:f>
              <c:numCache>
                <c:formatCode>0.0</c:formatCode>
                <c:ptCount val="10"/>
                <c:pt idx="0">
                  <c:v>5.2631578947368416</c:v>
                </c:pt>
                <c:pt idx="1">
                  <c:v>5.2631578947368416</c:v>
                </c:pt>
                <c:pt idx="2">
                  <c:v>10.526315789473683</c:v>
                </c:pt>
                <c:pt idx="3">
                  <c:v>21.052631578947366</c:v>
                </c:pt>
                <c:pt idx="4">
                  <c:v>15.789473684210526</c:v>
                </c:pt>
                <c:pt idx="5">
                  <c:v>10.526315789473683</c:v>
                </c:pt>
                <c:pt idx="6">
                  <c:v>0</c:v>
                </c:pt>
                <c:pt idx="7">
                  <c:v>15.789473684210526</c:v>
                </c:pt>
                <c:pt idx="8">
                  <c:v>10.526315789473683</c:v>
                </c:pt>
                <c:pt idx="9">
                  <c:v>5.2631578947368416</c:v>
                </c:pt>
              </c:numCache>
            </c:numRef>
          </c:val>
          <c:extLst>
            <c:ext xmlns:c16="http://schemas.microsoft.com/office/drawing/2014/chart" uri="{C3380CC4-5D6E-409C-BE32-E72D297353CC}">
              <c16:uniqueId val="{00000007-E380-48EC-9634-381240BD7985}"/>
            </c:ext>
          </c:extLst>
        </c:ser>
        <c:ser>
          <c:idx val="8"/>
          <c:order val="8"/>
          <c:tx>
            <c:v>3</c:v>
          </c:tx>
          <c:spPr>
            <a:solidFill>
              <a:srgbClr val="C2F2C4"/>
            </a:solidFill>
            <a:ln>
              <a:noFill/>
            </a:ln>
            <a:effectLst/>
          </c:spPr>
          <c:invertIfNegative val="0"/>
          <c:val>
            <c:numRef>
              <c:f>'Topic Ratings (NS)'!$J$57:$J$66</c:f>
              <c:numCache>
                <c:formatCode>0.0</c:formatCode>
                <c:ptCount val="10"/>
                <c:pt idx="0">
                  <c:v>5.2631578947368416</c:v>
                </c:pt>
                <c:pt idx="1">
                  <c:v>0</c:v>
                </c:pt>
                <c:pt idx="2">
                  <c:v>10.526315789473683</c:v>
                </c:pt>
                <c:pt idx="3">
                  <c:v>5.2631578947368416</c:v>
                </c:pt>
                <c:pt idx="4">
                  <c:v>5.2631578947368416</c:v>
                </c:pt>
                <c:pt idx="5">
                  <c:v>15.789473684210526</c:v>
                </c:pt>
                <c:pt idx="6">
                  <c:v>15.789473684210526</c:v>
                </c:pt>
                <c:pt idx="7">
                  <c:v>5.2631578947368416</c:v>
                </c:pt>
                <c:pt idx="8">
                  <c:v>15.789473684210526</c:v>
                </c:pt>
                <c:pt idx="9">
                  <c:v>21.052631578947366</c:v>
                </c:pt>
              </c:numCache>
            </c:numRef>
          </c:val>
          <c:extLst>
            <c:ext xmlns:c16="http://schemas.microsoft.com/office/drawing/2014/chart" uri="{C3380CC4-5D6E-409C-BE32-E72D297353CC}">
              <c16:uniqueId val="{00000008-E380-48EC-9634-381240BD7985}"/>
            </c:ext>
          </c:extLst>
        </c:ser>
        <c:ser>
          <c:idx val="9"/>
          <c:order val="9"/>
          <c:tx>
            <c:v>2</c:v>
          </c:tx>
          <c:spPr>
            <a:solidFill>
              <a:srgbClr val="5FA065"/>
            </a:solidFill>
            <a:ln>
              <a:noFill/>
            </a:ln>
            <a:effectLst/>
          </c:spPr>
          <c:invertIfNegative val="0"/>
          <c:val>
            <c:numRef>
              <c:f>'Topic Ratings (NS)'!$K$57:$K$66</c:f>
              <c:numCache>
                <c:formatCode>0.0</c:formatCode>
                <c:ptCount val="10"/>
                <c:pt idx="0">
                  <c:v>0</c:v>
                </c:pt>
                <c:pt idx="1">
                  <c:v>0</c:v>
                </c:pt>
                <c:pt idx="2">
                  <c:v>0</c:v>
                </c:pt>
                <c:pt idx="3">
                  <c:v>10.526315789473683</c:v>
                </c:pt>
                <c:pt idx="4">
                  <c:v>0</c:v>
                </c:pt>
                <c:pt idx="5">
                  <c:v>10.526315789473683</c:v>
                </c:pt>
                <c:pt idx="6">
                  <c:v>15.789473684210526</c:v>
                </c:pt>
                <c:pt idx="7">
                  <c:v>5.2631578947368416</c:v>
                </c:pt>
                <c:pt idx="8">
                  <c:v>42.105263157894733</c:v>
                </c:pt>
                <c:pt idx="9">
                  <c:v>15.789473684210526</c:v>
                </c:pt>
              </c:numCache>
            </c:numRef>
          </c:val>
          <c:extLst>
            <c:ext xmlns:c16="http://schemas.microsoft.com/office/drawing/2014/chart" uri="{C3380CC4-5D6E-409C-BE32-E72D297353CC}">
              <c16:uniqueId val="{00000009-E380-48EC-9634-381240BD7985}"/>
            </c:ext>
          </c:extLst>
        </c:ser>
        <c:ser>
          <c:idx val="10"/>
          <c:order val="10"/>
          <c:tx>
            <c:v>1</c:v>
          </c:tx>
          <c:spPr>
            <a:solidFill>
              <a:srgbClr val="0F7F00"/>
            </a:solidFill>
            <a:ln>
              <a:noFill/>
            </a:ln>
            <a:effectLst/>
          </c:spPr>
          <c:invertIfNegative val="0"/>
          <c:val>
            <c:numRef>
              <c:f>'Topic Ratings (NS)'!$L$57:$L$66</c:f>
              <c:numCache>
                <c:formatCode>0.0</c:formatCode>
                <c:ptCount val="10"/>
                <c:pt idx="0">
                  <c:v>0</c:v>
                </c:pt>
                <c:pt idx="1">
                  <c:v>0</c:v>
                </c:pt>
                <c:pt idx="2">
                  <c:v>0</c:v>
                </c:pt>
                <c:pt idx="3">
                  <c:v>0</c:v>
                </c:pt>
                <c:pt idx="4">
                  <c:v>0</c:v>
                </c:pt>
                <c:pt idx="5">
                  <c:v>0</c:v>
                </c:pt>
                <c:pt idx="6">
                  <c:v>15.789473684210526</c:v>
                </c:pt>
                <c:pt idx="7">
                  <c:v>10.526315789473683</c:v>
                </c:pt>
                <c:pt idx="8">
                  <c:v>21.052631578947366</c:v>
                </c:pt>
                <c:pt idx="9">
                  <c:v>52.631578947368418</c:v>
                </c:pt>
              </c:numCache>
            </c:numRef>
          </c:val>
          <c:extLst>
            <c:ext xmlns:c16="http://schemas.microsoft.com/office/drawing/2014/chart" uri="{C3380CC4-5D6E-409C-BE32-E72D297353CC}">
              <c16:uniqueId val="{0000000A-E380-48EC-9634-381240BD7985}"/>
            </c:ext>
          </c:extLst>
        </c:ser>
        <c:ser>
          <c:idx val="11"/>
          <c:order val="11"/>
          <c:tx>
            <c:v>BUFFER2</c:v>
          </c:tx>
          <c:spPr>
            <a:solidFill>
              <a:schemeClr val="bg1"/>
            </a:solidFill>
            <a:ln>
              <a:noFill/>
            </a:ln>
            <a:effectLst/>
          </c:spPr>
          <c:invertIfNegative val="0"/>
          <c:val>
            <c:numRef>
              <c:f>'Topic Ratings (NS)'!$M$57:$M$66</c:f>
              <c:numCache>
                <c:formatCode>0.0</c:formatCode>
                <c:ptCount val="10"/>
                <c:pt idx="0">
                  <c:v>84.210526315789494</c:v>
                </c:pt>
                <c:pt idx="1">
                  <c:v>63.15789473684211</c:v>
                </c:pt>
                <c:pt idx="2">
                  <c:v>57.89473684210526</c:v>
                </c:pt>
                <c:pt idx="3">
                  <c:v>57.894736842105267</c:v>
                </c:pt>
                <c:pt idx="4">
                  <c:v>57.894736842105274</c:v>
                </c:pt>
                <c:pt idx="5">
                  <c:v>57.894736842105267</c:v>
                </c:pt>
                <c:pt idx="6">
                  <c:v>52.631578947368432</c:v>
                </c:pt>
                <c:pt idx="7">
                  <c:v>52.631578947368432</c:v>
                </c:pt>
                <c:pt idx="8">
                  <c:v>10.526315789473687</c:v>
                </c:pt>
                <c:pt idx="9">
                  <c:v>5.2631578947368469</c:v>
                </c:pt>
              </c:numCache>
            </c:numRef>
          </c:val>
          <c:extLst>
            <c:ext xmlns:c16="http://schemas.microsoft.com/office/drawing/2014/chart" uri="{C3380CC4-5D6E-409C-BE32-E72D297353CC}">
              <c16:uniqueId val="{0000000B-E380-48EC-9634-381240BD7985}"/>
            </c:ext>
          </c:extLst>
        </c:ser>
        <c:dLbls>
          <c:showLegendKey val="0"/>
          <c:showVal val="0"/>
          <c:showCatName val="0"/>
          <c:showSerName val="0"/>
          <c:showPercent val="0"/>
          <c:showBubbleSize val="0"/>
        </c:dLbls>
        <c:gapWidth val="150"/>
        <c:overlap val="100"/>
        <c:axId val="1962228448"/>
        <c:axId val="1959197776"/>
      </c:barChart>
      <c:catAx>
        <c:axId val="1962228448"/>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1" u="none" strike="noStrike" kern="1200" baseline="0">
                <a:solidFill>
                  <a:schemeClr val="tx1">
                    <a:lumMod val="65000"/>
                    <a:lumOff val="35000"/>
                  </a:schemeClr>
                </a:solidFill>
                <a:latin typeface="+mn-lt"/>
                <a:ea typeface="+mn-ea"/>
                <a:cs typeface="+mn-cs"/>
              </a:defRPr>
            </a:pPr>
            <a:endParaRPr lang="en-US"/>
          </a:p>
        </c:txPr>
        <c:crossAx val="1959197776"/>
        <c:crosses val="autoZero"/>
        <c:auto val="1"/>
        <c:lblAlgn val="ctr"/>
        <c:lblOffset val="100"/>
        <c:noMultiLvlLbl val="0"/>
      </c:catAx>
      <c:valAx>
        <c:axId val="1959197776"/>
        <c:scaling>
          <c:orientation val="minMax"/>
        </c:scaling>
        <c:delete val="0"/>
        <c:axPos val="b"/>
        <c:numFmt formatCode="0.0" sourceLinked="1"/>
        <c:majorTickMark val="none"/>
        <c:minorTickMark val="in"/>
        <c:tickLblPos val="none"/>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2228448"/>
        <c:crosses val="autoZero"/>
        <c:crossBetween val="between"/>
        <c:minorUnit val="1.47"/>
      </c:valAx>
      <c:spPr>
        <a:noFill/>
        <a:ln>
          <a:noFill/>
        </a:ln>
        <a:effectLst/>
      </c:spPr>
    </c:plotArea>
    <c:legend>
      <c:legendPos val="b"/>
      <c:legendEntry>
        <c:idx val="0"/>
        <c:delete val="1"/>
      </c:legendEntry>
      <c:legendEntry>
        <c:idx val="11"/>
        <c:delete val="1"/>
      </c:legendEntry>
      <c:layout>
        <c:manualLayout>
          <c:xMode val="edge"/>
          <c:yMode val="edge"/>
          <c:x val="0.2160884428352722"/>
          <c:y val="0.93783199413891483"/>
          <c:w val="0.6934025589192585"/>
          <c:h val="5.51624483320176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12741108703693"/>
          <c:y val="3.6353615285068815E-2"/>
          <c:w val="0.77687261819545284"/>
          <c:h val="0.88697903018338931"/>
        </c:manualLayout>
      </c:layout>
      <c:barChart>
        <c:barDir val="bar"/>
        <c:grouping val="stacked"/>
        <c:varyColors val="0"/>
        <c:ser>
          <c:idx val="0"/>
          <c:order val="0"/>
          <c:tx>
            <c:v>BUFFER1</c:v>
          </c:tx>
          <c:spPr>
            <a:solidFill>
              <a:schemeClr val="bg1"/>
            </a:solidFill>
            <a:ln>
              <a:noFill/>
            </a:ln>
            <a:effectLst/>
          </c:spPr>
          <c:invertIfNegative val="0"/>
          <c:cat>
            <c:strRef>
              <c:f>'Topic Ratings (FS+I+EX)'!$A$122:$A$131</c:f>
              <c:strCache>
                <c:ptCount val="10"/>
                <c:pt idx="0">
                  <c:v>Electrochemistry</c:v>
                </c:pt>
                <c:pt idx="1">
                  <c:v>Transition Metal Chemistry</c:v>
                </c:pt>
                <c:pt idx="2">
                  <c:v>Chemical Equilibrium</c:v>
                </c:pt>
                <c:pt idx="3">
                  <c:v>Kinetics</c:v>
                </c:pt>
                <c:pt idx="4">
                  <c:v>Acids, Bases, and Buffers</c:v>
                </c:pt>
                <c:pt idx="5">
                  <c:v>Energy Calculations</c:v>
                </c:pt>
                <c:pt idx="6">
                  <c:v>Analytical Techniques</c:v>
                </c:pt>
                <c:pt idx="7">
                  <c:v>Organic Chemistry</c:v>
                </c:pt>
                <c:pt idx="8">
                  <c:v>Bonding and Intermolecular Forces</c:v>
                </c:pt>
                <c:pt idx="9">
                  <c:v>Atomic Structure and Molar Calculations</c:v>
                </c:pt>
              </c:strCache>
            </c:strRef>
          </c:cat>
          <c:val>
            <c:numRef>
              <c:f>'Topic Ratings (FS+I+EX)'!$B$122:$B$131</c:f>
              <c:numCache>
                <c:formatCode>0.0</c:formatCode>
                <c:ptCount val="10"/>
                <c:pt idx="0">
                  <c:v>13.157894736842106</c:v>
                </c:pt>
                <c:pt idx="1">
                  <c:v>30.26315789473685</c:v>
                </c:pt>
                <c:pt idx="2">
                  <c:v>38.157894736842117</c:v>
                </c:pt>
                <c:pt idx="3">
                  <c:v>34.210526315789465</c:v>
                </c:pt>
                <c:pt idx="4">
                  <c:v>47.368421052631589</c:v>
                </c:pt>
                <c:pt idx="5">
                  <c:v>42.105263157894754</c:v>
                </c:pt>
                <c:pt idx="6">
                  <c:v>57.894736842105267</c:v>
                </c:pt>
                <c:pt idx="7">
                  <c:v>64.473684210526329</c:v>
                </c:pt>
                <c:pt idx="8">
                  <c:v>80.26315789473685</c:v>
                </c:pt>
                <c:pt idx="9">
                  <c:v>92.10526315789474</c:v>
                </c:pt>
              </c:numCache>
            </c:numRef>
          </c:val>
          <c:extLst>
            <c:ext xmlns:c16="http://schemas.microsoft.com/office/drawing/2014/chart" uri="{C3380CC4-5D6E-409C-BE32-E72D297353CC}">
              <c16:uniqueId val="{00000000-716F-3849-8990-4E16BCB45A7C}"/>
            </c:ext>
          </c:extLst>
        </c:ser>
        <c:ser>
          <c:idx val="1"/>
          <c:order val="1"/>
          <c:tx>
            <c:v>10</c:v>
          </c:tx>
          <c:spPr>
            <a:solidFill>
              <a:srgbClr val="5B221F"/>
            </a:solidFill>
            <a:ln>
              <a:noFill/>
            </a:ln>
            <a:effectLst/>
          </c:spPr>
          <c:invertIfNegative val="0"/>
          <c:cat>
            <c:strRef>
              <c:f>'Topic Ratings (FS+I+EX)'!$A$122:$A$131</c:f>
              <c:strCache>
                <c:ptCount val="10"/>
                <c:pt idx="0">
                  <c:v>Electrochemistry</c:v>
                </c:pt>
                <c:pt idx="1">
                  <c:v>Transition Metal Chemistry</c:v>
                </c:pt>
                <c:pt idx="2">
                  <c:v>Chemical Equilibrium</c:v>
                </c:pt>
                <c:pt idx="3">
                  <c:v>Kinetics</c:v>
                </c:pt>
                <c:pt idx="4">
                  <c:v>Acids, Bases, and Buffers</c:v>
                </c:pt>
                <c:pt idx="5">
                  <c:v>Energy Calculations</c:v>
                </c:pt>
                <c:pt idx="6">
                  <c:v>Analytical Techniques</c:v>
                </c:pt>
                <c:pt idx="7">
                  <c:v>Organic Chemistry</c:v>
                </c:pt>
                <c:pt idx="8">
                  <c:v>Bonding and Intermolecular Forces</c:v>
                </c:pt>
                <c:pt idx="9">
                  <c:v>Atomic Structure and Molar Calculations</c:v>
                </c:pt>
              </c:strCache>
            </c:strRef>
          </c:cat>
          <c:val>
            <c:numRef>
              <c:f>'Topic Ratings (FS+I+EX)'!$C$122:$C$131</c:f>
              <c:numCache>
                <c:formatCode>0.0</c:formatCode>
                <c:ptCount val="10"/>
                <c:pt idx="0">
                  <c:v>39.473684210526315</c:v>
                </c:pt>
                <c:pt idx="1">
                  <c:v>19.736842105263158</c:v>
                </c:pt>
                <c:pt idx="2">
                  <c:v>3.9473684210526314</c:v>
                </c:pt>
                <c:pt idx="3">
                  <c:v>11.842105263157894</c:v>
                </c:pt>
                <c:pt idx="4">
                  <c:v>6.5789473684210522</c:v>
                </c:pt>
                <c:pt idx="5">
                  <c:v>1.3157894736842104</c:v>
                </c:pt>
                <c:pt idx="6">
                  <c:v>3.9473684210526314</c:v>
                </c:pt>
                <c:pt idx="7">
                  <c:v>13.157894736842104</c:v>
                </c:pt>
                <c:pt idx="8">
                  <c:v>0</c:v>
                </c:pt>
                <c:pt idx="9">
                  <c:v>0</c:v>
                </c:pt>
              </c:numCache>
            </c:numRef>
          </c:val>
          <c:extLst>
            <c:ext xmlns:c16="http://schemas.microsoft.com/office/drawing/2014/chart" uri="{C3380CC4-5D6E-409C-BE32-E72D297353CC}">
              <c16:uniqueId val="{00000001-716F-3849-8990-4E16BCB45A7C}"/>
            </c:ext>
          </c:extLst>
        </c:ser>
        <c:ser>
          <c:idx val="2"/>
          <c:order val="2"/>
          <c:tx>
            <c:v>9</c:v>
          </c:tx>
          <c:spPr>
            <a:solidFill>
              <a:srgbClr val="933633"/>
            </a:solidFill>
            <a:ln>
              <a:noFill/>
            </a:ln>
            <a:effectLst/>
          </c:spPr>
          <c:invertIfNegative val="0"/>
          <c:val>
            <c:numRef>
              <c:f>'Topic Ratings (FS+I+EX)'!$D$122:$D$131</c:f>
              <c:numCache>
                <c:formatCode>0.0</c:formatCode>
                <c:ptCount val="10"/>
                <c:pt idx="0">
                  <c:v>19.736842105263158</c:v>
                </c:pt>
                <c:pt idx="1">
                  <c:v>17.105263157894736</c:v>
                </c:pt>
                <c:pt idx="2">
                  <c:v>10.526315789473683</c:v>
                </c:pt>
                <c:pt idx="3">
                  <c:v>9.2105263157894726</c:v>
                </c:pt>
                <c:pt idx="4">
                  <c:v>17.105263157894736</c:v>
                </c:pt>
                <c:pt idx="5">
                  <c:v>9.2105263157894726</c:v>
                </c:pt>
                <c:pt idx="6">
                  <c:v>10.526315789473683</c:v>
                </c:pt>
                <c:pt idx="7">
                  <c:v>5.2631578947368416</c:v>
                </c:pt>
                <c:pt idx="8">
                  <c:v>1.3157894736842104</c:v>
                </c:pt>
                <c:pt idx="9">
                  <c:v>0</c:v>
                </c:pt>
              </c:numCache>
            </c:numRef>
          </c:val>
          <c:extLst>
            <c:ext xmlns:c16="http://schemas.microsoft.com/office/drawing/2014/chart" uri="{C3380CC4-5D6E-409C-BE32-E72D297353CC}">
              <c16:uniqueId val="{00000002-716F-3849-8990-4E16BCB45A7C}"/>
            </c:ext>
          </c:extLst>
        </c:ser>
        <c:ser>
          <c:idx val="3"/>
          <c:order val="3"/>
          <c:tx>
            <c:v>8</c:v>
          </c:tx>
          <c:spPr>
            <a:solidFill>
              <a:srgbClr val="D89593"/>
            </a:solidFill>
            <a:ln>
              <a:noFill/>
            </a:ln>
            <a:effectLst/>
          </c:spPr>
          <c:invertIfNegative val="0"/>
          <c:val>
            <c:numRef>
              <c:f>'Topic Ratings (FS+I+EX)'!$E$122:$E$131</c:f>
              <c:numCache>
                <c:formatCode>0.0</c:formatCode>
                <c:ptCount val="10"/>
                <c:pt idx="0">
                  <c:v>15.789473684210526</c:v>
                </c:pt>
                <c:pt idx="1">
                  <c:v>11.842105263157894</c:v>
                </c:pt>
                <c:pt idx="2">
                  <c:v>9.2105263157894726</c:v>
                </c:pt>
                <c:pt idx="3">
                  <c:v>13.157894736842104</c:v>
                </c:pt>
                <c:pt idx="4">
                  <c:v>9.2105263157894726</c:v>
                </c:pt>
                <c:pt idx="5">
                  <c:v>21.052631578947366</c:v>
                </c:pt>
                <c:pt idx="6">
                  <c:v>9.2105263157894726</c:v>
                </c:pt>
                <c:pt idx="7">
                  <c:v>5.2631578947368416</c:v>
                </c:pt>
                <c:pt idx="8">
                  <c:v>3.9473684210526314</c:v>
                </c:pt>
                <c:pt idx="9">
                  <c:v>1.3157894736842104</c:v>
                </c:pt>
              </c:numCache>
            </c:numRef>
          </c:val>
          <c:extLst>
            <c:ext xmlns:c16="http://schemas.microsoft.com/office/drawing/2014/chart" uri="{C3380CC4-5D6E-409C-BE32-E72D297353CC}">
              <c16:uniqueId val="{00000003-716F-3849-8990-4E16BCB45A7C}"/>
            </c:ext>
          </c:extLst>
        </c:ser>
        <c:ser>
          <c:idx val="4"/>
          <c:order val="4"/>
          <c:tx>
            <c:v>7</c:v>
          </c:tx>
          <c:spPr>
            <a:solidFill>
              <a:srgbClr val="E56C0A"/>
            </a:solidFill>
            <a:ln>
              <a:noFill/>
            </a:ln>
            <a:effectLst/>
          </c:spPr>
          <c:invertIfNegative val="0"/>
          <c:val>
            <c:numRef>
              <c:f>'Topic Ratings (FS+I+EX)'!$F$122:$F$131</c:f>
              <c:numCache>
                <c:formatCode>0.0</c:formatCode>
                <c:ptCount val="10"/>
                <c:pt idx="0">
                  <c:v>6.5789473684210522</c:v>
                </c:pt>
                <c:pt idx="1">
                  <c:v>6.5789473684210522</c:v>
                </c:pt>
                <c:pt idx="2">
                  <c:v>22.368421052631579</c:v>
                </c:pt>
                <c:pt idx="3">
                  <c:v>17.105263157894736</c:v>
                </c:pt>
                <c:pt idx="4">
                  <c:v>11.842105263157894</c:v>
                </c:pt>
                <c:pt idx="5">
                  <c:v>14.473684210526317</c:v>
                </c:pt>
                <c:pt idx="6">
                  <c:v>9.2105263157894726</c:v>
                </c:pt>
                <c:pt idx="7">
                  <c:v>7.8947368421052628</c:v>
                </c:pt>
                <c:pt idx="8">
                  <c:v>1.3157894736842104</c:v>
                </c:pt>
                <c:pt idx="9">
                  <c:v>2.6315789473684208</c:v>
                </c:pt>
              </c:numCache>
            </c:numRef>
          </c:val>
          <c:extLst>
            <c:ext xmlns:c16="http://schemas.microsoft.com/office/drawing/2014/chart" uri="{C3380CC4-5D6E-409C-BE32-E72D297353CC}">
              <c16:uniqueId val="{00000004-716F-3849-8990-4E16BCB45A7C}"/>
            </c:ext>
          </c:extLst>
        </c:ser>
        <c:ser>
          <c:idx val="5"/>
          <c:order val="5"/>
          <c:tx>
            <c:v>6</c:v>
          </c:tx>
          <c:spPr>
            <a:solidFill>
              <a:srgbClr val="FCC190"/>
            </a:solidFill>
            <a:ln>
              <a:noFill/>
            </a:ln>
            <a:effectLst/>
          </c:spPr>
          <c:invertIfNegative val="0"/>
          <c:val>
            <c:numRef>
              <c:f>'Topic Ratings (FS+I+EX)'!$G$122:$G$131</c:f>
              <c:numCache>
                <c:formatCode>0.0</c:formatCode>
                <c:ptCount val="10"/>
                <c:pt idx="0">
                  <c:v>5.2631578947368416</c:v>
                </c:pt>
                <c:pt idx="1">
                  <c:v>14.473684210526317</c:v>
                </c:pt>
                <c:pt idx="2">
                  <c:v>15.789473684210526</c:v>
                </c:pt>
                <c:pt idx="3">
                  <c:v>14.473684210526317</c:v>
                </c:pt>
                <c:pt idx="4">
                  <c:v>7.8947368421052628</c:v>
                </c:pt>
                <c:pt idx="5">
                  <c:v>11.842105263157894</c:v>
                </c:pt>
                <c:pt idx="6">
                  <c:v>9.2105263157894726</c:v>
                </c:pt>
                <c:pt idx="7">
                  <c:v>3.9473684210526314</c:v>
                </c:pt>
                <c:pt idx="8">
                  <c:v>13.157894736842104</c:v>
                </c:pt>
                <c:pt idx="9">
                  <c:v>3.9473684210526314</c:v>
                </c:pt>
              </c:numCache>
            </c:numRef>
          </c:val>
          <c:extLst>
            <c:ext xmlns:c16="http://schemas.microsoft.com/office/drawing/2014/chart" uri="{C3380CC4-5D6E-409C-BE32-E72D297353CC}">
              <c16:uniqueId val="{00000005-716F-3849-8990-4E16BCB45A7C}"/>
            </c:ext>
          </c:extLst>
        </c:ser>
        <c:ser>
          <c:idx val="6"/>
          <c:order val="6"/>
          <c:tx>
            <c:v>5</c:v>
          </c:tx>
          <c:spPr>
            <a:solidFill>
              <a:srgbClr val="D7D37C"/>
            </a:solidFill>
            <a:ln>
              <a:noFill/>
            </a:ln>
            <a:effectLst/>
          </c:spPr>
          <c:invertIfNegative val="0"/>
          <c:val>
            <c:numRef>
              <c:f>'Topic Ratings (FS+I+EX)'!$H$122:$H$131</c:f>
              <c:numCache>
                <c:formatCode>0.0</c:formatCode>
                <c:ptCount val="10"/>
                <c:pt idx="0">
                  <c:v>6.5789473684210522</c:v>
                </c:pt>
                <c:pt idx="1">
                  <c:v>13.157894736842104</c:v>
                </c:pt>
                <c:pt idx="2">
                  <c:v>21.052631578947366</c:v>
                </c:pt>
                <c:pt idx="3">
                  <c:v>5.2631578947368416</c:v>
                </c:pt>
                <c:pt idx="4">
                  <c:v>21.052631578947366</c:v>
                </c:pt>
                <c:pt idx="5">
                  <c:v>9.2105263157894726</c:v>
                </c:pt>
                <c:pt idx="6">
                  <c:v>9.2105263157894726</c:v>
                </c:pt>
                <c:pt idx="7">
                  <c:v>3.9473684210526314</c:v>
                </c:pt>
                <c:pt idx="8">
                  <c:v>7.8947368421052628</c:v>
                </c:pt>
                <c:pt idx="9">
                  <c:v>2.6315789473684208</c:v>
                </c:pt>
              </c:numCache>
            </c:numRef>
          </c:val>
          <c:extLst>
            <c:ext xmlns:c16="http://schemas.microsoft.com/office/drawing/2014/chart" uri="{C3380CC4-5D6E-409C-BE32-E72D297353CC}">
              <c16:uniqueId val="{00000006-716F-3849-8990-4E16BCB45A7C}"/>
            </c:ext>
          </c:extLst>
        </c:ser>
        <c:ser>
          <c:idx val="7"/>
          <c:order val="7"/>
          <c:tx>
            <c:v>4</c:v>
          </c:tx>
          <c:spPr>
            <a:solidFill>
              <a:srgbClr val="D7CE09"/>
            </a:solidFill>
            <a:ln>
              <a:noFill/>
            </a:ln>
            <a:effectLst/>
          </c:spPr>
          <c:invertIfNegative val="0"/>
          <c:val>
            <c:numRef>
              <c:f>'Topic Ratings (FS+I+EX)'!$I$122:$I$131</c:f>
              <c:numCache>
                <c:formatCode>0.0</c:formatCode>
                <c:ptCount val="10"/>
                <c:pt idx="0">
                  <c:v>2.6315789473684208</c:v>
                </c:pt>
                <c:pt idx="1">
                  <c:v>7.8947368421052628</c:v>
                </c:pt>
                <c:pt idx="2">
                  <c:v>10.526315789473683</c:v>
                </c:pt>
                <c:pt idx="3">
                  <c:v>10.526315789473683</c:v>
                </c:pt>
                <c:pt idx="4">
                  <c:v>6.5789473684210522</c:v>
                </c:pt>
                <c:pt idx="5">
                  <c:v>13.157894736842104</c:v>
                </c:pt>
                <c:pt idx="6">
                  <c:v>11.842105263157894</c:v>
                </c:pt>
                <c:pt idx="7">
                  <c:v>10.526315789473683</c:v>
                </c:pt>
                <c:pt idx="8">
                  <c:v>13.157894736842104</c:v>
                </c:pt>
                <c:pt idx="9">
                  <c:v>13.157894736842104</c:v>
                </c:pt>
              </c:numCache>
            </c:numRef>
          </c:val>
          <c:extLst>
            <c:ext xmlns:c16="http://schemas.microsoft.com/office/drawing/2014/chart" uri="{C3380CC4-5D6E-409C-BE32-E72D297353CC}">
              <c16:uniqueId val="{00000007-716F-3849-8990-4E16BCB45A7C}"/>
            </c:ext>
          </c:extLst>
        </c:ser>
        <c:ser>
          <c:idx val="8"/>
          <c:order val="8"/>
          <c:tx>
            <c:v>3</c:v>
          </c:tx>
          <c:spPr>
            <a:solidFill>
              <a:srgbClr val="C2F2C4"/>
            </a:solidFill>
            <a:ln>
              <a:noFill/>
            </a:ln>
            <a:effectLst/>
          </c:spPr>
          <c:invertIfNegative val="0"/>
          <c:val>
            <c:numRef>
              <c:f>'Topic Ratings (FS+I+EX)'!$J$122:$J$131</c:f>
              <c:numCache>
                <c:formatCode>0.0</c:formatCode>
                <c:ptCount val="10"/>
                <c:pt idx="0">
                  <c:v>2.6315789473684208</c:v>
                </c:pt>
                <c:pt idx="1">
                  <c:v>3.9473684210526314</c:v>
                </c:pt>
                <c:pt idx="2">
                  <c:v>5.2631578947368416</c:v>
                </c:pt>
                <c:pt idx="3">
                  <c:v>7.8947368421052628</c:v>
                </c:pt>
                <c:pt idx="4">
                  <c:v>7.8947368421052628</c:v>
                </c:pt>
                <c:pt idx="5">
                  <c:v>6.5789473684210522</c:v>
                </c:pt>
                <c:pt idx="6">
                  <c:v>3.9473684210526314</c:v>
                </c:pt>
                <c:pt idx="7">
                  <c:v>11.842105263157894</c:v>
                </c:pt>
                <c:pt idx="8">
                  <c:v>26.315789473684209</c:v>
                </c:pt>
                <c:pt idx="9">
                  <c:v>23.684210526315788</c:v>
                </c:pt>
              </c:numCache>
            </c:numRef>
          </c:val>
          <c:extLst>
            <c:ext xmlns:c16="http://schemas.microsoft.com/office/drawing/2014/chart" uri="{C3380CC4-5D6E-409C-BE32-E72D297353CC}">
              <c16:uniqueId val="{00000008-716F-3849-8990-4E16BCB45A7C}"/>
            </c:ext>
          </c:extLst>
        </c:ser>
        <c:ser>
          <c:idx val="9"/>
          <c:order val="9"/>
          <c:tx>
            <c:v>2</c:v>
          </c:tx>
          <c:spPr>
            <a:solidFill>
              <a:srgbClr val="5FA065"/>
            </a:solidFill>
            <a:ln>
              <a:noFill/>
            </a:ln>
            <a:effectLst/>
          </c:spPr>
          <c:invertIfNegative val="0"/>
          <c:val>
            <c:numRef>
              <c:f>'Topic Ratings (FS+I+EX)'!$K$122:$K$131</c:f>
              <c:numCache>
                <c:formatCode>0.0</c:formatCode>
                <c:ptCount val="10"/>
                <c:pt idx="0">
                  <c:v>1.3157894736842104</c:v>
                </c:pt>
                <c:pt idx="1">
                  <c:v>5.2631578947368416</c:v>
                </c:pt>
                <c:pt idx="2">
                  <c:v>1.3157894736842104</c:v>
                </c:pt>
                <c:pt idx="3">
                  <c:v>7.8947368421052628</c:v>
                </c:pt>
                <c:pt idx="4">
                  <c:v>6.5789473684210522</c:v>
                </c:pt>
                <c:pt idx="5">
                  <c:v>10.526315789473683</c:v>
                </c:pt>
                <c:pt idx="6">
                  <c:v>13.157894736842104</c:v>
                </c:pt>
                <c:pt idx="7">
                  <c:v>13.157894736842104</c:v>
                </c:pt>
                <c:pt idx="8">
                  <c:v>15.789473684210526</c:v>
                </c:pt>
                <c:pt idx="9">
                  <c:v>25</c:v>
                </c:pt>
              </c:numCache>
            </c:numRef>
          </c:val>
          <c:extLst>
            <c:ext xmlns:c16="http://schemas.microsoft.com/office/drawing/2014/chart" uri="{C3380CC4-5D6E-409C-BE32-E72D297353CC}">
              <c16:uniqueId val="{00000009-716F-3849-8990-4E16BCB45A7C}"/>
            </c:ext>
          </c:extLst>
        </c:ser>
        <c:ser>
          <c:idx val="10"/>
          <c:order val="10"/>
          <c:tx>
            <c:v>1</c:v>
          </c:tx>
          <c:spPr>
            <a:solidFill>
              <a:srgbClr val="0F7F00"/>
            </a:solidFill>
            <a:ln>
              <a:noFill/>
            </a:ln>
            <a:effectLst/>
          </c:spPr>
          <c:invertIfNegative val="0"/>
          <c:val>
            <c:numRef>
              <c:f>'Topic Ratings (FS+I+EX)'!$L$122:$L$131</c:f>
              <c:numCache>
                <c:formatCode>0.0</c:formatCode>
                <c:ptCount val="10"/>
                <c:pt idx="0">
                  <c:v>0</c:v>
                </c:pt>
                <c:pt idx="1">
                  <c:v>0</c:v>
                </c:pt>
                <c:pt idx="2">
                  <c:v>0</c:v>
                </c:pt>
                <c:pt idx="3">
                  <c:v>2.6315789473684208</c:v>
                </c:pt>
                <c:pt idx="4">
                  <c:v>5.2631578947368416</c:v>
                </c:pt>
                <c:pt idx="5">
                  <c:v>2.6315789473684208</c:v>
                </c:pt>
                <c:pt idx="6">
                  <c:v>19.736842105263158</c:v>
                </c:pt>
                <c:pt idx="7">
                  <c:v>25</c:v>
                </c:pt>
                <c:pt idx="8">
                  <c:v>17.105263157894736</c:v>
                </c:pt>
                <c:pt idx="9">
                  <c:v>27.631578947368425</c:v>
                </c:pt>
              </c:numCache>
            </c:numRef>
          </c:val>
          <c:extLst>
            <c:ext xmlns:c16="http://schemas.microsoft.com/office/drawing/2014/chart" uri="{C3380CC4-5D6E-409C-BE32-E72D297353CC}">
              <c16:uniqueId val="{0000000A-716F-3849-8990-4E16BCB45A7C}"/>
            </c:ext>
          </c:extLst>
        </c:ser>
        <c:ser>
          <c:idx val="11"/>
          <c:order val="11"/>
          <c:tx>
            <c:v>BUFFER2</c:v>
          </c:tx>
          <c:spPr>
            <a:solidFill>
              <a:schemeClr val="bg1"/>
            </a:solidFill>
            <a:ln>
              <a:noFill/>
            </a:ln>
            <a:effectLst/>
          </c:spPr>
          <c:invertIfNegative val="0"/>
          <c:val>
            <c:numRef>
              <c:f>'Topic Ratings (FS+I+EX)'!$M$122:$M$131</c:f>
              <c:numCache>
                <c:formatCode>0.0</c:formatCode>
                <c:ptCount val="10"/>
                <c:pt idx="0">
                  <c:v>86.84210526315789</c:v>
                </c:pt>
                <c:pt idx="1">
                  <c:v>69.736842105263165</c:v>
                </c:pt>
                <c:pt idx="2">
                  <c:v>61.842105263157904</c:v>
                </c:pt>
                <c:pt idx="3">
                  <c:v>65.789473684210535</c:v>
                </c:pt>
                <c:pt idx="4">
                  <c:v>52.631578947368425</c:v>
                </c:pt>
                <c:pt idx="5">
                  <c:v>57.894736842105253</c:v>
                </c:pt>
                <c:pt idx="6">
                  <c:v>42.105263157894747</c:v>
                </c:pt>
                <c:pt idx="7">
                  <c:v>35.526315789473685</c:v>
                </c:pt>
                <c:pt idx="8">
                  <c:v>19.736842105263168</c:v>
                </c:pt>
                <c:pt idx="9">
                  <c:v>7.8947368421052619</c:v>
                </c:pt>
              </c:numCache>
            </c:numRef>
          </c:val>
          <c:extLst>
            <c:ext xmlns:c16="http://schemas.microsoft.com/office/drawing/2014/chart" uri="{C3380CC4-5D6E-409C-BE32-E72D297353CC}">
              <c16:uniqueId val="{0000000B-716F-3849-8990-4E16BCB45A7C}"/>
            </c:ext>
          </c:extLst>
        </c:ser>
        <c:dLbls>
          <c:showLegendKey val="0"/>
          <c:showVal val="0"/>
          <c:showCatName val="0"/>
          <c:showSerName val="0"/>
          <c:showPercent val="0"/>
          <c:showBubbleSize val="0"/>
        </c:dLbls>
        <c:gapWidth val="150"/>
        <c:overlap val="100"/>
        <c:axId val="1962228448"/>
        <c:axId val="1959197776"/>
      </c:barChart>
      <c:catAx>
        <c:axId val="1962228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1" u="none" strike="noStrike" kern="1200" baseline="0">
                <a:solidFill>
                  <a:schemeClr val="tx1">
                    <a:lumMod val="65000"/>
                    <a:lumOff val="35000"/>
                  </a:schemeClr>
                </a:solidFill>
                <a:latin typeface="+mn-lt"/>
                <a:ea typeface="+mn-ea"/>
                <a:cs typeface="+mn-cs"/>
              </a:defRPr>
            </a:pPr>
            <a:endParaRPr lang="en-US"/>
          </a:p>
        </c:txPr>
        <c:crossAx val="1959197776"/>
        <c:crosses val="autoZero"/>
        <c:auto val="1"/>
        <c:lblAlgn val="ctr"/>
        <c:lblOffset val="100"/>
        <c:noMultiLvlLbl val="0"/>
      </c:catAx>
      <c:valAx>
        <c:axId val="1959197776"/>
        <c:scaling>
          <c:orientation val="minMax"/>
        </c:scaling>
        <c:delete val="1"/>
        <c:axPos val="b"/>
        <c:numFmt formatCode="0.0" sourceLinked="1"/>
        <c:majorTickMark val="none"/>
        <c:minorTickMark val="none"/>
        <c:tickLblPos val="nextTo"/>
        <c:crossAx val="1962228448"/>
        <c:crosses val="autoZero"/>
        <c:crossBetween val="between"/>
      </c:valAx>
      <c:spPr>
        <a:noFill/>
        <a:ln>
          <a:noFill/>
        </a:ln>
        <a:effectLst/>
      </c:spPr>
    </c:plotArea>
    <c:legend>
      <c:legendPos val="b"/>
      <c:legendEntry>
        <c:idx val="0"/>
        <c:delete val="1"/>
      </c:legendEntry>
      <c:legendEntry>
        <c:idx val="11"/>
        <c:delete val="1"/>
      </c:legendEntry>
      <c:layout>
        <c:manualLayout>
          <c:xMode val="edge"/>
          <c:yMode val="edge"/>
          <c:x val="0.24500715390409222"/>
          <c:y val="0.92522437398057167"/>
          <c:w val="0.62041733803883636"/>
          <c:h val="5.51624483320176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13</xdr:col>
      <xdr:colOff>38099</xdr:colOff>
      <xdr:row>15</xdr:row>
      <xdr:rowOff>95249</xdr:rowOff>
    </xdr:from>
    <xdr:to>
      <xdr:col>20</xdr:col>
      <xdr:colOff>209550</xdr:colOff>
      <xdr:row>42</xdr:row>
      <xdr:rowOff>38100</xdr:rowOff>
    </xdr:to>
    <xdr:graphicFrame macro="">
      <xdr:nvGraphicFramePr>
        <xdr:cNvPr id="3" name="Chart 2">
          <a:extLst>
            <a:ext uri="{FF2B5EF4-FFF2-40B4-BE49-F238E27FC236}">
              <a16:creationId xmlns:a16="http://schemas.microsoft.com/office/drawing/2014/main" id="{A1D319EA-412D-4EDB-94D6-128B1402F0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109</xdr:row>
      <xdr:rowOff>202140</xdr:rowOff>
    </xdr:from>
    <xdr:to>
      <xdr:col>10</xdr:col>
      <xdr:colOff>459409</xdr:colOff>
      <xdr:row>129</xdr:row>
      <xdr:rowOff>23283</xdr:rowOff>
    </xdr:to>
    <xdr:graphicFrame macro="">
      <xdr:nvGraphicFramePr>
        <xdr:cNvPr id="2" name="Chart 1">
          <a:extLst>
            <a:ext uri="{FF2B5EF4-FFF2-40B4-BE49-F238E27FC236}">
              <a16:creationId xmlns:a16="http://schemas.microsoft.com/office/drawing/2014/main" id="{CEA57C99-5995-DE4F-84BE-5D57F2960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55</xdr:row>
      <xdr:rowOff>202140</xdr:rowOff>
    </xdr:from>
    <xdr:to>
      <xdr:col>10</xdr:col>
      <xdr:colOff>459409</xdr:colOff>
      <xdr:row>75</xdr:row>
      <xdr:rowOff>23283</xdr:rowOff>
    </xdr:to>
    <xdr:graphicFrame macro="">
      <xdr:nvGraphicFramePr>
        <xdr:cNvPr id="2" name="Chart 1">
          <a:extLst>
            <a:ext uri="{FF2B5EF4-FFF2-40B4-BE49-F238E27FC236}">
              <a16:creationId xmlns:a16="http://schemas.microsoft.com/office/drawing/2014/main" id="{C5477693-F74B-4C4C-A4DE-5C565ACF3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819150</xdr:colOff>
      <xdr:row>9</xdr:row>
      <xdr:rowOff>0</xdr:rowOff>
    </xdr:from>
    <xdr:to>
      <xdr:col>13</xdr:col>
      <xdr:colOff>0</xdr:colOff>
      <xdr:row>28</xdr:row>
      <xdr:rowOff>0</xdr:rowOff>
    </xdr:to>
    <xdr:graphicFrame macro="">
      <xdr:nvGraphicFramePr>
        <xdr:cNvPr id="2" name="Chart 1">
          <a:extLst>
            <a:ext uri="{FF2B5EF4-FFF2-40B4-BE49-F238E27FC236}">
              <a16:creationId xmlns:a16="http://schemas.microsoft.com/office/drawing/2014/main" id="{17E6C994-C890-AA49-A7D6-19DBD25FA8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819150</xdr:colOff>
      <xdr:row>37</xdr:row>
      <xdr:rowOff>0</xdr:rowOff>
    </xdr:from>
    <xdr:to>
      <xdr:col>13</xdr:col>
      <xdr:colOff>0</xdr:colOff>
      <xdr:row>56</xdr:row>
      <xdr:rowOff>0</xdr:rowOff>
    </xdr:to>
    <xdr:graphicFrame macro="">
      <xdr:nvGraphicFramePr>
        <xdr:cNvPr id="3" name="Chart 2">
          <a:extLst>
            <a:ext uri="{FF2B5EF4-FFF2-40B4-BE49-F238E27FC236}">
              <a16:creationId xmlns:a16="http://schemas.microsoft.com/office/drawing/2014/main" id="{3C330076-C866-B54C-AAD0-4BAF0A8D2D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657225</xdr:colOff>
      <xdr:row>9</xdr:row>
      <xdr:rowOff>95250</xdr:rowOff>
    </xdr:from>
    <xdr:to>
      <xdr:col>22</xdr:col>
      <xdr:colOff>752475</xdr:colOff>
      <xdr:row>28</xdr:row>
      <xdr:rowOff>95250</xdr:rowOff>
    </xdr:to>
    <xdr:graphicFrame macro="">
      <xdr:nvGraphicFramePr>
        <xdr:cNvPr id="4" name="Chart 3">
          <a:extLst>
            <a:ext uri="{FF2B5EF4-FFF2-40B4-BE49-F238E27FC236}">
              <a16:creationId xmlns:a16="http://schemas.microsoft.com/office/drawing/2014/main" id="{89D8E0A6-911B-484A-B413-075BC96FA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819150</xdr:colOff>
      <xdr:row>9</xdr:row>
      <xdr:rowOff>0</xdr:rowOff>
    </xdr:from>
    <xdr:to>
      <xdr:col>13</xdr:col>
      <xdr:colOff>0</xdr:colOff>
      <xdr:row>28</xdr:row>
      <xdr:rowOff>0</xdr:rowOff>
    </xdr:to>
    <xdr:graphicFrame macro="">
      <xdr:nvGraphicFramePr>
        <xdr:cNvPr id="2" name="Chart 1">
          <a:extLst>
            <a:ext uri="{FF2B5EF4-FFF2-40B4-BE49-F238E27FC236}">
              <a16:creationId xmlns:a16="http://schemas.microsoft.com/office/drawing/2014/main" id="{10EE64A9-852A-1E40-A33C-A3A862A48A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819150</xdr:colOff>
      <xdr:row>9</xdr:row>
      <xdr:rowOff>0</xdr:rowOff>
    </xdr:from>
    <xdr:to>
      <xdr:col>13</xdr:col>
      <xdr:colOff>0</xdr:colOff>
      <xdr:row>28</xdr:row>
      <xdr:rowOff>0</xdr:rowOff>
    </xdr:to>
    <xdr:graphicFrame macro="">
      <xdr:nvGraphicFramePr>
        <xdr:cNvPr id="2" name="Chart 1">
          <a:extLst>
            <a:ext uri="{FF2B5EF4-FFF2-40B4-BE49-F238E27FC236}">
              <a16:creationId xmlns:a16="http://schemas.microsoft.com/office/drawing/2014/main" id="{1E901945-F071-8D4C-8230-D8A6FA336E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819150</xdr:colOff>
      <xdr:row>9</xdr:row>
      <xdr:rowOff>0</xdr:rowOff>
    </xdr:from>
    <xdr:to>
      <xdr:col>13</xdr:col>
      <xdr:colOff>0</xdr:colOff>
      <xdr:row>27</xdr:row>
      <xdr:rowOff>190500</xdr:rowOff>
    </xdr:to>
    <xdr:graphicFrame macro="">
      <xdr:nvGraphicFramePr>
        <xdr:cNvPr id="2" name="Chart 1">
          <a:extLst>
            <a:ext uri="{FF2B5EF4-FFF2-40B4-BE49-F238E27FC236}">
              <a16:creationId xmlns:a16="http://schemas.microsoft.com/office/drawing/2014/main" id="{8AFFA2EF-4876-E04E-8BA4-D3A6F40F3E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819150</xdr:colOff>
      <xdr:row>37</xdr:row>
      <xdr:rowOff>0</xdr:rowOff>
    </xdr:from>
    <xdr:to>
      <xdr:col>13</xdr:col>
      <xdr:colOff>0</xdr:colOff>
      <xdr:row>56</xdr:row>
      <xdr:rowOff>0</xdr:rowOff>
    </xdr:to>
    <xdr:graphicFrame macro="">
      <xdr:nvGraphicFramePr>
        <xdr:cNvPr id="3" name="Chart 2">
          <a:extLst>
            <a:ext uri="{FF2B5EF4-FFF2-40B4-BE49-F238E27FC236}">
              <a16:creationId xmlns:a16="http://schemas.microsoft.com/office/drawing/2014/main" id="{FE0DEEF5-2243-0C4C-A12A-5F5804B8EF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127000</xdr:colOff>
      <xdr:row>9</xdr:row>
      <xdr:rowOff>25400</xdr:rowOff>
    </xdr:from>
    <xdr:to>
      <xdr:col>22</xdr:col>
      <xdr:colOff>158750</xdr:colOff>
      <xdr:row>28</xdr:row>
      <xdr:rowOff>12700</xdr:rowOff>
    </xdr:to>
    <xdr:graphicFrame macro="">
      <xdr:nvGraphicFramePr>
        <xdr:cNvPr id="4" name="Chart 3">
          <a:extLst>
            <a:ext uri="{FF2B5EF4-FFF2-40B4-BE49-F238E27FC236}">
              <a16:creationId xmlns:a16="http://schemas.microsoft.com/office/drawing/2014/main" id="{766E509C-CFF9-5347-A5A9-84D6DD2A9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819150</xdr:colOff>
      <xdr:row>9</xdr:row>
      <xdr:rowOff>0</xdr:rowOff>
    </xdr:from>
    <xdr:to>
      <xdr:col>14</xdr:col>
      <xdr:colOff>0</xdr:colOff>
      <xdr:row>28</xdr:row>
      <xdr:rowOff>0</xdr:rowOff>
    </xdr:to>
    <xdr:graphicFrame macro="">
      <xdr:nvGraphicFramePr>
        <xdr:cNvPr id="2" name="Chart 1">
          <a:extLst>
            <a:ext uri="{FF2B5EF4-FFF2-40B4-BE49-F238E27FC236}">
              <a16:creationId xmlns:a16="http://schemas.microsoft.com/office/drawing/2014/main" id="{FA532B63-E9D6-9E4F-89CB-49A81BE0AB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819150</xdr:colOff>
      <xdr:row>37</xdr:row>
      <xdr:rowOff>0</xdr:rowOff>
    </xdr:from>
    <xdr:to>
      <xdr:col>14</xdr:col>
      <xdr:colOff>0</xdr:colOff>
      <xdr:row>56</xdr:row>
      <xdr:rowOff>0</xdr:rowOff>
    </xdr:to>
    <xdr:graphicFrame macro="">
      <xdr:nvGraphicFramePr>
        <xdr:cNvPr id="3" name="Chart 2">
          <a:extLst>
            <a:ext uri="{FF2B5EF4-FFF2-40B4-BE49-F238E27FC236}">
              <a16:creationId xmlns:a16="http://schemas.microsoft.com/office/drawing/2014/main" id="{E196343C-1CBD-3046-BB36-470E6DF4C7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819150</xdr:colOff>
      <xdr:row>65</xdr:row>
      <xdr:rowOff>0</xdr:rowOff>
    </xdr:from>
    <xdr:to>
      <xdr:col>14</xdr:col>
      <xdr:colOff>12700</xdr:colOff>
      <xdr:row>84</xdr:row>
      <xdr:rowOff>0</xdr:rowOff>
    </xdr:to>
    <xdr:graphicFrame macro="">
      <xdr:nvGraphicFramePr>
        <xdr:cNvPr id="4" name="Chart 3">
          <a:extLst>
            <a:ext uri="{FF2B5EF4-FFF2-40B4-BE49-F238E27FC236}">
              <a16:creationId xmlns:a16="http://schemas.microsoft.com/office/drawing/2014/main" id="{93657460-31E3-8740-8FDF-8865A696E3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819150</xdr:colOff>
      <xdr:row>9</xdr:row>
      <xdr:rowOff>0</xdr:rowOff>
    </xdr:from>
    <xdr:to>
      <xdr:col>16</xdr:col>
      <xdr:colOff>0</xdr:colOff>
      <xdr:row>28</xdr:row>
      <xdr:rowOff>0</xdr:rowOff>
    </xdr:to>
    <xdr:graphicFrame macro="">
      <xdr:nvGraphicFramePr>
        <xdr:cNvPr id="2" name="Chart 1">
          <a:extLst>
            <a:ext uri="{FF2B5EF4-FFF2-40B4-BE49-F238E27FC236}">
              <a16:creationId xmlns:a16="http://schemas.microsoft.com/office/drawing/2014/main" id="{077F54E9-2DB8-B04D-880D-DE9C0ADB59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819150</xdr:colOff>
      <xdr:row>37</xdr:row>
      <xdr:rowOff>0</xdr:rowOff>
    </xdr:from>
    <xdr:to>
      <xdr:col>16</xdr:col>
      <xdr:colOff>0</xdr:colOff>
      <xdr:row>56</xdr:row>
      <xdr:rowOff>0</xdr:rowOff>
    </xdr:to>
    <xdr:graphicFrame macro="">
      <xdr:nvGraphicFramePr>
        <xdr:cNvPr id="3" name="Chart 2">
          <a:extLst>
            <a:ext uri="{FF2B5EF4-FFF2-40B4-BE49-F238E27FC236}">
              <a16:creationId xmlns:a16="http://schemas.microsoft.com/office/drawing/2014/main" id="{C1B54789-237C-084F-AF7A-7FD78AA1EE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819150</xdr:colOff>
      <xdr:row>65</xdr:row>
      <xdr:rowOff>0</xdr:rowOff>
    </xdr:from>
    <xdr:to>
      <xdr:col>16</xdr:col>
      <xdr:colOff>0</xdr:colOff>
      <xdr:row>84</xdr:row>
      <xdr:rowOff>0</xdr:rowOff>
    </xdr:to>
    <xdr:graphicFrame macro="">
      <xdr:nvGraphicFramePr>
        <xdr:cNvPr id="4" name="Chart 3">
          <a:extLst>
            <a:ext uri="{FF2B5EF4-FFF2-40B4-BE49-F238E27FC236}">
              <a16:creationId xmlns:a16="http://schemas.microsoft.com/office/drawing/2014/main" id="{4FB9A571-54B9-4046-9644-43F9C120C8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819150</xdr:colOff>
      <xdr:row>93</xdr:row>
      <xdr:rowOff>0</xdr:rowOff>
    </xdr:from>
    <xdr:to>
      <xdr:col>16</xdr:col>
      <xdr:colOff>0</xdr:colOff>
      <xdr:row>112</xdr:row>
      <xdr:rowOff>0</xdr:rowOff>
    </xdr:to>
    <xdr:graphicFrame macro="">
      <xdr:nvGraphicFramePr>
        <xdr:cNvPr id="5" name="Chart 4">
          <a:extLst>
            <a:ext uri="{FF2B5EF4-FFF2-40B4-BE49-F238E27FC236}">
              <a16:creationId xmlns:a16="http://schemas.microsoft.com/office/drawing/2014/main" id="{7A39A20D-9059-A247-B927-7DF1A06AD2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819150</xdr:colOff>
      <xdr:row>121</xdr:row>
      <xdr:rowOff>0</xdr:rowOff>
    </xdr:from>
    <xdr:to>
      <xdr:col>16</xdr:col>
      <xdr:colOff>0</xdr:colOff>
      <xdr:row>140</xdr:row>
      <xdr:rowOff>0</xdr:rowOff>
    </xdr:to>
    <xdr:graphicFrame macro="">
      <xdr:nvGraphicFramePr>
        <xdr:cNvPr id="6" name="Chart 5">
          <a:extLst>
            <a:ext uri="{FF2B5EF4-FFF2-40B4-BE49-F238E27FC236}">
              <a16:creationId xmlns:a16="http://schemas.microsoft.com/office/drawing/2014/main" id="{63C1B736-6C9B-3E48-99B0-66B56DF2AF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819150</xdr:colOff>
      <xdr:row>9</xdr:row>
      <xdr:rowOff>0</xdr:rowOff>
    </xdr:from>
    <xdr:to>
      <xdr:col>13</xdr:col>
      <xdr:colOff>0</xdr:colOff>
      <xdr:row>28</xdr:row>
      <xdr:rowOff>0</xdr:rowOff>
    </xdr:to>
    <xdr:graphicFrame macro="">
      <xdr:nvGraphicFramePr>
        <xdr:cNvPr id="2" name="Chart 1">
          <a:extLst>
            <a:ext uri="{FF2B5EF4-FFF2-40B4-BE49-F238E27FC236}">
              <a16:creationId xmlns:a16="http://schemas.microsoft.com/office/drawing/2014/main" id="{4B807733-CDC5-C340-839F-1DA09CA728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819150</xdr:colOff>
      <xdr:row>9</xdr:row>
      <xdr:rowOff>0</xdr:rowOff>
    </xdr:from>
    <xdr:to>
      <xdr:col>14</xdr:col>
      <xdr:colOff>0</xdr:colOff>
      <xdr:row>28</xdr:row>
      <xdr:rowOff>0</xdr:rowOff>
    </xdr:to>
    <xdr:graphicFrame macro="">
      <xdr:nvGraphicFramePr>
        <xdr:cNvPr id="2" name="Chart 1">
          <a:extLst>
            <a:ext uri="{FF2B5EF4-FFF2-40B4-BE49-F238E27FC236}">
              <a16:creationId xmlns:a16="http://schemas.microsoft.com/office/drawing/2014/main" id="{99A41EB2-E802-3D4D-B433-6B96A47E49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819150</xdr:colOff>
      <xdr:row>37</xdr:row>
      <xdr:rowOff>0</xdr:rowOff>
    </xdr:from>
    <xdr:to>
      <xdr:col>14</xdr:col>
      <xdr:colOff>0</xdr:colOff>
      <xdr:row>56</xdr:row>
      <xdr:rowOff>0</xdr:rowOff>
    </xdr:to>
    <xdr:graphicFrame macro="">
      <xdr:nvGraphicFramePr>
        <xdr:cNvPr id="3" name="Chart 2">
          <a:extLst>
            <a:ext uri="{FF2B5EF4-FFF2-40B4-BE49-F238E27FC236}">
              <a16:creationId xmlns:a16="http://schemas.microsoft.com/office/drawing/2014/main" id="{F00BB2A7-6EBC-3041-9A64-7BDB715C96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133350</xdr:colOff>
      <xdr:row>9</xdr:row>
      <xdr:rowOff>9525</xdr:rowOff>
    </xdr:from>
    <xdr:to>
      <xdr:col>23</xdr:col>
      <xdr:colOff>180975</xdr:colOff>
      <xdr:row>28</xdr:row>
      <xdr:rowOff>9525</xdr:rowOff>
    </xdr:to>
    <xdr:graphicFrame macro="">
      <xdr:nvGraphicFramePr>
        <xdr:cNvPr id="4" name="Chart 3">
          <a:extLst>
            <a:ext uri="{FF2B5EF4-FFF2-40B4-BE49-F238E27FC236}">
              <a16:creationId xmlns:a16="http://schemas.microsoft.com/office/drawing/2014/main" id="{845B0D69-C86E-4169-8731-3572A7642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98</xdr:row>
      <xdr:rowOff>202140</xdr:rowOff>
    </xdr:from>
    <xdr:to>
      <xdr:col>10</xdr:col>
      <xdr:colOff>459409</xdr:colOff>
      <xdr:row>118</xdr:row>
      <xdr:rowOff>23283</xdr:rowOff>
    </xdr:to>
    <xdr:graphicFrame macro="">
      <xdr:nvGraphicFramePr>
        <xdr:cNvPr id="3" name="Chart 2">
          <a:extLst>
            <a:ext uri="{FF2B5EF4-FFF2-40B4-BE49-F238E27FC236}">
              <a16:creationId xmlns:a16="http://schemas.microsoft.com/office/drawing/2014/main" id="{7E608ABE-D118-F448-8392-502AEE2F9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819150</xdr:colOff>
      <xdr:row>9</xdr:row>
      <xdr:rowOff>0</xdr:rowOff>
    </xdr:from>
    <xdr:to>
      <xdr:col>14</xdr:col>
      <xdr:colOff>0</xdr:colOff>
      <xdr:row>28</xdr:row>
      <xdr:rowOff>0</xdr:rowOff>
    </xdr:to>
    <xdr:graphicFrame macro="">
      <xdr:nvGraphicFramePr>
        <xdr:cNvPr id="2" name="Chart 1">
          <a:extLst>
            <a:ext uri="{FF2B5EF4-FFF2-40B4-BE49-F238E27FC236}">
              <a16:creationId xmlns:a16="http://schemas.microsoft.com/office/drawing/2014/main" id="{9B393F16-DFAE-0C42-B685-E1C251F2A7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819150</xdr:colOff>
      <xdr:row>37</xdr:row>
      <xdr:rowOff>0</xdr:rowOff>
    </xdr:from>
    <xdr:to>
      <xdr:col>14</xdr:col>
      <xdr:colOff>0</xdr:colOff>
      <xdr:row>56</xdr:row>
      <xdr:rowOff>0</xdr:rowOff>
    </xdr:to>
    <xdr:graphicFrame macro="">
      <xdr:nvGraphicFramePr>
        <xdr:cNvPr id="3" name="Chart 2">
          <a:extLst>
            <a:ext uri="{FF2B5EF4-FFF2-40B4-BE49-F238E27FC236}">
              <a16:creationId xmlns:a16="http://schemas.microsoft.com/office/drawing/2014/main" id="{B09FE8CD-34F0-7445-9FA9-3414E9CF49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47625</xdr:colOff>
      <xdr:row>9</xdr:row>
      <xdr:rowOff>9525</xdr:rowOff>
    </xdr:from>
    <xdr:to>
      <xdr:col>23</xdr:col>
      <xdr:colOff>95250</xdr:colOff>
      <xdr:row>28</xdr:row>
      <xdr:rowOff>9525</xdr:rowOff>
    </xdr:to>
    <xdr:graphicFrame macro="">
      <xdr:nvGraphicFramePr>
        <xdr:cNvPr id="4" name="Chart 3">
          <a:extLst>
            <a:ext uri="{FF2B5EF4-FFF2-40B4-BE49-F238E27FC236}">
              <a16:creationId xmlns:a16="http://schemas.microsoft.com/office/drawing/2014/main" id="{67D52BC4-052A-4B87-AC77-495C15953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819150</xdr:colOff>
      <xdr:row>37</xdr:row>
      <xdr:rowOff>0</xdr:rowOff>
    </xdr:from>
    <xdr:to>
      <xdr:col>14</xdr:col>
      <xdr:colOff>0</xdr:colOff>
      <xdr:row>56</xdr:row>
      <xdr:rowOff>0</xdr:rowOff>
    </xdr:to>
    <xdr:graphicFrame macro="">
      <xdr:nvGraphicFramePr>
        <xdr:cNvPr id="2" name="Chart 1">
          <a:extLst>
            <a:ext uri="{FF2B5EF4-FFF2-40B4-BE49-F238E27FC236}">
              <a16:creationId xmlns:a16="http://schemas.microsoft.com/office/drawing/2014/main" id="{C9AB5336-61A8-3F45-9ADE-75C6CDB94D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819150</xdr:colOff>
      <xdr:row>9</xdr:row>
      <xdr:rowOff>0</xdr:rowOff>
    </xdr:from>
    <xdr:to>
      <xdr:col>14</xdr:col>
      <xdr:colOff>0</xdr:colOff>
      <xdr:row>28</xdr:row>
      <xdr:rowOff>0</xdr:rowOff>
    </xdr:to>
    <xdr:graphicFrame macro="">
      <xdr:nvGraphicFramePr>
        <xdr:cNvPr id="3" name="Chart 2">
          <a:extLst>
            <a:ext uri="{FF2B5EF4-FFF2-40B4-BE49-F238E27FC236}">
              <a16:creationId xmlns:a16="http://schemas.microsoft.com/office/drawing/2014/main" id="{C6216619-573C-3E4E-8516-01E3D425F3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120</xdr:row>
      <xdr:rowOff>202140</xdr:rowOff>
    </xdr:from>
    <xdr:to>
      <xdr:col>10</xdr:col>
      <xdr:colOff>459409</xdr:colOff>
      <xdr:row>140</xdr:row>
      <xdr:rowOff>23283</xdr:rowOff>
    </xdr:to>
    <xdr:graphicFrame macro="">
      <xdr:nvGraphicFramePr>
        <xdr:cNvPr id="2" name="Chart 1">
          <a:extLst>
            <a:ext uri="{FF2B5EF4-FFF2-40B4-BE49-F238E27FC236}">
              <a16:creationId xmlns:a16="http://schemas.microsoft.com/office/drawing/2014/main" id="{5A8F1C97-3B3C-C14B-A797-C3A2B3554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59</xdr:row>
      <xdr:rowOff>4019</xdr:rowOff>
    </xdr:from>
    <xdr:to>
      <xdr:col>10</xdr:col>
      <xdr:colOff>459409</xdr:colOff>
      <xdr:row>84</xdr:row>
      <xdr:rowOff>87419</xdr:rowOff>
    </xdr:to>
    <xdr:graphicFrame macro="">
      <xdr:nvGraphicFramePr>
        <xdr:cNvPr id="2" name="Chart 1">
          <a:extLst>
            <a:ext uri="{FF2B5EF4-FFF2-40B4-BE49-F238E27FC236}">
              <a16:creationId xmlns:a16="http://schemas.microsoft.com/office/drawing/2014/main" id="{04D8B88F-7774-4A9C-BB62-B34EAECB4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314325</xdr:colOff>
      <xdr:row>120</xdr:row>
      <xdr:rowOff>192615</xdr:rowOff>
    </xdr:from>
    <xdr:to>
      <xdr:col>10</xdr:col>
      <xdr:colOff>773734</xdr:colOff>
      <xdr:row>146</xdr:row>
      <xdr:rowOff>28575</xdr:rowOff>
    </xdr:to>
    <xdr:graphicFrame macro="">
      <xdr:nvGraphicFramePr>
        <xdr:cNvPr id="2" name="Chart 1">
          <a:extLst>
            <a:ext uri="{FF2B5EF4-FFF2-40B4-BE49-F238E27FC236}">
              <a16:creationId xmlns:a16="http://schemas.microsoft.com/office/drawing/2014/main" id="{A02DCD8F-2CF5-4EF1-B038-E45C840DB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109</xdr:row>
      <xdr:rowOff>202140</xdr:rowOff>
    </xdr:from>
    <xdr:to>
      <xdr:col>10</xdr:col>
      <xdr:colOff>459409</xdr:colOff>
      <xdr:row>129</xdr:row>
      <xdr:rowOff>23283</xdr:rowOff>
    </xdr:to>
    <xdr:graphicFrame macro="">
      <xdr:nvGraphicFramePr>
        <xdr:cNvPr id="2" name="Chart 1">
          <a:extLst>
            <a:ext uri="{FF2B5EF4-FFF2-40B4-BE49-F238E27FC236}">
              <a16:creationId xmlns:a16="http://schemas.microsoft.com/office/drawing/2014/main" id="{7DE98B92-F751-E740-BDBB-C3F46F2D7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314325</xdr:colOff>
      <xdr:row>131</xdr:row>
      <xdr:rowOff>192615</xdr:rowOff>
    </xdr:from>
    <xdr:to>
      <xdr:col>10</xdr:col>
      <xdr:colOff>773734</xdr:colOff>
      <xdr:row>157</xdr:row>
      <xdr:rowOff>28575</xdr:rowOff>
    </xdr:to>
    <xdr:graphicFrame macro="">
      <xdr:nvGraphicFramePr>
        <xdr:cNvPr id="2" name="Chart 1">
          <a:extLst>
            <a:ext uri="{FF2B5EF4-FFF2-40B4-BE49-F238E27FC236}">
              <a16:creationId xmlns:a16="http://schemas.microsoft.com/office/drawing/2014/main" id="{3BBD55F0-38C5-494B-8D2F-901A5EAFD6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66</xdr:row>
      <xdr:rowOff>192615</xdr:rowOff>
    </xdr:from>
    <xdr:to>
      <xdr:col>10</xdr:col>
      <xdr:colOff>773734</xdr:colOff>
      <xdr:row>92</xdr:row>
      <xdr:rowOff>28575</xdr:rowOff>
    </xdr:to>
    <xdr:graphicFrame macro="">
      <xdr:nvGraphicFramePr>
        <xdr:cNvPr id="2" name="Chart 1">
          <a:extLst>
            <a:ext uri="{FF2B5EF4-FFF2-40B4-BE49-F238E27FC236}">
              <a16:creationId xmlns:a16="http://schemas.microsoft.com/office/drawing/2014/main" id="{D446A434-9000-4717-9D28-89B0532952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131</xdr:row>
      <xdr:rowOff>202140</xdr:rowOff>
    </xdr:from>
    <xdr:to>
      <xdr:col>10</xdr:col>
      <xdr:colOff>459409</xdr:colOff>
      <xdr:row>151</xdr:row>
      <xdr:rowOff>23283</xdr:rowOff>
    </xdr:to>
    <xdr:graphicFrame macro="">
      <xdr:nvGraphicFramePr>
        <xdr:cNvPr id="2" name="Chart 1">
          <a:extLst>
            <a:ext uri="{FF2B5EF4-FFF2-40B4-BE49-F238E27FC236}">
              <a16:creationId xmlns:a16="http://schemas.microsoft.com/office/drawing/2014/main" id="{41D470B3-58C9-3845-8E74-3C4837184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Barnes S.M." id="{D7A7FE94-E70E-F443-AB83-B5F495F4DD16}" userId="S::smb1g12@soton.ac.uk::f0c0f0ed-535c-4ba1-bb87-25b0108aa65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35" dT="2019-09-09T15:30:00.83" personId="{D7A7FE94-E70E-F443-AB83-B5F495F4DD16}" id="{1537B63F-263B-8040-BD1D-2A34BFDED7E4}">
    <text>What degree did these people study?</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2.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C52"/>
  <sheetViews>
    <sheetView tabSelected="1" workbookViewId="0">
      <pane xSplit="2" topLeftCell="E1" activePane="topRight" state="frozen"/>
      <selection pane="topRight" activeCell="K21" sqref="K21"/>
    </sheetView>
  </sheetViews>
  <sheetFormatPr defaultColWidth="11" defaultRowHeight="15.95" customHeight="1"/>
  <sheetData>
    <row r="1" spans="1:133" ht="15.95" customHeight="1">
      <c r="A1" t="s">
        <v>0</v>
      </c>
      <c r="B1" t="s">
        <v>0</v>
      </c>
      <c r="C1" t="s">
        <v>1</v>
      </c>
      <c r="D1" t="s">
        <v>2</v>
      </c>
      <c r="E1" t="s">
        <v>3</v>
      </c>
      <c r="F1" t="s">
        <v>4</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35</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51</v>
      </c>
      <c r="BM1" t="s">
        <v>52</v>
      </c>
      <c r="BN1" t="s">
        <v>53</v>
      </c>
      <c r="BO1" t="s">
        <v>54</v>
      </c>
      <c r="BP1" t="s">
        <v>55</v>
      </c>
      <c r="BQ1" t="s">
        <v>56</v>
      </c>
      <c r="BR1" t="s">
        <v>57</v>
      </c>
      <c r="BS1" t="s">
        <v>58</v>
      </c>
      <c r="BT1" t="s">
        <v>59</v>
      </c>
      <c r="BU1" t="s">
        <v>60</v>
      </c>
      <c r="BV1" t="s">
        <v>62</v>
      </c>
      <c r="BW1" t="s">
        <v>63</v>
      </c>
      <c r="BX1" t="s">
        <v>64</v>
      </c>
      <c r="BY1" t="s">
        <v>65</v>
      </c>
      <c r="BZ1" t="s">
        <v>66</v>
      </c>
      <c r="CA1" t="s">
        <v>67</v>
      </c>
      <c r="CB1" t="s">
        <v>68</v>
      </c>
      <c r="CC1" t="s">
        <v>69</v>
      </c>
      <c r="CD1" t="s">
        <v>70</v>
      </c>
      <c r="CE1" t="s">
        <v>71</v>
      </c>
      <c r="CF1" t="s">
        <v>72</v>
      </c>
      <c r="CG1" t="s">
        <v>73</v>
      </c>
      <c r="CH1" t="s">
        <v>74</v>
      </c>
      <c r="CI1" t="s">
        <v>35</v>
      </c>
      <c r="CJ1" t="s">
        <v>75</v>
      </c>
      <c r="CK1" t="s">
        <v>76</v>
      </c>
      <c r="CL1" t="s">
        <v>77</v>
      </c>
      <c r="CM1" t="s">
        <v>78</v>
      </c>
      <c r="CN1" t="s">
        <v>79</v>
      </c>
      <c r="CO1" t="s">
        <v>80</v>
      </c>
      <c r="CP1" t="s">
        <v>81</v>
      </c>
      <c r="CQ1" t="s">
        <v>80</v>
      </c>
      <c r="CR1" t="s">
        <v>82</v>
      </c>
      <c r="CS1" t="s">
        <v>83</v>
      </c>
      <c r="CT1" t="s">
        <v>35</v>
      </c>
      <c r="CU1" t="s">
        <v>84</v>
      </c>
      <c r="CV1" t="s">
        <v>85</v>
      </c>
      <c r="CW1" t="s">
        <v>86</v>
      </c>
      <c r="CX1" t="s">
        <v>87</v>
      </c>
      <c r="CY1" t="s">
        <v>88</v>
      </c>
      <c r="CZ1" t="s">
        <v>89</v>
      </c>
      <c r="DA1" t="s">
        <v>90</v>
      </c>
      <c r="DB1" t="s">
        <v>91</v>
      </c>
      <c r="DC1" t="s">
        <v>92</v>
      </c>
      <c r="DD1" t="s">
        <v>93</v>
      </c>
      <c r="DE1" t="s">
        <v>94</v>
      </c>
      <c r="DF1" t="s">
        <v>95</v>
      </c>
      <c r="DG1" t="s">
        <v>35</v>
      </c>
      <c r="DH1" t="s">
        <v>96</v>
      </c>
      <c r="DI1" t="s">
        <v>97</v>
      </c>
      <c r="DJ1" t="s">
        <v>98</v>
      </c>
      <c r="DK1" t="s">
        <v>99</v>
      </c>
      <c r="DL1" t="s">
        <v>100</v>
      </c>
      <c r="DM1" t="s">
        <v>35</v>
      </c>
      <c r="DN1" t="s">
        <v>96</v>
      </c>
      <c r="DO1" t="s">
        <v>101</v>
      </c>
      <c r="DP1" t="s">
        <v>102</v>
      </c>
      <c r="DQ1" t="s">
        <v>99</v>
      </c>
      <c r="DR1" t="s">
        <v>103</v>
      </c>
      <c r="DS1" t="s">
        <v>104</v>
      </c>
      <c r="DT1" t="s">
        <v>105</v>
      </c>
      <c r="DU1" t="s">
        <v>106</v>
      </c>
      <c r="DV1" t="s">
        <v>107</v>
      </c>
      <c r="DW1" t="s">
        <v>108</v>
      </c>
      <c r="DX1" t="s">
        <v>109</v>
      </c>
      <c r="DY1" t="s">
        <v>110</v>
      </c>
      <c r="DZ1" t="s">
        <v>35</v>
      </c>
      <c r="EA1" t="s">
        <v>111</v>
      </c>
      <c r="EB1" t="s">
        <v>112</v>
      </c>
      <c r="EC1" t="s">
        <v>113</v>
      </c>
    </row>
    <row r="2" spans="1:133" ht="15.95" customHeight="1">
      <c r="A2">
        <v>3335927</v>
      </c>
      <c r="B2" t="s">
        <v>1888</v>
      </c>
      <c r="C2" t="s">
        <v>116</v>
      </c>
      <c r="D2" t="s">
        <v>117</v>
      </c>
      <c r="E2" t="s">
        <v>118</v>
      </c>
      <c r="F2" t="s">
        <v>119</v>
      </c>
      <c r="G2" t="s">
        <v>120</v>
      </c>
      <c r="H2" t="s">
        <v>121</v>
      </c>
      <c r="I2" t="s">
        <v>122</v>
      </c>
      <c r="J2" t="s">
        <v>123</v>
      </c>
      <c r="K2" t="s">
        <v>124</v>
      </c>
      <c r="M2" t="s">
        <v>125</v>
      </c>
      <c r="O2" t="s">
        <v>126</v>
      </c>
      <c r="Q2" t="s">
        <v>127</v>
      </c>
      <c r="R2" t="s">
        <v>128</v>
      </c>
      <c r="S2" t="s">
        <v>129</v>
      </c>
      <c r="U2" t="s">
        <v>130</v>
      </c>
      <c r="X2" t="s">
        <v>131</v>
      </c>
      <c r="Z2" t="s">
        <v>123</v>
      </c>
      <c r="AA2" t="s">
        <v>132</v>
      </c>
      <c r="AC2">
        <v>2006</v>
      </c>
      <c r="AD2" t="s">
        <v>133</v>
      </c>
      <c r="AE2" t="s">
        <v>133</v>
      </c>
      <c r="AF2" t="s">
        <v>134</v>
      </c>
      <c r="AH2" t="s">
        <v>135</v>
      </c>
      <c r="AI2" t="s">
        <v>136</v>
      </c>
      <c r="AJ2" t="s">
        <v>137</v>
      </c>
      <c r="AK2" t="s">
        <v>138</v>
      </c>
      <c r="AL2" t="s">
        <v>139</v>
      </c>
      <c r="AM2" t="s">
        <v>138</v>
      </c>
      <c r="AO2" t="s">
        <v>138</v>
      </c>
      <c r="AQ2" t="s">
        <v>136</v>
      </c>
      <c r="AR2" t="s">
        <v>140</v>
      </c>
      <c r="AS2" t="s">
        <v>141</v>
      </c>
      <c r="AT2" t="s">
        <v>142</v>
      </c>
      <c r="AU2" t="s">
        <v>142</v>
      </c>
      <c r="AV2" t="s">
        <v>143</v>
      </c>
      <c r="AW2" t="s">
        <v>144</v>
      </c>
      <c r="AX2" t="s">
        <v>145</v>
      </c>
      <c r="AY2" t="s">
        <v>123</v>
      </c>
      <c r="AZ2" t="s">
        <v>141</v>
      </c>
      <c r="BA2" t="s">
        <v>146</v>
      </c>
      <c r="BB2" t="s">
        <v>146</v>
      </c>
      <c r="BC2" t="s">
        <v>146</v>
      </c>
      <c r="BD2" t="s">
        <v>146</v>
      </c>
      <c r="BE2" t="s">
        <v>147</v>
      </c>
      <c r="BF2" t="s">
        <v>147</v>
      </c>
      <c r="BG2" t="s">
        <v>147</v>
      </c>
      <c r="BH2" t="s">
        <v>146</v>
      </c>
      <c r="BI2" t="s">
        <v>148</v>
      </c>
      <c r="BJ2" t="s">
        <v>147</v>
      </c>
      <c r="BK2" t="s">
        <v>115</v>
      </c>
      <c r="BL2">
        <v>2</v>
      </c>
      <c r="BM2">
        <v>5</v>
      </c>
      <c r="BN2">
        <v>3</v>
      </c>
      <c r="BO2">
        <v>6</v>
      </c>
      <c r="BP2">
        <v>7</v>
      </c>
      <c r="BQ2">
        <v>10</v>
      </c>
      <c r="BR2">
        <v>4</v>
      </c>
      <c r="BS2">
        <v>9</v>
      </c>
      <c r="BT2">
        <v>1</v>
      </c>
      <c r="BU2">
        <v>8</v>
      </c>
      <c r="BV2" t="s">
        <v>115</v>
      </c>
      <c r="BW2" t="s">
        <v>149</v>
      </c>
      <c r="BX2" t="s">
        <v>150</v>
      </c>
      <c r="BY2" t="s">
        <v>115</v>
      </c>
      <c r="BZ2" t="s">
        <v>151</v>
      </c>
      <c r="CA2" t="s">
        <v>152</v>
      </c>
      <c r="CB2" s="1" t="s">
        <v>153</v>
      </c>
      <c r="CC2" t="s">
        <v>136</v>
      </c>
      <c r="CD2" s="1" t="s">
        <v>154</v>
      </c>
      <c r="CF2" t="s">
        <v>155</v>
      </c>
      <c r="CG2" t="s">
        <v>144</v>
      </c>
      <c r="CH2" t="s">
        <v>136</v>
      </c>
      <c r="CI2" t="s">
        <v>156</v>
      </c>
      <c r="CJ2" t="s">
        <v>141</v>
      </c>
      <c r="CK2" t="s">
        <v>144</v>
      </c>
      <c r="CL2" t="s">
        <v>144</v>
      </c>
      <c r="CM2" t="s">
        <v>157</v>
      </c>
      <c r="CN2" t="s">
        <v>144</v>
      </c>
      <c r="CO2" t="s">
        <v>158</v>
      </c>
      <c r="CP2" t="s">
        <v>142</v>
      </c>
      <c r="CQ2" t="s">
        <v>159</v>
      </c>
      <c r="CR2" t="s">
        <v>123</v>
      </c>
      <c r="CS2" t="s">
        <v>144</v>
      </c>
      <c r="CT2" s="1" t="s">
        <v>160</v>
      </c>
      <c r="CU2" t="s">
        <v>141</v>
      </c>
      <c r="CV2" t="s">
        <v>144</v>
      </c>
      <c r="CW2" t="s">
        <v>144</v>
      </c>
      <c r="CX2" t="s">
        <v>141</v>
      </c>
      <c r="CY2" t="s">
        <v>142</v>
      </c>
      <c r="CZ2" t="s">
        <v>144</v>
      </c>
      <c r="DA2" t="s">
        <v>142</v>
      </c>
      <c r="DB2" t="s">
        <v>161</v>
      </c>
      <c r="DC2" t="s">
        <v>144</v>
      </c>
      <c r="DD2" t="s">
        <v>162</v>
      </c>
      <c r="DE2" s="1" t="s">
        <v>163</v>
      </c>
      <c r="DF2" t="s">
        <v>136</v>
      </c>
      <c r="DG2" t="s">
        <v>164</v>
      </c>
      <c r="DH2" t="s">
        <v>141</v>
      </c>
      <c r="DI2" t="s">
        <v>165</v>
      </c>
      <c r="DJ2" t="s">
        <v>144</v>
      </c>
      <c r="DK2" s="1" t="s">
        <v>166</v>
      </c>
      <c r="DL2" t="s">
        <v>138</v>
      </c>
      <c r="DM2" t="s">
        <v>167</v>
      </c>
      <c r="DN2" t="s">
        <v>141</v>
      </c>
      <c r="DR2" t="s">
        <v>123</v>
      </c>
      <c r="DS2" s="1" t="s">
        <v>168</v>
      </c>
      <c r="DT2" s="1" t="s">
        <v>169</v>
      </c>
      <c r="DU2" t="s">
        <v>144</v>
      </c>
      <c r="DV2" t="s">
        <v>170</v>
      </c>
      <c r="DW2" t="s">
        <v>138</v>
      </c>
      <c r="DY2" t="s">
        <v>171</v>
      </c>
      <c r="DZ2" t="s">
        <v>172</v>
      </c>
      <c r="EA2" t="s">
        <v>123</v>
      </c>
      <c r="EB2" t="s">
        <v>173</v>
      </c>
      <c r="EC2" s="1" t="s">
        <v>174</v>
      </c>
    </row>
    <row r="3" spans="1:133" ht="15.95" customHeight="1">
      <c r="A3">
        <v>3336049</v>
      </c>
      <c r="B3" t="s">
        <v>1889</v>
      </c>
      <c r="C3" t="s">
        <v>175</v>
      </c>
      <c r="D3" t="s">
        <v>176</v>
      </c>
      <c r="E3" t="s">
        <v>177</v>
      </c>
      <c r="F3" t="s">
        <v>119</v>
      </c>
      <c r="G3" t="s">
        <v>120</v>
      </c>
      <c r="H3" t="s">
        <v>121</v>
      </c>
      <c r="I3" t="s">
        <v>122</v>
      </c>
      <c r="J3" t="s">
        <v>123</v>
      </c>
      <c r="K3" t="s">
        <v>178</v>
      </c>
      <c r="M3" t="s">
        <v>179</v>
      </c>
      <c r="O3" t="s">
        <v>180</v>
      </c>
      <c r="Q3" t="s">
        <v>181</v>
      </c>
      <c r="R3" t="s">
        <v>128</v>
      </c>
      <c r="S3" t="s">
        <v>182</v>
      </c>
      <c r="X3" t="s">
        <v>146</v>
      </c>
      <c r="Z3" t="s">
        <v>123</v>
      </c>
      <c r="AA3" t="s">
        <v>183</v>
      </c>
      <c r="AC3">
        <v>2012</v>
      </c>
      <c r="AD3" t="s">
        <v>184</v>
      </c>
      <c r="AE3" t="s">
        <v>184</v>
      </c>
      <c r="AF3" t="s">
        <v>185</v>
      </c>
      <c r="AH3" t="s">
        <v>186</v>
      </c>
      <c r="AI3" t="s">
        <v>136</v>
      </c>
      <c r="AJ3" t="s">
        <v>187</v>
      </c>
      <c r="AK3" t="s">
        <v>138</v>
      </c>
      <c r="AL3" t="s">
        <v>188</v>
      </c>
      <c r="AM3" t="s">
        <v>136</v>
      </c>
      <c r="AN3" t="s">
        <v>189</v>
      </c>
      <c r="AO3" t="s">
        <v>138</v>
      </c>
      <c r="AQ3" t="s">
        <v>136</v>
      </c>
      <c r="AR3" t="s">
        <v>190</v>
      </c>
      <c r="AS3" t="s">
        <v>141</v>
      </c>
      <c r="AT3" t="s">
        <v>142</v>
      </c>
      <c r="AU3" t="s">
        <v>142</v>
      </c>
      <c r="AV3" t="s">
        <v>191</v>
      </c>
      <c r="AW3" t="s">
        <v>142</v>
      </c>
      <c r="AX3" t="s">
        <v>192</v>
      </c>
      <c r="AY3" t="s">
        <v>123</v>
      </c>
      <c r="AZ3" t="s">
        <v>141</v>
      </c>
      <c r="BA3" t="s">
        <v>146</v>
      </c>
      <c r="BB3" t="s">
        <v>148</v>
      </c>
      <c r="BC3" t="s">
        <v>148</v>
      </c>
      <c r="BD3" t="s">
        <v>148</v>
      </c>
      <c r="BE3" t="s">
        <v>146</v>
      </c>
      <c r="BF3" t="s">
        <v>147</v>
      </c>
      <c r="BG3" t="s">
        <v>146</v>
      </c>
      <c r="BH3" t="s">
        <v>146</v>
      </c>
      <c r="BI3" t="s">
        <v>148</v>
      </c>
      <c r="BJ3" t="s">
        <v>147</v>
      </c>
      <c r="BK3" t="s">
        <v>115</v>
      </c>
      <c r="BL3">
        <v>8</v>
      </c>
      <c r="BM3">
        <v>3</v>
      </c>
      <c r="BN3">
        <v>2</v>
      </c>
      <c r="BO3">
        <v>1</v>
      </c>
      <c r="BP3">
        <v>6</v>
      </c>
      <c r="BQ3">
        <v>10</v>
      </c>
      <c r="BR3">
        <v>5</v>
      </c>
      <c r="BS3">
        <v>7</v>
      </c>
      <c r="BT3">
        <v>4</v>
      </c>
      <c r="BU3">
        <v>9</v>
      </c>
      <c r="BV3" t="s">
        <v>115</v>
      </c>
      <c r="BW3" t="s">
        <v>193</v>
      </c>
      <c r="BX3" t="s">
        <v>194</v>
      </c>
      <c r="BY3" t="s">
        <v>115</v>
      </c>
      <c r="BZ3" t="s">
        <v>195</v>
      </c>
      <c r="CA3" t="s">
        <v>196</v>
      </c>
      <c r="CB3" t="s">
        <v>197</v>
      </c>
      <c r="CC3" t="s">
        <v>138</v>
      </c>
      <c r="CE3" t="s">
        <v>198</v>
      </c>
      <c r="CJ3" t="s">
        <v>141</v>
      </c>
      <c r="CK3" t="s">
        <v>144</v>
      </c>
      <c r="CL3" t="s">
        <v>142</v>
      </c>
      <c r="CM3" t="s">
        <v>199</v>
      </c>
      <c r="CN3" t="s">
        <v>171</v>
      </c>
      <c r="CO3" t="s">
        <v>200</v>
      </c>
      <c r="CP3" t="s">
        <v>142</v>
      </c>
      <c r="CQ3" t="s">
        <v>201</v>
      </c>
      <c r="CR3" t="s">
        <v>123</v>
      </c>
      <c r="CS3" t="s">
        <v>144</v>
      </c>
      <c r="CT3" t="s">
        <v>202</v>
      </c>
      <c r="CU3" t="s">
        <v>141</v>
      </c>
      <c r="CV3" t="s">
        <v>142</v>
      </c>
      <c r="CW3" t="s">
        <v>142</v>
      </c>
      <c r="CX3" t="s">
        <v>141</v>
      </c>
      <c r="DC3" t="s">
        <v>144</v>
      </c>
      <c r="DD3" t="s">
        <v>203</v>
      </c>
      <c r="DE3" t="s">
        <v>204</v>
      </c>
      <c r="DF3" t="s">
        <v>136</v>
      </c>
      <c r="DG3" t="s">
        <v>205</v>
      </c>
      <c r="DH3" t="s">
        <v>141</v>
      </c>
      <c r="DI3" t="s">
        <v>142</v>
      </c>
      <c r="DJ3" t="s">
        <v>142</v>
      </c>
      <c r="DK3" t="s">
        <v>206</v>
      </c>
      <c r="DL3" t="s">
        <v>136</v>
      </c>
      <c r="DM3" t="s">
        <v>207</v>
      </c>
      <c r="DN3" t="s">
        <v>141</v>
      </c>
      <c r="DO3" t="s">
        <v>171</v>
      </c>
      <c r="DP3" t="s">
        <v>142</v>
      </c>
      <c r="DQ3" t="s">
        <v>208</v>
      </c>
      <c r="DR3" t="s">
        <v>123</v>
      </c>
      <c r="DS3" t="s">
        <v>209</v>
      </c>
      <c r="DU3" t="s">
        <v>142</v>
      </c>
      <c r="DV3" s="1" t="s">
        <v>210</v>
      </c>
      <c r="DW3" t="s">
        <v>136</v>
      </c>
      <c r="DX3" t="s">
        <v>211</v>
      </c>
      <c r="DY3" t="s">
        <v>171</v>
      </c>
      <c r="DZ3" t="s">
        <v>212</v>
      </c>
      <c r="EA3" t="s">
        <v>123</v>
      </c>
      <c r="EB3" t="s">
        <v>213</v>
      </c>
      <c r="EC3" t="s">
        <v>214</v>
      </c>
    </row>
    <row r="4" spans="1:133" ht="15.95" customHeight="1">
      <c r="A4">
        <v>3336832</v>
      </c>
      <c r="B4" t="s">
        <v>1890</v>
      </c>
      <c r="C4" t="s">
        <v>216</v>
      </c>
      <c r="D4" t="s">
        <v>217</v>
      </c>
      <c r="E4" t="s">
        <v>218</v>
      </c>
      <c r="F4" t="s">
        <v>119</v>
      </c>
      <c r="G4" t="s">
        <v>120</v>
      </c>
      <c r="H4" t="s">
        <v>121</v>
      </c>
      <c r="I4" t="s">
        <v>122</v>
      </c>
      <c r="J4" t="s">
        <v>123</v>
      </c>
      <c r="K4" t="s">
        <v>219</v>
      </c>
      <c r="M4" t="s">
        <v>220</v>
      </c>
      <c r="O4" t="s">
        <v>221</v>
      </c>
      <c r="Q4" t="s">
        <v>222</v>
      </c>
      <c r="R4" t="s">
        <v>223</v>
      </c>
      <c r="S4" t="s">
        <v>182</v>
      </c>
      <c r="U4" t="s">
        <v>138</v>
      </c>
      <c r="X4" t="s">
        <v>146</v>
      </c>
      <c r="Z4" t="s">
        <v>123</v>
      </c>
      <c r="AA4" t="s">
        <v>183</v>
      </c>
      <c r="AC4">
        <v>1982</v>
      </c>
      <c r="AD4" t="s">
        <v>224</v>
      </c>
      <c r="AE4" t="s">
        <v>225</v>
      </c>
      <c r="AF4" t="s">
        <v>226</v>
      </c>
      <c r="AH4" t="s">
        <v>227</v>
      </c>
      <c r="AI4" t="s">
        <v>138</v>
      </c>
      <c r="AJ4" t="s">
        <v>228</v>
      </c>
      <c r="AK4" t="s">
        <v>138</v>
      </c>
      <c r="AL4" t="s">
        <v>229</v>
      </c>
      <c r="AM4" t="s">
        <v>138</v>
      </c>
      <c r="AO4" t="s">
        <v>138</v>
      </c>
      <c r="AQ4" t="s">
        <v>138</v>
      </c>
      <c r="AS4" t="s">
        <v>141</v>
      </c>
      <c r="AT4" t="s">
        <v>144</v>
      </c>
      <c r="AU4" t="s">
        <v>144</v>
      </c>
      <c r="AV4" t="s">
        <v>230</v>
      </c>
      <c r="AW4" t="s">
        <v>171</v>
      </c>
      <c r="AX4" t="s">
        <v>231</v>
      </c>
      <c r="AY4" t="s">
        <v>123</v>
      </c>
      <c r="AZ4" t="s">
        <v>141</v>
      </c>
      <c r="BA4" t="s">
        <v>146</v>
      </c>
      <c r="BB4" t="s">
        <v>146</v>
      </c>
      <c r="BC4" t="s">
        <v>146</v>
      </c>
      <c r="BD4" t="s">
        <v>146</v>
      </c>
      <c r="BE4" t="s">
        <v>146</v>
      </c>
      <c r="BF4" t="s">
        <v>146</v>
      </c>
      <c r="BG4" t="s">
        <v>146</v>
      </c>
      <c r="BH4" t="s">
        <v>147</v>
      </c>
      <c r="BI4" t="s">
        <v>147</v>
      </c>
      <c r="BJ4" t="s">
        <v>147</v>
      </c>
      <c r="BK4" t="s">
        <v>115</v>
      </c>
      <c r="BN4">
        <v>10</v>
      </c>
      <c r="BV4" t="s">
        <v>115</v>
      </c>
      <c r="BW4" t="s">
        <v>232</v>
      </c>
      <c r="BY4" t="s">
        <v>115</v>
      </c>
      <c r="CC4" t="s">
        <v>136</v>
      </c>
      <c r="CD4" s="1" t="s">
        <v>233</v>
      </c>
      <c r="CF4" t="s">
        <v>234</v>
      </c>
      <c r="CG4" t="s">
        <v>142</v>
      </c>
      <c r="CH4" t="s">
        <v>136</v>
      </c>
      <c r="CI4" t="s">
        <v>235</v>
      </c>
      <c r="CJ4" t="s">
        <v>141</v>
      </c>
      <c r="CK4" t="s">
        <v>144</v>
      </c>
      <c r="CL4" t="s">
        <v>165</v>
      </c>
      <c r="CM4" t="s">
        <v>236</v>
      </c>
      <c r="CN4" t="s">
        <v>171</v>
      </c>
      <c r="CO4" t="s">
        <v>237</v>
      </c>
      <c r="CP4" t="s">
        <v>165</v>
      </c>
      <c r="CQ4" t="s">
        <v>238</v>
      </c>
      <c r="CR4" t="s">
        <v>123</v>
      </c>
      <c r="CS4" t="s">
        <v>171</v>
      </c>
      <c r="CT4" t="s">
        <v>239</v>
      </c>
      <c r="CU4" t="s">
        <v>141</v>
      </c>
      <c r="CV4" t="s">
        <v>144</v>
      </c>
      <c r="CW4" t="s">
        <v>144</v>
      </c>
      <c r="CX4" t="s">
        <v>141</v>
      </c>
      <c r="CY4" t="s">
        <v>142</v>
      </c>
      <c r="CZ4" t="s">
        <v>142</v>
      </c>
      <c r="DA4" t="s">
        <v>142</v>
      </c>
      <c r="DB4" t="s">
        <v>240</v>
      </c>
      <c r="DC4" t="s">
        <v>142</v>
      </c>
      <c r="DD4" t="s">
        <v>241</v>
      </c>
      <c r="DE4" s="1" t="s">
        <v>242</v>
      </c>
      <c r="DF4" t="s">
        <v>136</v>
      </c>
      <c r="DG4" t="s">
        <v>243</v>
      </c>
      <c r="DH4" t="s">
        <v>141</v>
      </c>
      <c r="DI4" t="s">
        <v>171</v>
      </c>
      <c r="DJ4" t="s">
        <v>144</v>
      </c>
      <c r="DK4" t="s">
        <v>244</v>
      </c>
      <c r="DL4" t="s">
        <v>136</v>
      </c>
      <c r="DM4" t="s">
        <v>245</v>
      </c>
      <c r="DN4" t="s">
        <v>141</v>
      </c>
      <c r="DO4" t="s">
        <v>246</v>
      </c>
      <c r="DP4" t="s">
        <v>165</v>
      </c>
      <c r="DQ4" t="s">
        <v>247</v>
      </c>
      <c r="DR4" t="s">
        <v>123</v>
      </c>
      <c r="DS4" s="1" t="s">
        <v>248</v>
      </c>
      <c r="DT4" t="s">
        <v>249</v>
      </c>
      <c r="DU4" t="s">
        <v>171</v>
      </c>
      <c r="DY4" t="s">
        <v>171</v>
      </c>
      <c r="EA4" t="s">
        <v>123</v>
      </c>
      <c r="EB4" t="s">
        <v>250</v>
      </c>
      <c r="EC4" t="s">
        <v>251</v>
      </c>
    </row>
    <row r="5" spans="1:133" ht="15.95" customHeight="1">
      <c r="A5">
        <v>3337392</v>
      </c>
      <c r="B5" t="s">
        <v>1891</v>
      </c>
      <c r="C5" t="s">
        <v>253</v>
      </c>
      <c r="D5" t="s">
        <v>254</v>
      </c>
      <c r="E5" t="s">
        <v>255</v>
      </c>
      <c r="F5" t="s">
        <v>119</v>
      </c>
      <c r="G5" t="s">
        <v>120</v>
      </c>
      <c r="H5" t="s">
        <v>121</v>
      </c>
      <c r="I5" t="s">
        <v>122</v>
      </c>
      <c r="J5" t="s">
        <v>123</v>
      </c>
      <c r="K5" t="s">
        <v>219</v>
      </c>
      <c r="M5" t="s">
        <v>220</v>
      </c>
      <c r="O5" t="s">
        <v>221</v>
      </c>
      <c r="Q5" t="s">
        <v>138</v>
      </c>
      <c r="R5" t="s">
        <v>128</v>
      </c>
      <c r="S5" t="s">
        <v>182</v>
      </c>
      <c r="U5" t="s">
        <v>256</v>
      </c>
      <c r="X5" t="s">
        <v>131</v>
      </c>
      <c r="Z5" t="s">
        <v>123</v>
      </c>
      <c r="AA5" t="s">
        <v>183</v>
      </c>
      <c r="AC5">
        <v>1984</v>
      </c>
      <c r="AD5" t="s">
        <v>224</v>
      </c>
      <c r="AE5" t="s">
        <v>225</v>
      </c>
      <c r="AF5" t="s">
        <v>257</v>
      </c>
      <c r="AH5" t="s">
        <v>258</v>
      </c>
      <c r="AI5" t="s">
        <v>136</v>
      </c>
      <c r="AJ5" t="s">
        <v>259</v>
      </c>
      <c r="AK5" t="s">
        <v>136</v>
      </c>
      <c r="AL5" t="s">
        <v>260</v>
      </c>
      <c r="AM5" t="s">
        <v>136</v>
      </c>
      <c r="AN5" t="s">
        <v>261</v>
      </c>
      <c r="AO5" t="s">
        <v>138</v>
      </c>
      <c r="AQ5" t="s">
        <v>138</v>
      </c>
      <c r="AS5" t="s">
        <v>141</v>
      </c>
      <c r="AT5" t="s">
        <v>144</v>
      </c>
      <c r="AU5" t="s">
        <v>165</v>
      </c>
      <c r="AV5" t="s">
        <v>262</v>
      </c>
      <c r="AW5" t="s">
        <v>144</v>
      </c>
      <c r="AX5" t="s">
        <v>263</v>
      </c>
      <c r="AY5" t="s">
        <v>123</v>
      </c>
      <c r="AZ5" t="s">
        <v>141</v>
      </c>
      <c r="BA5" t="s">
        <v>146</v>
      </c>
      <c r="BB5" t="s">
        <v>146</v>
      </c>
      <c r="BC5" t="s">
        <v>146</v>
      </c>
      <c r="BD5" t="s">
        <v>146</v>
      </c>
      <c r="BE5" t="s">
        <v>147</v>
      </c>
      <c r="BF5" t="s">
        <v>147</v>
      </c>
      <c r="BG5" t="s">
        <v>147</v>
      </c>
      <c r="BH5" t="s">
        <v>147</v>
      </c>
      <c r="BI5" t="s">
        <v>146</v>
      </c>
      <c r="BJ5" t="s">
        <v>147</v>
      </c>
      <c r="BK5" t="s">
        <v>115</v>
      </c>
      <c r="BL5">
        <v>5</v>
      </c>
      <c r="BM5">
        <v>1</v>
      </c>
      <c r="BN5">
        <v>4</v>
      </c>
      <c r="BO5">
        <v>2</v>
      </c>
      <c r="BP5">
        <v>7</v>
      </c>
      <c r="BQ5">
        <v>8</v>
      </c>
      <c r="BR5">
        <v>9</v>
      </c>
      <c r="BS5">
        <v>10</v>
      </c>
      <c r="BT5">
        <v>3</v>
      </c>
      <c r="BU5">
        <v>6</v>
      </c>
      <c r="BV5" t="s">
        <v>115</v>
      </c>
      <c r="BW5" t="s">
        <v>264</v>
      </c>
      <c r="BX5" t="s">
        <v>265</v>
      </c>
      <c r="BY5" t="s">
        <v>115</v>
      </c>
      <c r="BZ5" t="s">
        <v>266</v>
      </c>
      <c r="CA5" t="s">
        <v>266</v>
      </c>
      <c r="CB5" t="s">
        <v>267</v>
      </c>
      <c r="CC5" t="s">
        <v>136</v>
      </c>
      <c r="CD5" s="1" t="s">
        <v>268</v>
      </c>
      <c r="CF5" t="s">
        <v>269</v>
      </c>
      <c r="CG5" t="s">
        <v>144</v>
      </c>
      <c r="CH5" t="s">
        <v>136</v>
      </c>
      <c r="CI5" t="s">
        <v>270</v>
      </c>
      <c r="CJ5" t="s">
        <v>141</v>
      </c>
      <c r="CK5" t="s">
        <v>144</v>
      </c>
      <c r="CL5" t="s">
        <v>144</v>
      </c>
      <c r="CM5" t="s">
        <v>271</v>
      </c>
      <c r="CN5" t="s">
        <v>142</v>
      </c>
      <c r="CO5" t="s">
        <v>272</v>
      </c>
      <c r="CP5" t="s">
        <v>165</v>
      </c>
      <c r="CQ5" t="s">
        <v>273</v>
      </c>
      <c r="CR5" t="s">
        <v>123</v>
      </c>
      <c r="CS5" t="s">
        <v>165</v>
      </c>
      <c r="CT5" t="s">
        <v>274</v>
      </c>
      <c r="CU5" t="s">
        <v>141</v>
      </c>
      <c r="CV5" t="s">
        <v>142</v>
      </c>
      <c r="CW5" t="s">
        <v>142</v>
      </c>
      <c r="CX5" t="s">
        <v>141</v>
      </c>
      <c r="CY5" t="s">
        <v>171</v>
      </c>
      <c r="CZ5" t="s">
        <v>171</v>
      </c>
      <c r="DA5" t="s">
        <v>171</v>
      </c>
      <c r="DB5" t="s">
        <v>275</v>
      </c>
      <c r="DC5" t="s">
        <v>142</v>
      </c>
      <c r="DD5" t="s">
        <v>276</v>
      </c>
      <c r="DE5" t="s">
        <v>277</v>
      </c>
      <c r="DF5" t="s">
        <v>136</v>
      </c>
      <c r="DG5" t="s">
        <v>278</v>
      </c>
      <c r="DH5" t="s">
        <v>141</v>
      </c>
      <c r="DI5" t="s">
        <v>246</v>
      </c>
      <c r="DJ5" t="s">
        <v>142</v>
      </c>
      <c r="DK5" t="s">
        <v>279</v>
      </c>
      <c r="DL5" t="s">
        <v>138</v>
      </c>
      <c r="DM5" t="s">
        <v>280</v>
      </c>
      <c r="DN5" t="s">
        <v>141</v>
      </c>
      <c r="DR5" t="s">
        <v>123</v>
      </c>
      <c r="DS5" s="1" t="s">
        <v>281</v>
      </c>
      <c r="DT5" t="s">
        <v>282</v>
      </c>
      <c r="DU5" t="s">
        <v>144</v>
      </c>
      <c r="DV5" t="s">
        <v>283</v>
      </c>
      <c r="DW5" t="s">
        <v>138</v>
      </c>
      <c r="DY5" t="s">
        <v>142</v>
      </c>
      <c r="DZ5" t="s">
        <v>284</v>
      </c>
      <c r="EA5" t="s">
        <v>123</v>
      </c>
      <c r="EB5" t="s">
        <v>285</v>
      </c>
      <c r="EC5" t="s">
        <v>286</v>
      </c>
    </row>
    <row r="6" spans="1:133" ht="15.95" customHeight="1">
      <c r="A6">
        <v>3342759</v>
      </c>
      <c r="B6" t="s">
        <v>1892</v>
      </c>
      <c r="C6" t="s">
        <v>288</v>
      </c>
      <c r="D6" t="s">
        <v>289</v>
      </c>
      <c r="E6" t="s">
        <v>290</v>
      </c>
      <c r="F6" t="s">
        <v>119</v>
      </c>
      <c r="G6" t="s">
        <v>120</v>
      </c>
      <c r="H6" t="s">
        <v>121</v>
      </c>
      <c r="I6" t="s">
        <v>122</v>
      </c>
      <c r="J6" t="s">
        <v>123</v>
      </c>
      <c r="K6" t="s">
        <v>219</v>
      </c>
      <c r="M6" t="s">
        <v>220</v>
      </c>
      <c r="O6" t="s">
        <v>180</v>
      </c>
      <c r="Q6" t="s">
        <v>291</v>
      </c>
      <c r="R6" t="s">
        <v>128</v>
      </c>
      <c r="S6" t="s">
        <v>182</v>
      </c>
      <c r="U6" t="s">
        <v>256</v>
      </c>
      <c r="X6" t="s">
        <v>292</v>
      </c>
      <c r="Z6" t="s">
        <v>123</v>
      </c>
      <c r="AA6" t="s">
        <v>183</v>
      </c>
      <c r="AC6">
        <v>2001</v>
      </c>
      <c r="AD6" t="s">
        <v>293</v>
      </c>
      <c r="AE6" t="s">
        <v>293</v>
      </c>
      <c r="AF6" t="s">
        <v>294</v>
      </c>
      <c r="AH6" t="s">
        <v>295</v>
      </c>
      <c r="AI6" t="s">
        <v>136</v>
      </c>
      <c r="AJ6" t="s">
        <v>296</v>
      </c>
      <c r="AK6" t="s">
        <v>136</v>
      </c>
      <c r="AL6" t="s">
        <v>297</v>
      </c>
      <c r="AM6" t="s">
        <v>138</v>
      </c>
      <c r="AO6" t="s">
        <v>138</v>
      </c>
      <c r="AQ6" t="s">
        <v>136</v>
      </c>
      <c r="AR6" t="s">
        <v>298</v>
      </c>
      <c r="AS6" t="s">
        <v>141</v>
      </c>
      <c r="AT6" t="s">
        <v>144</v>
      </c>
      <c r="AU6" t="s">
        <v>144</v>
      </c>
      <c r="AV6" t="s">
        <v>299</v>
      </c>
      <c r="AW6" t="s">
        <v>171</v>
      </c>
      <c r="AX6" t="s">
        <v>300</v>
      </c>
      <c r="AY6" t="s">
        <v>123</v>
      </c>
      <c r="AZ6" t="s">
        <v>141</v>
      </c>
      <c r="BA6" t="s">
        <v>148</v>
      </c>
      <c r="BB6" t="s">
        <v>148</v>
      </c>
      <c r="BC6" t="s">
        <v>148</v>
      </c>
      <c r="BD6" t="s">
        <v>148</v>
      </c>
      <c r="BE6" t="s">
        <v>148</v>
      </c>
      <c r="BF6" t="s">
        <v>148</v>
      </c>
      <c r="BG6" t="s">
        <v>148</v>
      </c>
      <c r="BH6" t="s">
        <v>148</v>
      </c>
      <c r="BI6" t="s">
        <v>148</v>
      </c>
      <c r="BJ6" t="s">
        <v>148</v>
      </c>
      <c r="BK6" t="s">
        <v>115</v>
      </c>
      <c r="BM6">
        <v>1</v>
      </c>
      <c r="BV6" t="s">
        <v>115</v>
      </c>
      <c r="BW6" t="s">
        <v>301</v>
      </c>
      <c r="BX6" t="s">
        <v>301</v>
      </c>
      <c r="BY6" t="s">
        <v>115</v>
      </c>
      <c r="BZ6" t="s">
        <v>301</v>
      </c>
      <c r="CA6" t="s">
        <v>301</v>
      </c>
      <c r="CB6" t="s">
        <v>302</v>
      </c>
      <c r="CC6" t="s">
        <v>136</v>
      </c>
      <c r="CD6" t="s">
        <v>303</v>
      </c>
      <c r="CF6" t="s">
        <v>304</v>
      </c>
      <c r="CG6" t="s">
        <v>144</v>
      </c>
      <c r="CH6" t="s">
        <v>136</v>
      </c>
      <c r="CI6" t="s">
        <v>305</v>
      </c>
      <c r="CJ6" t="s">
        <v>141</v>
      </c>
      <c r="CK6" t="s">
        <v>144</v>
      </c>
      <c r="CL6" t="s">
        <v>144</v>
      </c>
      <c r="CM6" t="s">
        <v>306</v>
      </c>
      <c r="CN6" t="s">
        <v>171</v>
      </c>
      <c r="CO6" t="s">
        <v>307</v>
      </c>
      <c r="CP6" t="s">
        <v>246</v>
      </c>
      <c r="CQ6" t="s">
        <v>308</v>
      </c>
      <c r="CR6" t="s">
        <v>123</v>
      </c>
      <c r="CS6" t="s">
        <v>144</v>
      </c>
      <c r="CT6" t="s">
        <v>309</v>
      </c>
      <c r="CU6" t="s">
        <v>141</v>
      </c>
      <c r="CV6" t="s">
        <v>144</v>
      </c>
      <c r="CW6" t="s">
        <v>144</v>
      </c>
      <c r="CX6" t="s">
        <v>141</v>
      </c>
      <c r="CY6" t="s">
        <v>142</v>
      </c>
      <c r="CZ6" t="s">
        <v>142</v>
      </c>
      <c r="DA6" t="s">
        <v>142</v>
      </c>
      <c r="DB6" t="s">
        <v>310</v>
      </c>
      <c r="DC6" t="s">
        <v>171</v>
      </c>
      <c r="DD6" t="s">
        <v>311</v>
      </c>
      <c r="DE6" t="s">
        <v>312</v>
      </c>
      <c r="DF6" t="s">
        <v>136</v>
      </c>
      <c r="DG6" t="s">
        <v>313</v>
      </c>
      <c r="DH6" t="s">
        <v>141</v>
      </c>
      <c r="DI6" t="s">
        <v>144</v>
      </c>
      <c r="DJ6" t="s">
        <v>144</v>
      </c>
      <c r="DK6" t="s">
        <v>314</v>
      </c>
      <c r="DL6" t="s">
        <v>136</v>
      </c>
      <c r="DM6" t="s">
        <v>315</v>
      </c>
      <c r="DN6" t="s">
        <v>141</v>
      </c>
      <c r="DO6" t="s">
        <v>144</v>
      </c>
      <c r="DP6" t="s">
        <v>144</v>
      </c>
      <c r="DQ6" t="s">
        <v>316</v>
      </c>
      <c r="DR6" t="s">
        <v>123</v>
      </c>
      <c r="DS6" s="1" t="s">
        <v>317</v>
      </c>
      <c r="DT6" t="s">
        <v>318</v>
      </c>
      <c r="DU6" t="s">
        <v>144</v>
      </c>
      <c r="DV6" s="1" t="s">
        <v>319</v>
      </c>
      <c r="DW6" t="s">
        <v>136</v>
      </c>
      <c r="DX6" t="s">
        <v>320</v>
      </c>
      <c r="DY6" t="s">
        <v>171</v>
      </c>
      <c r="DZ6" t="s">
        <v>321</v>
      </c>
      <c r="EA6" t="s">
        <v>123</v>
      </c>
      <c r="EB6" t="s">
        <v>322</v>
      </c>
      <c r="EC6" t="s">
        <v>322</v>
      </c>
    </row>
    <row r="7" spans="1:133" ht="15.95" customHeight="1">
      <c r="A7">
        <v>3343528</v>
      </c>
      <c r="B7" t="s">
        <v>1893</v>
      </c>
      <c r="C7" t="s">
        <v>324</v>
      </c>
      <c r="D7" t="s">
        <v>325</v>
      </c>
      <c r="E7" t="s">
        <v>326</v>
      </c>
      <c r="F7" t="s">
        <v>119</v>
      </c>
      <c r="G7" t="s">
        <v>120</v>
      </c>
      <c r="H7" t="s">
        <v>121</v>
      </c>
      <c r="I7" t="s">
        <v>122</v>
      </c>
      <c r="J7" t="s">
        <v>123</v>
      </c>
      <c r="K7" t="s">
        <v>327</v>
      </c>
      <c r="M7" t="s">
        <v>125</v>
      </c>
      <c r="O7" t="s">
        <v>221</v>
      </c>
      <c r="Q7" t="s">
        <v>328</v>
      </c>
      <c r="R7" t="s">
        <v>128</v>
      </c>
      <c r="S7" t="s">
        <v>129</v>
      </c>
      <c r="U7" t="s">
        <v>329</v>
      </c>
      <c r="X7" t="s">
        <v>292</v>
      </c>
      <c r="Z7" t="s">
        <v>123</v>
      </c>
      <c r="AA7" t="s">
        <v>183</v>
      </c>
      <c r="AC7">
        <v>2006</v>
      </c>
      <c r="AD7" t="s">
        <v>133</v>
      </c>
      <c r="AE7" t="s">
        <v>133</v>
      </c>
      <c r="AF7" t="s">
        <v>330</v>
      </c>
      <c r="AH7" t="s">
        <v>331</v>
      </c>
      <c r="AI7" t="s">
        <v>136</v>
      </c>
      <c r="AJ7" t="s">
        <v>332</v>
      </c>
      <c r="AK7" t="s">
        <v>136</v>
      </c>
      <c r="AL7" t="s">
        <v>333</v>
      </c>
      <c r="AM7" t="s">
        <v>136</v>
      </c>
      <c r="AN7" t="s">
        <v>334</v>
      </c>
      <c r="AO7" t="s">
        <v>138</v>
      </c>
      <c r="AQ7" t="s">
        <v>136</v>
      </c>
      <c r="AR7" t="s">
        <v>335</v>
      </c>
      <c r="AS7" t="s">
        <v>141</v>
      </c>
      <c r="AT7" t="s">
        <v>171</v>
      </c>
      <c r="AU7" t="s">
        <v>144</v>
      </c>
      <c r="AV7" t="s">
        <v>336</v>
      </c>
      <c r="AW7" t="s">
        <v>142</v>
      </c>
      <c r="AX7" t="s">
        <v>337</v>
      </c>
      <c r="AY7" t="s">
        <v>123</v>
      </c>
      <c r="AZ7" t="s">
        <v>141</v>
      </c>
      <c r="BA7" t="s">
        <v>146</v>
      </c>
      <c r="BB7" t="s">
        <v>148</v>
      </c>
      <c r="BC7" t="s">
        <v>146</v>
      </c>
      <c r="BD7" t="s">
        <v>146</v>
      </c>
      <c r="BE7" t="s">
        <v>146</v>
      </c>
      <c r="BF7" t="s">
        <v>147</v>
      </c>
      <c r="BG7" t="s">
        <v>146</v>
      </c>
      <c r="BH7" t="s">
        <v>146</v>
      </c>
      <c r="BI7" t="s">
        <v>147</v>
      </c>
      <c r="BJ7" t="s">
        <v>147</v>
      </c>
      <c r="BK7" t="s">
        <v>115</v>
      </c>
      <c r="BL7">
        <v>4</v>
      </c>
      <c r="BM7">
        <v>6</v>
      </c>
      <c r="BN7">
        <v>1</v>
      </c>
      <c r="BO7">
        <v>2</v>
      </c>
      <c r="BP7">
        <v>8</v>
      </c>
      <c r="BQ7">
        <v>9</v>
      </c>
      <c r="BR7">
        <v>3</v>
      </c>
      <c r="BS7">
        <v>5</v>
      </c>
      <c r="BT7">
        <v>7</v>
      </c>
      <c r="BU7">
        <v>10</v>
      </c>
      <c r="BV7" t="s">
        <v>115</v>
      </c>
      <c r="BW7" t="s">
        <v>338</v>
      </c>
      <c r="BX7" t="s">
        <v>338</v>
      </c>
      <c r="BY7" t="s">
        <v>115</v>
      </c>
      <c r="BZ7" t="s">
        <v>339</v>
      </c>
      <c r="CA7" t="s">
        <v>340</v>
      </c>
      <c r="CB7" s="1" t="s">
        <v>341</v>
      </c>
      <c r="CC7" t="s">
        <v>136</v>
      </c>
      <c r="CD7" s="1" t="s">
        <v>342</v>
      </c>
      <c r="CF7" s="1" t="s">
        <v>343</v>
      </c>
      <c r="CG7" t="s">
        <v>144</v>
      </c>
      <c r="CH7" t="s">
        <v>136</v>
      </c>
      <c r="CI7" s="1" t="s">
        <v>344</v>
      </c>
      <c r="CJ7" t="s">
        <v>141</v>
      </c>
      <c r="CK7" t="s">
        <v>144</v>
      </c>
      <c r="CL7" t="s">
        <v>171</v>
      </c>
      <c r="CM7" s="1" t="s">
        <v>345</v>
      </c>
      <c r="CN7" t="s">
        <v>171</v>
      </c>
      <c r="CO7" t="s">
        <v>346</v>
      </c>
      <c r="CP7" t="s">
        <v>171</v>
      </c>
      <c r="CQ7" t="s">
        <v>347</v>
      </c>
      <c r="CR7" t="s">
        <v>123</v>
      </c>
      <c r="CS7" t="s">
        <v>144</v>
      </c>
      <c r="CT7" t="s">
        <v>348</v>
      </c>
      <c r="CU7" t="s">
        <v>141</v>
      </c>
      <c r="CV7" t="s">
        <v>144</v>
      </c>
      <c r="CW7" t="s">
        <v>144</v>
      </c>
      <c r="CX7" t="s">
        <v>141</v>
      </c>
      <c r="CY7" t="s">
        <v>144</v>
      </c>
      <c r="CZ7" t="s">
        <v>144</v>
      </c>
      <c r="DA7" t="s">
        <v>144</v>
      </c>
      <c r="DB7" t="s">
        <v>349</v>
      </c>
      <c r="DC7" t="s">
        <v>144</v>
      </c>
      <c r="DD7" t="s">
        <v>350</v>
      </c>
      <c r="DE7" t="s">
        <v>351</v>
      </c>
      <c r="DF7" t="s">
        <v>136</v>
      </c>
      <c r="DG7" t="s">
        <v>352</v>
      </c>
      <c r="DH7" t="s">
        <v>141</v>
      </c>
      <c r="DI7" t="s">
        <v>144</v>
      </c>
      <c r="DJ7" t="s">
        <v>144</v>
      </c>
      <c r="DK7" t="s">
        <v>353</v>
      </c>
      <c r="DL7" t="s">
        <v>136</v>
      </c>
      <c r="DM7" t="s">
        <v>354</v>
      </c>
      <c r="DN7" t="s">
        <v>141</v>
      </c>
      <c r="DO7" t="s">
        <v>144</v>
      </c>
      <c r="DP7" t="s">
        <v>144</v>
      </c>
      <c r="DQ7" t="s">
        <v>355</v>
      </c>
      <c r="DR7" t="s">
        <v>123</v>
      </c>
      <c r="DS7" t="s">
        <v>356</v>
      </c>
      <c r="DT7" t="s">
        <v>357</v>
      </c>
      <c r="DU7" t="s">
        <v>144</v>
      </c>
      <c r="DV7" t="s">
        <v>358</v>
      </c>
      <c r="DW7" t="s">
        <v>136</v>
      </c>
      <c r="DX7" t="s">
        <v>359</v>
      </c>
      <c r="DY7" t="s">
        <v>171</v>
      </c>
      <c r="DZ7" t="s">
        <v>360</v>
      </c>
      <c r="EA7" t="s">
        <v>123</v>
      </c>
      <c r="EB7" t="s">
        <v>361</v>
      </c>
      <c r="EC7" t="s">
        <v>362</v>
      </c>
    </row>
    <row r="8" spans="1:133" ht="15.95" customHeight="1">
      <c r="A8">
        <v>3344182</v>
      </c>
      <c r="B8" t="s">
        <v>1894</v>
      </c>
      <c r="C8" t="s">
        <v>364</v>
      </c>
      <c r="D8" t="s">
        <v>365</v>
      </c>
      <c r="E8" t="s">
        <v>366</v>
      </c>
      <c r="F8" t="s">
        <v>119</v>
      </c>
      <c r="G8" t="s">
        <v>120</v>
      </c>
      <c r="H8" t="s">
        <v>121</v>
      </c>
      <c r="I8" t="s">
        <v>122</v>
      </c>
      <c r="J8" t="s">
        <v>123</v>
      </c>
      <c r="K8" t="s">
        <v>219</v>
      </c>
      <c r="M8" t="s">
        <v>220</v>
      </c>
      <c r="O8" t="s">
        <v>367</v>
      </c>
      <c r="Q8" t="s">
        <v>368</v>
      </c>
      <c r="R8" t="s">
        <v>128</v>
      </c>
      <c r="S8" t="s">
        <v>369</v>
      </c>
      <c r="U8" t="s">
        <v>370</v>
      </c>
      <c r="X8" t="s">
        <v>292</v>
      </c>
      <c r="Z8" t="s">
        <v>123</v>
      </c>
      <c r="AA8" t="s">
        <v>183</v>
      </c>
      <c r="AC8">
        <v>1995</v>
      </c>
      <c r="AD8" t="s">
        <v>224</v>
      </c>
      <c r="AE8" t="s">
        <v>225</v>
      </c>
      <c r="AF8" t="s">
        <v>371</v>
      </c>
      <c r="AH8" t="s">
        <v>372</v>
      </c>
      <c r="AI8" t="s">
        <v>138</v>
      </c>
      <c r="AJ8" t="s">
        <v>373</v>
      </c>
      <c r="AK8" t="s">
        <v>138</v>
      </c>
      <c r="AL8" t="s">
        <v>374</v>
      </c>
      <c r="AM8" t="s">
        <v>138</v>
      </c>
      <c r="AO8" t="s">
        <v>138</v>
      </c>
      <c r="AQ8" t="s">
        <v>138</v>
      </c>
      <c r="AS8" t="s">
        <v>141</v>
      </c>
      <c r="AT8" t="s">
        <v>144</v>
      </c>
      <c r="AU8" t="s">
        <v>144</v>
      </c>
      <c r="AV8" t="s">
        <v>375</v>
      </c>
      <c r="AW8" t="s">
        <v>171</v>
      </c>
      <c r="AX8" t="s">
        <v>376</v>
      </c>
      <c r="AY8" t="s">
        <v>123</v>
      </c>
      <c r="AZ8" t="s">
        <v>141</v>
      </c>
      <c r="BA8" t="s">
        <v>148</v>
      </c>
      <c r="BB8" t="s">
        <v>148</v>
      </c>
      <c r="BC8" t="s">
        <v>148</v>
      </c>
      <c r="BD8" t="s">
        <v>148</v>
      </c>
      <c r="BE8" t="s">
        <v>148</v>
      </c>
      <c r="BF8" t="s">
        <v>148</v>
      </c>
      <c r="BG8" t="s">
        <v>148</v>
      </c>
      <c r="BH8" t="s">
        <v>148</v>
      </c>
      <c r="BI8" t="s">
        <v>148</v>
      </c>
      <c r="BJ8" t="s">
        <v>148</v>
      </c>
      <c r="BK8" t="s">
        <v>115</v>
      </c>
      <c r="BL8">
        <v>1</v>
      </c>
      <c r="BM8">
        <v>4</v>
      </c>
      <c r="BN8">
        <v>5</v>
      </c>
      <c r="BO8">
        <v>6</v>
      </c>
      <c r="BP8">
        <v>7</v>
      </c>
      <c r="BQ8">
        <v>8</v>
      </c>
      <c r="BR8">
        <v>9</v>
      </c>
      <c r="BS8">
        <v>10</v>
      </c>
      <c r="BT8">
        <v>3</v>
      </c>
      <c r="BU8">
        <v>2</v>
      </c>
      <c r="BV8" t="s">
        <v>115</v>
      </c>
      <c r="BW8" t="s">
        <v>377</v>
      </c>
      <c r="BX8" t="s">
        <v>377</v>
      </c>
      <c r="BY8" t="s">
        <v>115</v>
      </c>
      <c r="BZ8" t="s">
        <v>377</v>
      </c>
      <c r="CA8" t="s">
        <v>377</v>
      </c>
      <c r="CB8" t="s">
        <v>378</v>
      </c>
      <c r="CC8" t="s">
        <v>136</v>
      </c>
      <c r="CD8" t="s">
        <v>379</v>
      </c>
      <c r="CF8" t="s">
        <v>380</v>
      </c>
      <c r="CG8" t="s">
        <v>144</v>
      </c>
      <c r="CH8" t="s">
        <v>381</v>
      </c>
      <c r="CI8" t="s">
        <v>382</v>
      </c>
      <c r="CJ8" t="s">
        <v>141</v>
      </c>
      <c r="CK8" t="s">
        <v>144</v>
      </c>
      <c r="CL8" t="s">
        <v>142</v>
      </c>
      <c r="CM8" t="s">
        <v>383</v>
      </c>
      <c r="CN8" t="s">
        <v>142</v>
      </c>
      <c r="CO8" t="s">
        <v>384</v>
      </c>
      <c r="CP8" t="s">
        <v>246</v>
      </c>
      <c r="CQ8" t="s">
        <v>385</v>
      </c>
      <c r="CR8" t="s">
        <v>123</v>
      </c>
      <c r="CS8" t="s">
        <v>144</v>
      </c>
      <c r="CT8" t="s">
        <v>386</v>
      </c>
      <c r="CU8" t="s">
        <v>141</v>
      </c>
      <c r="CV8" t="s">
        <v>144</v>
      </c>
      <c r="CW8" t="s">
        <v>144</v>
      </c>
      <c r="CX8" t="s">
        <v>141</v>
      </c>
      <c r="CY8" t="s">
        <v>142</v>
      </c>
      <c r="CZ8" t="s">
        <v>171</v>
      </c>
      <c r="DA8" t="s">
        <v>165</v>
      </c>
      <c r="DB8" t="s">
        <v>387</v>
      </c>
      <c r="DC8" t="s">
        <v>165</v>
      </c>
      <c r="DD8" t="s">
        <v>388</v>
      </c>
      <c r="DE8" t="s">
        <v>389</v>
      </c>
      <c r="DF8" t="s">
        <v>136</v>
      </c>
      <c r="DG8" t="s">
        <v>390</v>
      </c>
      <c r="DH8" t="s">
        <v>141</v>
      </c>
      <c r="DI8" t="s">
        <v>142</v>
      </c>
      <c r="DJ8" t="s">
        <v>144</v>
      </c>
      <c r="DK8" t="s">
        <v>391</v>
      </c>
      <c r="DL8" t="s">
        <v>136</v>
      </c>
      <c r="DM8" t="s">
        <v>392</v>
      </c>
      <c r="DN8" t="s">
        <v>141</v>
      </c>
      <c r="DO8" t="s">
        <v>165</v>
      </c>
      <c r="DP8" t="s">
        <v>144</v>
      </c>
      <c r="DQ8" t="s">
        <v>393</v>
      </c>
      <c r="DR8" t="s">
        <v>123</v>
      </c>
      <c r="DS8" t="s">
        <v>394</v>
      </c>
      <c r="DT8" t="s">
        <v>395</v>
      </c>
      <c r="DU8" t="s">
        <v>142</v>
      </c>
      <c r="DV8" t="s">
        <v>396</v>
      </c>
      <c r="DW8" t="s">
        <v>138</v>
      </c>
      <c r="DY8" t="s">
        <v>142</v>
      </c>
      <c r="DZ8" t="s">
        <v>397</v>
      </c>
      <c r="EA8" t="s">
        <v>123</v>
      </c>
      <c r="EB8" t="s">
        <v>398</v>
      </c>
      <c r="EC8" t="s">
        <v>399</v>
      </c>
    </row>
    <row r="9" spans="1:133" ht="15.95" customHeight="1">
      <c r="A9">
        <v>3361556</v>
      </c>
      <c r="B9" t="s">
        <v>1895</v>
      </c>
      <c r="C9" t="s">
        <v>401</v>
      </c>
      <c r="D9" t="s">
        <v>402</v>
      </c>
      <c r="E9" t="s">
        <v>403</v>
      </c>
      <c r="F9" t="s">
        <v>119</v>
      </c>
      <c r="G9" t="s">
        <v>404</v>
      </c>
      <c r="H9" t="s">
        <v>121</v>
      </c>
      <c r="I9" t="s">
        <v>122</v>
      </c>
      <c r="J9" t="s">
        <v>123</v>
      </c>
      <c r="K9" t="s">
        <v>405</v>
      </c>
      <c r="O9" t="s">
        <v>180</v>
      </c>
      <c r="Q9" t="s">
        <v>406</v>
      </c>
      <c r="R9" t="s">
        <v>128</v>
      </c>
      <c r="S9" t="s">
        <v>129</v>
      </c>
      <c r="U9" t="s">
        <v>127</v>
      </c>
      <c r="V9" t="s">
        <v>148</v>
      </c>
      <c r="X9" t="s">
        <v>146</v>
      </c>
      <c r="Z9" t="s">
        <v>123</v>
      </c>
      <c r="AA9" t="s">
        <v>407</v>
      </c>
      <c r="AB9" t="s">
        <v>408</v>
      </c>
      <c r="AC9">
        <v>2018</v>
      </c>
      <c r="AD9" t="s">
        <v>409</v>
      </c>
      <c r="AE9" t="s">
        <v>409</v>
      </c>
      <c r="AF9" t="s">
        <v>410</v>
      </c>
      <c r="AG9" t="s">
        <v>136</v>
      </c>
      <c r="AH9" t="s">
        <v>411</v>
      </c>
      <c r="AI9" t="s">
        <v>136</v>
      </c>
      <c r="AJ9" t="s">
        <v>412</v>
      </c>
      <c r="AK9" t="s">
        <v>138</v>
      </c>
      <c r="AL9" t="s">
        <v>413</v>
      </c>
      <c r="AM9" t="s">
        <v>136</v>
      </c>
      <c r="AN9" t="s">
        <v>414</v>
      </c>
      <c r="AO9" t="s">
        <v>138</v>
      </c>
      <c r="AQ9" t="s">
        <v>136</v>
      </c>
      <c r="AR9" t="s">
        <v>415</v>
      </c>
      <c r="AS9" t="s">
        <v>141</v>
      </c>
      <c r="AT9" t="s">
        <v>144</v>
      </c>
      <c r="AU9" t="s">
        <v>142</v>
      </c>
      <c r="AV9" t="s">
        <v>416</v>
      </c>
      <c r="AW9" t="s">
        <v>142</v>
      </c>
      <c r="AX9" t="s">
        <v>417</v>
      </c>
      <c r="AY9" t="s">
        <v>123</v>
      </c>
      <c r="AZ9" t="s">
        <v>141</v>
      </c>
      <c r="BA9" t="s">
        <v>147</v>
      </c>
      <c r="BB9" t="s">
        <v>148</v>
      </c>
      <c r="BC9" t="s">
        <v>148</v>
      </c>
      <c r="BD9" t="s">
        <v>148</v>
      </c>
      <c r="BE9" t="s">
        <v>146</v>
      </c>
      <c r="BF9" t="s">
        <v>147</v>
      </c>
      <c r="BG9" t="s">
        <v>148</v>
      </c>
      <c r="BH9" t="s">
        <v>146</v>
      </c>
      <c r="BI9" t="s">
        <v>148</v>
      </c>
      <c r="BJ9" t="s">
        <v>148</v>
      </c>
      <c r="BK9" t="s">
        <v>115</v>
      </c>
      <c r="BL9">
        <v>9</v>
      </c>
      <c r="BM9">
        <v>7</v>
      </c>
      <c r="BN9">
        <v>1</v>
      </c>
      <c r="BO9">
        <v>3</v>
      </c>
      <c r="BP9">
        <v>5</v>
      </c>
      <c r="BQ9">
        <v>10</v>
      </c>
      <c r="BR9">
        <v>6</v>
      </c>
      <c r="BS9">
        <v>8</v>
      </c>
      <c r="BT9">
        <v>2</v>
      </c>
      <c r="BU9">
        <v>4</v>
      </c>
      <c r="BV9" t="s">
        <v>115</v>
      </c>
      <c r="BW9" t="s">
        <v>418</v>
      </c>
      <c r="BX9" t="s">
        <v>419</v>
      </c>
      <c r="BY9" t="s">
        <v>115</v>
      </c>
      <c r="BZ9" t="s">
        <v>420</v>
      </c>
      <c r="CA9" t="s">
        <v>421</v>
      </c>
      <c r="CB9" s="1" t="s">
        <v>422</v>
      </c>
      <c r="CC9" t="s">
        <v>138</v>
      </c>
      <c r="CE9" t="s">
        <v>423</v>
      </c>
      <c r="CJ9" t="s">
        <v>141</v>
      </c>
      <c r="CK9" t="s">
        <v>144</v>
      </c>
      <c r="CL9" t="s">
        <v>142</v>
      </c>
      <c r="CM9" t="s">
        <v>424</v>
      </c>
      <c r="CN9" t="s">
        <v>171</v>
      </c>
      <c r="CO9" t="s">
        <v>425</v>
      </c>
      <c r="CP9" t="s">
        <v>142</v>
      </c>
      <c r="CQ9" s="1" t="s">
        <v>426</v>
      </c>
      <c r="CR9" t="s">
        <v>123</v>
      </c>
      <c r="CS9" t="s">
        <v>171</v>
      </c>
      <c r="CT9" t="s">
        <v>427</v>
      </c>
      <c r="CU9" t="s">
        <v>141</v>
      </c>
      <c r="CX9" t="s">
        <v>141</v>
      </c>
      <c r="DF9" t="s">
        <v>136</v>
      </c>
      <c r="DG9" t="s">
        <v>428</v>
      </c>
      <c r="DH9" t="s">
        <v>141</v>
      </c>
      <c r="DI9" t="s">
        <v>142</v>
      </c>
      <c r="DJ9" t="s">
        <v>144</v>
      </c>
      <c r="DK9" t="s">
        <v>429</v>
      </c>
      <c r="DL9" t="s">
        <v>138</v>
      </c>
      <c r="DN9" t="s">
        <v>141</v>
      </c>
      <c r="DR9" t="s">
        <v>123</v>
      </c>
      <c r="DS9" s="1" t="s">
        <v>430</v>
      </c>
      <c r="DT9" s="1" t="s">
        <v>431</v>
      </c>
      <c r="DU9" t="s">
        <v>171</v>
      </c>
      <c r="DV9" t="s">
        <v>432</v>
      </c>
      <c r="DY9" t="s">
        <v>171</v>
      </c>
      <c r="EA9" t="s">
        <v>123</v>
      </c>
      <c r="EB9" t="s">
        <v>433</v>
      </c>
      <c r="EC9" t="s">
        <v>406</v>
      </c>
    </row>
    <row r="10" spans="1:133" ht="15.95" customHeight="1">
      <c r="A10">
        <v>3386919</v>
      </c>
      <c r="B10" t="s">
        <v>1896</v>
      </c>
      <c r="C10" t="s">
        <v>435</v>
      </c>
      <c r="D10" t="s">
        <v>436</v>
      </c>
      <c r="E10" t="s">
        <v>437</v>
      </c>
      <c r="F10" t="s">
        <v>119</v>
      </c>
      <c r="G10" t="s">
        <v>404</v>
      </c>
      <c r="H10" t="s">
        <v>121</v>
      </c>
      <c r="I10" t="s">
        <v>122</v>
      </c>
      <c r="J10" t="s">
        <v>123</v>
      </c>
      <c r="K10" t="s">
        <v>124</v>
      </c>
      <c r="M10" t="s">
        <v>438</v>
      </c>
      <c r="O10" t="s">
        <v>126</v>
      </c>
      <c r="Q10" t="s">
        <v>439</v>
      </c>
      <c r="R10" t="s">
        <v>440</v>
      </c>
      <c r="S10" t="s">
        <v>182</v>
      </c>
      <c r="U10" t="s">
        <v>138</v>
      </c>
      <c r="X10" t="s">
        <v>131</v>
      </c>
      <c r="Z10" t="s">
        <v>123</v>
      </c>
      <c r="AA10" t="s">
        <v>183</v>
      </c>
      <c r="AC10">
        <v>2016</v>
      </c>
      <c r="AD10" t="s">
        <v>441</v>
      </c>
      <c r="AE10" t="s">
        <v>441</v>
      </c>
      <c r="AF10" t="s">
        <v>442</v>
      </c>
      <c r="AG10" t="s">
        <v>138</v>
      </c>
      <c r="AH10" t="s">
        <v>443</v>
      </c>
      <c r="AI10" t="s">
        <v>138</v>
      </c>
      <c r="AJ10" t="s">
        <v>444</v>
      </c>
      <c r="AK10" t="s">
        <v>136</v>
      </c>
      <c r="AL10" t="s">
        <v>445</v>
      </c>
      <c r="AM10" t="s">
        <v>136</v>
      </c>
      <c r="AN10" t="s">
        <v>446</v>
      </c>
      <c r="AO10" t="s">
        <v>138</v>
      </c>
      <c r="AQ10" t="s">
        <v>136</v>
      </c>
      <c r="AR10" t="s">
        <v>447</v>
      </c>
      <c r="AS10" t="s">
        <v>141</v>
      </c>
      <c r="AT10" t="s">
        <v>142</v>
      </c>
      <c r="AU10" t="s">
        <v>171</v>
      </c>
      <c r="AV10" t="s">
        <v>448</v>
      </c>
      <c r="AW10" t="s">
        <v>144</v>
      </c>
      <c r="AX10" t="s">
        <v>449</v>
      </c>
      <c r="AY10" t="s">
        <v>123</v>
      </c>
      <c r="AZ10" t="s">
        <v>141</v>
      </c>
      <c r="BA10" t="s">
        <v>450</v>
      </c>
      <c r="BB10" t="s">
        <v>450</v>
      </c>
      <c r="BC10" t="s">
        <v>147</v>
      </c>
      <c r="BD10" t="s">
        <v>147</v>
      </c>
      <c r="BE10" t="s">
        <v>450</v>
      </c>
      <c r="BF10" t="s">
        <v>450</v>
      </c>
      <c r="BG10" t="s">
        <v>147</v>
      </c>
      <c r="BH10" t="s">
        <v>147</v>
      </c>
      <c r="BI10" t="s">
        <v>147</v>
      </c>
      <c r="BJ10" t="s">
        <v>450</v>
      </c>
      <c r="BK10" t="s">
        <v>115</v>
      </c>
      <c r="BL10">
        <v>5</v>
      </c>
      <c r="BM10">
        <v>6</v>
      </c>
      <c r="BN10">
        <v>2</v>
      </c>
      <c r="BO10">
        <v>3</v>
      </c>
      <c r="BP10">
        <v>7</v>
      </c>
      <c r="BQ10">
        <v>10</v>
      </c>
      <c r="BR10">
        <v>8</v>
      </c>
      <c r="BS10">
        <v>4</v>
      </c>
      <c r="BT10">
        <v>1</v>
      </c>
      <c r="BU10">
        <v>9</v>
      </c>
      <c r="BV10" t="s">
        <v>115</v>
      </c>
      <c r="BW10" t="s">
        <v>451</v>
      </c>
      <c r="BX10" t="s">
        <v>452</v>
      </c>
      <c r="BY10" t="s">
        <v>115</v>
      </c>
      <c r="BZ10" t="s">
        <v>453</v>
      </c>
      <c r="CA10" t="s">
        <v>454</v>
      </c>
      <c r="CB10" t="s">
        <v>455</v>
      </c>
      <c r="CC10" t="s">
        <v>138</v>
      </c>
      <c r="CE10" t="s">
        <v>456</v>
      </c>
      <c r="CJ10" t="s">
        <v>141</v>
      </c>
      <c r="CK10" t="s">
        <v>144</v>
      </c>
      <c r="CL10" t="s">
        <v>144</v>
      </c>
      <c r="CM10" t="s">
        <v>457</v>
      </c>
      <c r="CN10" t="s">
        <v>144</v>
      </c>
      <c r="CO10" t="s">
        <v>458</v>
      </c>
      <c r="CP10" t="s">
        <v>144</v>
      </c>
      <c r="CQ10" t="s">
        <v>459</v>
      </c>
      <c r="CR10" t="s">
        <v>123</v>
      </c>
      <c r="CS10" t="s">
        <v>144</v>
      </c>
      <c r="CT10" t="s">
        <v>460</v>
      </c>
      <c r="CU10" t="s">
        <v>141</v>
      </c>
      <c r="CX10" t="s">
        <v>141</v>
      </c>
      <c r="DB10" t="s">
        <v>406</v>
      </c>
      <c r="DC10" t="s">
        <v>144</v>
      </c>
      <c r="DD10" t="s">
        <v>461</v>
      </c>
      <c r="DE10" t="s">
        <v>462</v>
      </c>
      <c r="DF10" t="s">
        <v>136</v>
      </c>
      <c r="DG10" t="s">
        <v>463</v>
      </c>
      <c r="DH10" t="s">
        <v>141</v>
      </c>
      <c r="DI10" t="s">
        <v>171</v>
      </c>
      <c r="DJ10" t="s">
        <v>144</v>
      </c>
      <c r="DK10" t="s">
        <v>464</v>
      </c>
      <c r="DL10" t="s">
        <v>381</v>
      </c>
      <c r="DM10" t="s">
        <v>465</v>
      </c>
      <c r="DN10" t="s">
        <v>141</v>
      </c>
      <c r="DR10" t="s">
        <v>123</v>
      </c>
      <c r="DS10" s="1" t="s">
        <v>466</v>
      </c>
      <c r="DT10" t="s">
        <v>467</v>
      </c>
      <c r="DU10" t="s">
        <v>142</v>
      </c>
      <c r="DV10" t="s">
        <v>468</v>
      </c>
      <c r="DW10" t="s">
        <v>138</v>
      </c>
      <c r="DY10" t="s">
        <v>144</v>
      </c>
      <c r="DZ10" t="s">
        <v>469</v>
      </c>
      <c r="EA10" t="s">
        <v>123</v>
      </c>
      <c r="EB10" t="s">
        <v>470</v>
      </c>
      <c r="EC10" t="s">
        <v>471</v>
      </c>
    </row>
    <row r="11" spans="1:133" ht="15.95" customHeight="1">
      <c r="A11">
        <v>3391114</v>
      </c>
      <c r="B11" t="s">
        <v>1897</v>
      </c>
      <c r="C11" t="s">
        <v>473</v>
      </c>
      <c r="D11" t="s">
        <v>474</v>
      </c>
      <c r="E11" t="s">
        <v>475</v>
      </c>
      <c r="F11" t="s">
        <v>119</v>
      </c>
      <c r="G11" t="s">
        <v>404</v>
      </c>
      <c r="H11" t="s">
        <v>121</v>
      </c>
      <c r="I11" t="s">
        <v>122</v>
      </c>
      <c r="J11" t="s">
        <v>123</v>
      </c>
      <c r="K11" t="s">
        <v>405</v>
      </c>
      <c r="M11" t="s">
        <v>476</v>
      </c>
      <c r="O11" t="s">
        <v>221</v>
      </c>
      <c r="Q11" t="s">
        <v>477</v>
      </c>
      <c r="R11" t="s">
        <v>478</v>
      </c>
      <c r="S11" t="s">
        <v>182</v>
      </c>
      <c r="U11" t="s">
        <v>127</v>
      </c>
      <c r="X11" t="s">
        <v>146</v>
      </c>
      <c r="Z11" t="s">
        <v>123</v>
      </c>
      <c r="AA11" t="s">
        <v>183</v>
      </c>
      <c r="AC11">
        <v>1991</v>
      </c>
      <c r="AD11" t="s">
        <v>224</v>
      </c>
      <c r="AE11" t="s">
        <v>225</v>
      </c>
      <c r="AF11" t="s">
        <v>479</v>
      </c>
      <c r="AG11" t="s">
        <v>138</v>
      </c>
      <c r="AH11" t="s">
        <v>480</v>
      </c>
      <c r="AI11" t="s">
        <v>136</v>
      </c>
      <c r="AJ11" t="s">
        <v>481</v>
      </c>
      <c r="AK11" t="s">
        <v>136</v>
      </c>
      <c r="AL11" t="s">
        <v>482</v>
      </c>
      <c r="AM11" t="s">
        <v>138</v>
      </c>
      <c r="AO11" t="s">
        <v>138</v>
      </c>
      <c r="AQ11" t="s">
        <v>138</v>
      </c>
      <c r="AS11" t="s">
        <v>141</v>
      </c>
      <c r="AT11" t="s">
        <v>144</v>
      </c>
      <c r="AU11" t="s">
        <v>144</v>
      </c>
      <c r="AV11" t="s">
        <v>483</v>
      </c>
      <c r="AW11" t="s">
        <v>142</v>
      </c>
      <c r="AX11" t="s">
        <v>484</v>
      </c>
      <c r="AY11" t="s">
        <v>123</v>
      </c>
      <c r="AZ11" t="s">
        <v>141</v>
      </c>
      <c r="BA11" t="s">
        <v>147</v>
      </c>
      <c r="BB11" t="s">
        <v>146</v>
      </c>
      <c r="BC11" t="s">
        <v>146</v>
      </c>
      <c r="BD11" t="s">
        <v>146</v>
      </c>
      <c r="BE11" t="s">
        <v>148</v>
      </c>
      <c r="BF11" t="s">
        <v>147</v>
      </c>
      <c r="BG11" t="s">
        <v>146</v>
      </c>
      <c r="BH11" t="s">
        <v>146</v>
      </c>
      <c r="BI11" t="s">
        <v>146</v>
      </c>
      <c r="BJ11" t="s">
        <v>148</v>
      </c>
      <c r="BK11" t="s">
        <v>115</v>
      </c>
      <c r="BL11">
        <v>9</v>
      </c>
      <c r="BM11">
        <v>7</v>
      </c>
      <c r="BN11">
        <v>1</v>
      </c>
      <c r="BO11">
        <v>3</v>
      </c>
      <c r="BP11">
        <v>5</v>
      </c>
      <c r="BQ11">
        <v>10</v>
      </c>
      <c r="BR11">
        <v>2</v>
      </c>
      <c r="BS11">
        <v>4</v>
      </c>
      <c r="BT11">
        <v>6</v>
      </c>
      <c r="BU11">
        <v>8</v>
      </c>
      <c r="BV11" t="s">
        <v>115</v>
      </c>
      <c r="BW11" t="s">
        <v>485</v>
      </c>
      <c r="BX11" t="s">
        <v>486</v>
      </c>
      <c r="BY11" t="s">
        <v>115</v>
      </c>
      <c r="BZ11" t="s">
        <v>487</v>
      </c>
      <c r="CA11" t="s">
        <v>488</v>
      </c>
      <c r="CB11" t="s">
        <v>489</v>
      </c>
      <c r="CC11" t="s">
        <v>136</v>
      </c>
      <c r="CD11" t="s">
        <v>490</v>
      </c>
      <c r="CF11" t="s">
        <v>491</v>
      </c>
      <c r="CG11" t="s">
        <v>142</v>
      </c>
      <c r="CH11" t="s">
        <v>381</v>
      </c>
      <c r="CI11" t="s">
        <v>492</v>
      </c>
      <c r="CJ11" t="s">
        <v>141</v>
      </c>
      <c r="CK11" t="s">
        <v>144</v>
      </c>
      <c r="CL11" t="s">
        <v>144</v>
      </c>
      <c r="CM11" t="s">
        <v>493</v>
      </c>
      <c r="CN11" t="s">
        <v>142</v>
      </c>
      <c r="CO11" t="s">
        <v>493</v>
      </c>
      <c r="CP11" t="s">
        <v>165</v>
      </c>
      <c r="CQ11" t="s">
        <v>494</v>
      </c>
      <c r="CR11" t="s">
        <v>123</v>
      </c>
      <c r="CS11" t="s">
        <v>142</v>
      </c>
      <c r="CT11" t="s">
        <v>495</v>
      </c>
      <c r="CU11" t="s">
        <v>141</v>
      </c>
      <c r="CV11" t="s">
        <v>142</v>
      </c>
      <c r="CW11" t="s">
        <v>142</v>
      </c>
      <c r="CX11" t="s">
        <v>141</v>
      </c>
      <c r="DB11" t="s">
        <v>496</v>
      </c>
      <c r="DC11" t="s">
        <v>142</v>
      </c>
      <c r="DD11" t="s">
        <v>497</v>
      </c>
      <c r="DE11" t="s">
        <v>498</v>
      </c>
      <c r="DF11" t="s">
        <v>136</v>
      </c>
      <c r="DG11" t="s">
        <v>499</v>
      </c>
      <c r="DH11" t="s">
        <v>141</v>
      </c>
      <c r="DI11" t="s">
        <v>165</v>
      </c>
      <c r="DJ11" t="s">
        <v>171</v>
      </c>
      <c r="DK11" t="s">
        <v>500</v>
      </c>
      <c r="DL11" t="s">
        <v>381</v>
      </c>
      <c r="DM11" t="s">
        <v>501</v>
      </c>
      <c r="DN11" t="s">
        <v>141</v>
      </c>
      <c r="DR11" t="s">
        <v>123</v>
      </c>
      <c r="DS11" t="s">
        <v>502</v>
      </c>
      <c r="DT11" t="s">
        <v>503</v>
      </c>
      <c r="DU11" t="s">
        <v>144</v>
      </c>
      <c r="DV11" s="1" t="s">
        <v>504</v>
      </c>
      <c r="DW11" t="s">
        <v>138</v>
      </c>
      <c r="DY11" t="s">
        <v>142</v>
      </c>
      <c r="DZ11" t="s">
        <v>505</v>
      </c>
      <c r="EA11" t="s">
        <v>123</v>
      </c>
      <c r="EB11" t="s">
        <v>506</v>
      </c>
      <c r="EC11" t="s">
        <v>507</v>
      </c>
    </row>
    <row r="12" spans="1:133" ht="15.95" customHeight="1">
      <c r="A12">
        <v>3421844</v>
      </c>
      <c r="B12" t="s">
        <v>1898</v>
      </c>
      <c r="C12" t="s">
        <v>509</v>
      </c>
      <c r="D12" t="s">
        <v>510</v>
      </c>
      <c r="E12" t="s">
        <v>511</v>
      </c>
      <c r="F12" t="s">
        <v>119</v>
      </c>
      <c r="G12" t="s">
        <v>404</v>
      </c>
      <c r="H12" t="s">
        <v>121</v>
      </c>
      <c r="I12" t="s">
        <v>122</v>
      </c>
      <c r="J12" t="s">
        <v>123</v>
      </c>
      <c r="K12" t="s">
        <v>405</v>
      </c>
      <c r="M12" t="s">
        <v>179</v>
      </c>
      <c r="O12" t="s">
        <v>126</v>
      </c>
      <c r="Q12" t="s">
        <v>367</v>
      </c>
      <c r="R12" t="s">
        <v>128</v>
      </c>
      <c r="S12" t="s">
        <v>182</v>
      </c>
      <c r="U12" t="s">
        <v>127</v>
      </c>
      <c r="X12" t="s">
        <v>131</v>
      </c>
      <c r="Z12" t="s">
        <v>123</v>
      </c>
      <c r="AA12" t="s">
        <v>183</v>
      </c>
      <c r="AC12">
        <v>1992</v>
      </c>
      <c r="AD12" t="s">
        <v>224</v>
      </c>
      <c r="AE12" t="s">
        <v>225</v>
      </c>
      <c r="AF12" t="s">
        <v>512</v>
      </c>
      <c r="AG12" t="s">
        <v>138</v>
      </c>
      <c r="AH12" t="s">
        <v>513</v>
      </c>
      <c r="AI12" t="s">
        <v>136</v>
      </c>
      <c r="AJ12" t="s">
        <v>514</v>
      </c>
      <c r="AK12" t="s">
        <v>136</v>
      </c>
      <c r="AL12" t="s">
        <v>515</v>
      </c>
      <c r="AM12" t="s">
        <v>136</v>
      </c>
      <c r="AN12" t="s">
        <v>516</v>
      </c>
      <c r="AO12" t="s">
        <v>138</v>
      </c>
      <c r="AQ12" t="s">
        <v>136</v>
      </c>
      <c r="AR12" t="s">
        <v>517</v>
      </c>
      <c r="AS12" t="s">
        <v>141</v>
      </c>
      <c r="AT12" t="s">
        <v>144</v>
      </c>
      <c r="AU12" t="s">
        <v>144</v>
      </c>
      <c r="AV12" t="s">
        <v>518</v>
      </c>
      <c r="AW12" t="s">
        <v>144</v>
      </c>
      <c r="AX12" t="s">
        <v>519</v>
      </c>
      <c r="AY12" t="s">
        <v>123</v>
      </c>
      <c r="AZ12" t="s">
        <v>141</v>
      </c>
      <c r="BA12" t="s">
        <v>147</v>
      </c>
      <c r="BB12" t="s">
        <v>450</v>
      </c>
      <c r="BC12" t="s">
        <v>148</v>
      </c>
      <c r="BD12" t="s">
        <v>147</v>
      </c>
      <c r="BE12" t="s">
        <v>147</v>
      </c>
      <c r="BF12" t="s">
        <v>147</v>
      </c>
      <c r="BG12" t="s">
        <v>147</v>
      </c>
      <c r="BH12" t="s">
        <v>147</v>
      </c>
      <c r="BI12" t="s">
        <v>147</v>
      </c>
      <c r="BJ12" t="s">
        <v>147</v>
      </c>
      <c r="BK12" t="s">
        <v>115</v>
      </c>
      <c r="BL12">
        <v>9</v>
      </c>
      <c r="BM12">
        <v>1</v>
      </c>
      <c r="BN12">
        <v>10</v>
      </c>
      <c r="BO12">
        <v>2</v>
      </c>
      <c r="BP12">
        <v>7</v>
      </c>
      <c r="BQ12">
        <v>6</v>
      </c>
      <c r="BR12">
        <v>3</v>
      </c>
      <c r="BS12">
        <v>4</v>
      </c>
      <c r="BT12">
        <v>8</v>
      </c>
      <c r="BU12">
        <v>5</v>
      </c>
      <c r="BV12" t="s">
        <v>115</v>
      </c>
      <c r="BW12" t="s">
        <v>520</v>
      </c>
      <c r="BX12" t="s">
        <v>521</v>
      </c>
      <c r="BY12" t="s">
        <v>115</v>
      </c>
      <c r="BZ12" t="s">
        <v>522</v>
      </c>
      <c r="CA12" t="s">
        <v>523</v>
      </c>
      <c r="CB12" t="s">
        <v>524</v>
      </c>
      <c r="CC12" t="s">
        <v>138</v>
      </c>
      <c r="CE12" t="s">
        <v>525</v>
      </c>
      <c r="CJ12" t="s">
        <v>141</v>
      </c>
      <c r="CK12" t="s">
        <v>144</v>
      </c>
      <c r="CL12" t="s">
        <v>142</v>
      </c>
      <c r="CM12" t="s">
        <v>526</v>
      </c>
      <c r="CN12" t="s">
        <v>171</v>
      </c>
      <c r="CO12" t="s">
        <v>527</v>
      </c>
      <c r="CP12" t="s">
        <v>165</v>
      </c>
      <c r="CQ12" t="s">
        <v>528</v>
      </c>
      <c r="CR12" t="s">
        <v>123</v>
      </c>
      <c r="CS12" t="s">
        <v>142</v>
      </c>
      <c r="CT12" t="s">
        <v>529</v>
      </c>
      <c r="CU12" t="s">
        <v>141</v>
      </c>
      <c r="CV12" t="s">
        <v>144</v>
      </c>
      <c r="CW12" t="s">
        <v>171</v>
      </c>
      <c r="CX12" t="s">
        <v>141</v>
      </c>
      <c r="CY12" t="s">
        <v>171</v>
      </c>
      <c r="CZ12" t="s">
        <v>171</v>
      </c>
      <c r="DA12" t="s">
        <v>171</v>
      </c>
      <c r="DB12" t="s">
        <v>530</v>
      </c>
      <c r="DC12" t="s">
        <v>142</v>
      </c>
      <c r="DF12" t="s">
        <v>136</v>
      </c>
      <c r="DG12" t="s">
        <v>531</v>
      </c>
      <c r="DH12" t="s">
        <v>141</v>
      </c>
      <c r="DI12" t="s">
        <v>171</v>
      </c>
      <c r="DJ12" t="s">
        <v>142</v>
      </c>
      <c r="DK12" t="s">
        <v>532</v>
      </c>
      <c r="DL12" t="s">
        <v>136</v>
      </c>
      <c r="DN12" t="s">
        <v>141</v>
      </c>
      <c r="DO12" t="s">
        <v>171</v>
      </c>
      <c r="DP12" t="s">
        <v>142</v>
      </c>
      <c r="DR12" t="s">
        <v>123</v>
      </c>
      <c r="DS12" t="s">
        <v>533</v>
      </c>
      <c r="DU12" t="s">
        <v>142</v>
      </c>
      <c r="DW12" t="s">
        <v>138</v>
      </c>
      <c r="DY12" t="s">
        <v>142</v>
      </c>
      <c r="EA12" t="s">
        <v>123</v>
      </c>
      <c r="EC12" t="s">
        <v>534</v>
      </c>
    </row>
    <row r="13" spans="1:133" ht="15.95" customHeight="1">
      <c r="A13">
        <v>3447389</v>
      </c>
      <c r="B13" t="s">
        <v>1899</v>
      </c>
      <c r="C13" t="s">
        <v>536</v>
      </c>
      <c r="D13" t="s">
        <v>537</v>
      </c>
      <c r="E13" t="s">
        <v>538</v>
      </c>
      <c r="F13" t="s">
        <v>119</v>
      </c>
      <c r="G13" t="s">
        <v>404</v>
      </c>
      <c r="H13" t="s">
        <v>121</v>
      </c>
      <c r="I13" t="s">
        <v>122</v>
      </c>
      <c r="J13" t="s">
        <v>123</v>
      </c>
      <c r="K13" t="s">
        <v>539</v>
      </c>
      <c r="M13" t="s">
        <v>125</v>
      </c>
      <c r="O13" t="s">
        <v>126</v>
      </c>
      <c r="Q13" t="s">
        <v>540</v>
      </c>
      <c r="R13" t="s">
        <v>541</v>
      </c>
      <c r="S13" t="s">
        <v>182</v>
      </c>
      <c r="U13" t="s">
        <v>127</v>
      </c>
      <c r="X13" t="s">
        <v>146</v>
      </c>
      <c r="Z13" t="s">
        <v>123</v>
      </c>
      <c r="AA13" t="s">
        <v>183</v>
      </c>
      <c r="AC13">
        <v>1995</v>
      </c>
      <c r="AD13" t="s">
        <v>224</v>
      </c>
      <c r="AE13" t="s">
        <v>225</v>
      </c>
      <c r="AF13" t="s">
        <v>542</v>
      </c>
      <c r="AG13" t="s">
        <v>136</v>
      </c>
      <c r="AH13" t="s">
        <v>543</v>
      </c>
      <c r="AI13" t="s">
        <v>138</v>
      </c>
      <c r="AJ13" t="s">
        <v>544</v>
      </c>
      <c r="AK13" t="s">
        <v>136</v>
      </c>
      <c r="AL13" t="s">
        <v>545</v>
      </c>
      <c r="AM13" t="s">
        <v>138</v>
      </c>
      <c r="AO13" t="s">
        <v>138</v>
      </c>
      <c r="AQ13" t="s">
        <v>136</v>
      </c>
      <c r="AR13" t="s">
        <v>546</v>
      </c>
      <c r="AS13" t="s">
        <v>141</v>
      </c>
      <c r="AT13" t="s">
        <v>142</v>
      </c>
      <c r="AU13" t="s">
        <v>142</v>
      </c>
      <c r="AV13" t="s">
        <v>547</v>
      </c>
      <c r="AW13" t="s">
        <v>142</v>
      </c>
      <c r="AX13" t="s">
        <v>548</v>
      </c>
      <c r="AY13" t="s">
        <v>123</v>
      </c>
      <c r="AZ13" t="s">
        <v>141</v>
      </c>
      <c r="BA13" t="s">
        <v>148</v>
      </c>
      <c r="BB13" t="s">
        <v>148</v>
      </c>
      <c r="BC13" t="s">
        <v>146</v>
      </c>
      <c r="BD13" t="s">
        <v>148</v>
      </c>
      <c r="BE13" t="s">
        <v>146</v>
      </c>
      <c r="BF13" t="s">
        <v>147</v>
      </c>
      <c r="BG13" t="s">
        <v>146</v>
      </c>
      <c r="BH13" t="s">
        <v>148</v>
      </c>
      <c r="BI13" t="s">
        <v>146</v>
      </c>
      <c r="BJ13" t="s">
        <v>148</v>
      </c>
      <c r="BK13" t="s">
        <v>115</v>
      </c>
      <c r="BL13">
        <v>2</v>
      </c>
      <c r="BM13">
        <v>7</v>
      </c>
      <c r="BN13">
        <v>5</v>
      </c>
      <c r="BO13">
        <v>1</v>
      </c>
      <c r="BP13">
        <v>6</v>
      </c>
      <c r="BQ13">
        <v>10</v>
      </c>
      <c r="BR13">
        <v>8</v>
      </c>
      <c r="BS13">
        <v>3</v>
      </c>
      <c r="BT13">
        <v>9</v>
      </c>
      <c r="BU13">
        <v>4</v>
      </c>
      <c r="BV13" t="s">
        <v>115</v>
      </c>
      <c r="BW13" t="s">
        <v>549</v>
      </c>
      <c r="BX13" t="s">
        <v>550</v>
      </c>
      <c r="BY13" t="s">
        <v>115</v>
      </c>
      <c r="BZ13" t="s">
        <v>551</v>
      </c>
      <c r="CA13" t="s">
        <v>552</v>
      </c>
      <c r="CB13" t="s">
        <v>553</v>
      </c>
      <c r="CC13" t="s">
        <v>136</v>
      </c>
      <c r="CD13" s="1" t="s">
        <v>554</v>
      </c>
      <c r="CF13" t="s">
        <v>555</v>
      </c>
      <c r="CG13" t="s">
        <v>144</v>
      </c>
      <c r="CH13" t="s">
        <v>136</v>
      </c>
      <c r="CI13" t="s">
        <v>556</v>
      </c>
      <c r="CJ13" t="s">
        <v>141</v>
      </c>
      <c r="CK13" t="s">
        <v>144</v>
      </c>
      <c r="CL13" t="s">
        <v>144</v>
      </c>
      <c r="CM13" t="s">
        <v>557</v>
      </c>
      <c r="CN13" t="s">
        <v>142</v>
      </c>
      <c r="CO13" t="s">
        <v>558</v>
      </c>
      <c r="CP13" t="s">
        <v>142</v>
      </c>
      <c r="CQ13" t="s">
        <v>559</v>
      </c>
      <c r="CR13" t="s">
        <v>123</v>
      </c>
      <c r="CS13" t="s">
        <v>171</v>
      </c>
      <c r="CT13" t="s">
        <v>560</v>
      </c>
      <c r="CU13" t="s">
        <v>141</v>
      </c>
      <c r="CV13" t="s">
        <v>142</v>
      </c>
      <c r="CW13" t="s">
        <v>142</v>
      </c>
      <c r="CX13" t="s">
        <v>141</v>
      </c>
      <c r="CY13" t="s">
        <v>144</v>
      </c>
      <c r="CZ13" t="s">
        <v>144</v>
      </c>
      <c r="DA13" t="s">
        <v>144</v>
      </c>
      <c r="DB13" t="s">
        <v>561</v>
      </c>
      <c r="DC13" t="s">
        <v>171</v>
      </c>
      <c r="DD13" t="s">
        <v>562</v>
      </c>
      <c r="DE13" s="1" t="s">
        <v>563</v>
      </c>
      <c r="DF13" t="s">
        <v>136</v>
      </c>
      <c r="DG13" t="s">
        <v>564</v>
      </c>
      <c r="DH13" t="s">
        <v>141</v>
      </c>
      <c r="DI13" t="s">
        <v>144</v>
      </c>
      <c r="DJ13" t="s">
        <v>144</v>
      </c>
      <c r="DK13" t="s">
        <v>565</v>
      </c>
      <c r="DL13" t="s">
        <v>136</v>
      </c>
      <c r="DM13" t="s">
        <v>566</v>
      </c>
      <c r="DN13" t="s">
        <v>141</v>
      </c>
      <c r="DO13" t="s">
        <v>144</v>
      </c>
      <c r="DP13" t="s">
        <v>144</v>
      </c>
      <c r="DQ13" t="s">
        <v>567</v>
      </c>
      <c r="DR13" t="s">
        <v>123</v>
      </c>
      <c r="DS13" s="1" t="s">
        <v>568</v>
      </c>
      <c r="DT13" t="s">
        <v>569</v>
      </c>
      <c r="DU13" t="s">
        <v>144</v>
      </c>
      <c r="DV13" s="1" t="s">
        <v>570</v>
      </c>
      <c r="DW13" t="s">
        <v>138</v>
      </c>
      <c r="DY13" t="s">
        <v>171</v>
      </c>
      <c r="DZ13" t="s">
        <v>571</v>
      </c>
      <c r="EA13" t="s">
        <v>123</v>
      </c>
      <c r="EB13" s="1" t="s">
        <v>572</v>
      </c>
      <c r="EC13" t="s">
        <v>573</v>
      </c>
    </row>
    <row r="14" spans="1:133" ht="15.95" customHeight="1">
      <c r="A14">
        <v>3453447</v>
      </c>
      <c r="B14" t="s">
        <v>1900</v>
      </c>
      <c r="C14" t="s">
        <v>575</v>
      </c>
      <c r="D14" t="s">
        <v>576</v>
      </c>
      <c r="E14" t="s">
        <v>577</v>
      </c>
      <c r="F14" t="s">
        <v>119</v>
      </c>
      <c r="G14" t="s">
        <v>404</v>
      </c>
      <c r="H14" t="s">
        <v>121</v>
      </c>
      <c r="I14" t="s">
        <v>122</v>
      </c>
      <c r="J14" t="s">
        <v>123</v>
      </c>
      <c r="K14" t="s">
        <v>219</v>
      </c>
      <c r="M14" t="s">
        <v>125</v>
      </c>
      <c r="O14" t="s">
        <v>578</v>
      </c>
      <c r="P14" t="s">
        <v>579</v>
      </c>
      <c r="Q14" t="s">
        <v>580</v>
      </c>
      <c r="R14" t="s">
        <v>128</v>
      </c>
      <c r="S14" t="s">
        <v>129</v>
      </c>
      <c r="U14" t="s">
        <v>581</v>
      </c>
      <c r="X14" t="s">
        <v>146</v>
      </c>
      <c r="Z14" t="s">
        <v>123</v>
      </c>
      <c r="AA14" t="s">
        <v>407</v>
      </c>
      <c r="AB14" t="s">
        <v>582</v>
      </c>
      <c r="AC14">
        <v>2014</v>
      </c>
      <c r="AD14" t="s">
        <v>184</v>
      </c>
      <c r="AE14" t="s">
        <v>184</v>
      </c>
      <c r="AF14" t="s">
        <v>583</v>
      </c>
      <c r="AG14" t="s">
        <v>136</v>
      </c>
      <c r="AH14" t="s">
        <v>584</v>
      </c>
      <c r="AI14" t="s">
        <v>138</v>
      </c>
      <c r="AJ14" t="s">
        <v>585</v>
      </c>
      <c r="AK14" t="s">
        <v>138</v>
      </c>
      <c r="AL14" t="s">
        <v>586</v>
      </c>
      <c r="AM14" t="s">
        <v>138</v>
      </c>
      <c r="AO14" t="s">
        <v>138</v>
      </c>
      <c r="AQ14" t="s">
        <v>136</v>
      </c>
      <c r="AR14" t="s">
        <v>587</v>
      </c>
      <c r="AS14" t="s">
        <v>141</v>
      </c>
      <c r="AT14" t="s">
        <v>144</v>
      </c>
      <c r="AU14" t="s">
        <v>144</v>
      </c>
      <c r="AV14" t="s">
        <v>588</v>
      </c>
      <c r="AW14" t="s">
        <v>171</v>
      </c>
      <c r="AX14" t="s">
        <v>589</v>
      </c>
      <c r="AY14" t="s">
        <v>123</v>
      </c>
      <c r="AZ14" t="s">
        <v>141</v>
      </c>
      <c r="BA14" t="s">
        <v>148</v>
      </c>
      <c r="BB14" t="s">
        <v>148</v>
      </c>
      <c r="BC14" t="s">
        <v>148</v>
      </c>
      <c r="BD14" t="s">
        <v>148</v>
      </c>
      <c r="BE14" t="s">
        <v>148</v>
      </c>
      <c r="BF14" t="s">
        <v>148</v>
      </c>
      <c r="BG14" t="s">
        <v>148</v>
      </c>
      <c r="BH14" t="s">
        <v>148</v>
      </c>
      <c r="BI14" t="s">
        <v>148</v>
      </c>
      <c r="BJ14" t="s">
        <v>148</v>
      </c>
      <c r="BK14" t="s">
        <v>115</v>
      </c>
      <c r="BL14">
        <v>2</v>
      </c>
      <c r="BM14">
        <v>10</v>
      </c>
      <c r="BN14">
        <v>4</v>
      </c>
      <c r="BO14">
        <v>6</v>
      </c>
      <c r="BP14">
        <v>5</v>
      </c>
      <c r="BQ14">
        <v>3</v>
      </c>
      <c r="BR14">
        <v>8</v>
      </c>
      <c r="BS14">
        <v>7</v>
      </c>
      <c r="BT14">
        <v>1</v>
      </c>
      <c r="BU14">
        <v>9</v>
      </c>
      <c r="BV14" t="s">
        <v>115</v>
      </c>
      <c r="BW14" t="s">
        <v>590</v>
      </c>
      <c r="BX14" t="s">
        <v>591</v>
      </c>
      <c r="BY14" t="s">
        <v>115</v>
      </c>
      <c r="BZ14" t="s">
        <v>592</v>
      </c>
      <c r="CA14" t="s">
        <v>593</v>
      </c>
      <c r="CB14" t="s">
        <v>594</v>
      </c>
      <c r="CC14" t="s">
        <v>136</v>
      </c>
      <c r="CD14" t="s">
        <v>595</v>
      </c>
      <c r="CF14" t="s">
        <v>138</v>
      </c>
      <c r="CG14" t="s">
        <v>142</v>
      </c>
      <c r="CH14" t="s">
        <v>136</v>
      </c>
      <c r="CI14" t="s">
        <v>596</v>
      </c>
      <c r="CJ14" t="s">
        <v>141</v>
      </c>
      <c r="CK14" t="s">
        <v>144</v>
      </c>
      <c r="CL14" t="s">
        <v>144</v>
      </c>
      <c r="CM14" t="s">
        <v>597</v>
      </c>
      <c r="CN14" t="s">
        <v>144</v>
      </c>
      <c r="CO14" t="s">
        <v>597</v>
      </c>
      <c r="CP14" t="s">
        <v>165</v>
      </c>
      <c r="CQ14" t="s">
        <v>598</v>
      </c>
      <c r="CR14" t="s">
        <v>123</v>
      </c>
      <c r="CS14" t="s">
        <v>165</v>
      </c>
      <c r="CT14" t="s">
        <v>599</v>
      </c>
      <c r="CU14" t="s">
        <v>141</v>
      </c>
      <c r="CV14" t="s">
        <v>144</v>
      </c>
      <c r="CW14" t="s">
        <v>144</v>
      </c>
      <c r="CX14" t="s">
        <v>141</v>
      </c>
      <c r="CY14" t="s">
        <v>142</v>
      </c>
      <c r="CZ14" t="s">
        <v>142</v>
      </c>
      <c r="DA14" t="s">
        <v>171</v>
      </c>
      <c r="DB14" s="1" t="s">
        <v>600</v>
      </c>
      <c r="DC14" t="s">
        <v>144</v>
      </c>
      <c r="DD14" t="s">
        <v>601</v>
      </c>
      <c r="DE14" t="s">
        <v>602</v>
      </c>
      <c r="DF14" t="s">
        <v>136</v>
      </c>
      <c r="DG14" s="1" t="s">
        <v>603</v>
      </c>
      <c r="DH14" t="s">
        <v>141</v>
      </c>
      <c r="DI14" t="s">
        <v>165</v>
      </c>
      <c r="DJ14" t="s">
        <v>165</v>
      </c>
      <c r="DK14" t="s">
        <v>604</v>
      </c>
      <c r="DL14" t="s">
        <v>136</v>
      </c>
      <c r="DM14" t="s">
        <v>605</v>
      </c>
      <c r="DN14" t="s">
        <v>141</v>
      </c>
      <c r="DO14" t="s">
        <v>165</v>
      </c>
      <c r="DP14" t="s">
        <v>165</v>
      </c>
      <c r="DQ14" t="s">
        <v>606</v>
      </c>
      <c r="DR14" t="s">
        <v>123</v>
      </c>
      <c r="DS14" s="1" t="s">
        <v>607</v>
      </c>
      <c r="DT14" t="s">
        <v>608</v>
      </c>
      <c r="DU14" t="s">
        <v>165</v>
      </c>
      <c r="DV14" t="s">
        <v>609</v>
      </c>
      <c r="DW14" t="s">
        <v>136</v>
      </c>
      <c r="DX14" t="s">
        <v>610</v>
      </c>
      <c r="DY14" t="s">
        <v>165</v>
      </c>
      <c r="DZ14" t="s">
        <v>611</v>
      </c>
      <c r="EA14" t="s">
        <v>123</v>
      </c>
      <c r="EB14" t="s">
        <v>612</v>
      </c>
      <c r="EC14" t="s">
        <v>613</v>
      </c>
    </row>
    <row r="15" spans="1:133" ht="15.95" customHeight="1">
      <c r="A15">
        <v>3480841</v>
      </c>
      <c r="B15" t="s">
        <v>1901</v>
      </c>
      <c r="C15" t="s">
        <v>615</v>
      </c>
      <c r="D15" t="s">
        <v>616</v>
      </c>
      <c r="E15" t="s">
        <v>617</v>
      </c>
      <c r="F15" t="s">
        <v>119</v>
      </c>
      <c r="G15" t="s">
        <v>404</v>
      </c>
      <c r="H15" t="s">
        <v>121</v>
      </c>
      <c r="I15" t="s">
        <v>122</v>
      </c>
      <c r="J15" t="s">
        <v>123</v>
      </c>
      <c r="K15" t="s">
        <v>618</v>
      </c>
      <c r="M15" t="s">
        <v>179</v>
      </c>
      <c r="O15" t="s">
        <v>180</v>
      </c>
      <c r="Q15" t="s">
        <v>138</v>
      </c>
      <c r="R15" t="s">
        <v>619</v>
      </c>
      <c r="S15" t="s">
        <v>182</v>
      </c>
      <c r="U15" t="s">
        <v>620</v>
      </c>
      <c r="V15" t="s">
        <v>131</v>
      </c>
      <c r="X15" t="s">
        <v>146</v>
      </c>
      <c r="Z15" t="s">
        <v>123</v>
      </c>
      <c r="AA15" t="s">
        <v>183</v>
      </c>
      <c r="AC15">
        <v>2012</v>
      </c>
      <c r="AD15" t="s">
        <v>184</v>
      </c>
      <c r="AE15" t="s">
        <v>184</v>
      </c>
      <c r="AF15" t="s">
        <v>621</v>
      </c>
      <c r="AG15" t="s">
        <v>136</v>
      </c>
      <c r="AH15" t="s">
        <v>622</v>
      </c>
      <c r="AI15" t="s">
        <v>138</v>
      </c>
      <c r="AJ15" t="s">
        <v>623</v>
      </c>
      <c r="AK15" t="s">
        <v>136</v>
      </c>
      <c r="AL15" t="s">
        <v>624</v>
      </c>
      <c r="AM15" t="s">
        <v>136</v>
      </c>
      <c r="AN15" t="s">
        <v>625</v>
      </c>
      <c r="AO15" t="s">
        <v>136</v>
      </c>
      <c r="AP15" t="s">
        <v>626</v>
      </c>
      <c r="AQ15" t="s">
        <v>136</v>
      </c>
      <c r="AR15" t="s">
        <v>627</v>
      </c>
      <c r="AS15" t="s">
        <v>141</v>
      </c>
      <c r="AT15" t="s">
        <v>171</v>
      </c>
      <c r="AU15" t="s">
        <v>165</v>
      </c>
      <c r="AV15" t="s">
        <v>628</v>
      </c>
      <c r="AW15" t="s">
        <v>142</v>
      </c>
      <c r="AX15" t="s">
        <v>629</v>
      </c>
      <c r="AY15" t="s">
        <v>123</v>
      </c>
      <c r="AZ15" t="s">
        <v>141</v>
      </c>
      <c r="BA15" t="s">
        <v>147</v>
      </c>
      <c r="BB15" t="s">
        <v>147</v>
      </c>
      <c r="BC15" t="s">
        <v>146</v>
      </c>
      <c r="BD15" t="s">
        <v>147</v>
      </c>
      <c r="BE15" t="s">
        <v>147</v>
      </c>
      <c r="BF15" t="s">
        <v>147</v>
      </c>
      <c r="BG15" t="s">
        <v>147</v>
      </c>
      <c r="BH15" t="s">
        <v>146</v>
      </c>
      <c r="BI15" t="s">
        <v>147</v>
      </c>
      <c r="BJ15" t="s">
        <v>147</v>
      </c>
      <c r="BK15" t="s">
        <v>115</v>
      </c>
      <c r="BL15">
        <v>6</v>
      </c>
      <c r="BM15">
        <v>7</v>
      </c>
      <c r="BN15">
        <v>1</v>
      </c>
      <c r="BO15">
        <v>3</v>
      </c>
      <c r="BP15">
        <v>5</v>
      </c>
      <c r="BQ15">
        <v>8</v>
      </c>
      <c r="BR15">
        <v>4</v>
      </c>
      <c r="BS15">
        <v>2</v>
      </c>
      <c r="BT15">
        <v>10</v>
      </c>
      <c r="BU15">
        <v>9</v>
      </c>
      <c r="BV15" t="s">
        <v>115</v>
      </c>
      <c r="BW15" t="s">
        <v>630</v>
      </c>
      <c r="BX15" t="s">
        <v>631</v>
      </c>
      <c r="BY15" t="s">
        <v>115</v>
      </c>
      <c r="BZ15" t="s">
        <v>632</v>
      </c>
      <c r="CA15" t="s">
        <v>633</v>
      </c>
      <c r="CB15" s="1" t="s">
        <v>634</v>
      </c>
      <c r="CC15" t="s">
        <v>138</v>
      </c>
      <c r="CE15" t="s">
        <v>635</v>
      </c>
      <c r="CJ15" t="s">
        <v>141</v>
      </c>
      <c r="CK15" t="s">
        <v>165</v>
      </c>
      <c r="CL15" t="s">
        <v>165</v>
      </c>
      <c r="CM15" t="s">
        <v>636</v>
      </c>
      <c r="CN15" t="s">
        <v>171</v>
      </c>
      <c r="CO15" t="s">
        <v>637</v>
      </c>
      <c r="CP15" t="s">
        <v>142</v>
      </c>
      <c r="CQ15" t="s">
        <v>638</v>
      </c>
      <c r="CR15" t="s">
        <v>123</v>
      </c>
      <c r="CS15" t="s">
        <v>171</v>
      </c>
      <c r="CT15" t="s">
        <v>639</v>
      </c>
      <c r="CU15" t="s">
        <v>141</v>
      </c>
      <c r="CV15" t="s">
        <v>142</v>
      </c>
      <c r="CW15" t="s">
        <v>142</v>
      </c>
      <c r="CX15" t="s">
        <v>141</v>
      </c>
      <c r="CY15" t="s">
        <v>142</v>
      </c>
      <c r="CZ15" t="s">
        <v>142</v>
      </c>
      <c r="DA15" t="s">
        <v>165</v>
      </c>
      <c r="DB15" t="s">
        <v>640</v>
      </c>
      <c r="DC15" t="s">
        <v>142</v>
      </c>
      <c r="DD15" t="s">
        <v>641</v>
      </c>
      <c r="DE15" t="s">
        <v>642</v>
      </c>
      <c r="DF15" t="s">
        <v>136</v>
      </c>
      <c r="DG15" t="s">
        <v>643</v>
      </c>
      <c r="DH15" t="s">
        <v>141</v>
      </c>
      <c r="DI15" t="s">
        <v>171</v>
      </c>
      <c r="DJ15" t="s">
        <v>171</v>
      </c>
      <c r="DK15" t="s">
        <v>644</v>
      </c>
      <c r="DL15" t="s">
        <v>381</v>
      </c>
      <c r="DM15" t="s">
        <v>645</v>
      </c>
      <c r="DN15" t="s">
        <v>141</v>
      </c>
      <c r="DR15" t="s">
        <v>123</v>
      </c>
      <c r="DS15" s="1" t="s">
        <v>646</v>
      </c>
      <c r="DT15" t="s">
        <v>647</v>
      </c>
      <c r="DU15" t="s">
        <v>144</v>
      </c>
      <c r="DV15" t="s">
        <v>648</v>
      </c>
      <c r="DW15" t="s">
        <v>136</v>
      </c>
      <c r="DX15" t="s">
        <v>649</v>
      </c>
      <c r="DY15" t="s">
        <v>142</v>
      </c>
      <c r="DZ15" t="s">
        <v>650</v>
      </c>
      <c r="EA15" t="s">
        <v>123</v>
      </c>
      <c r="EB15" t="s">
        <v>651</v>
      </c>
      <c r="EC15" s="1" t="s">
        <v>652</v>
      </c>
    </row>
    <row r="16" spans="1:133" ht="15.95" customHeight="1">
      <c r="A16">
        <v>3480844</v>
      </c>
      <c r="B16" t="s">
        <v>1902</v>
      </c>
      <c r="C16" t="s">
        <v>654</v>
      </c>
      <c r="D16" t="s">
        <v>655</v>
      </c>
      <c r="E16" t="s">
        <v>656</v>
      </c>
      <c r="F16" t="s">
        <v>119</v>
      </c>
      <c r="G16" t="s">
        <v>404</v>
      </c>
      <c r="H16" t="s">
        <v>121</v>
      </c>
      <c r="I16" t="s">
        <v>122</v>
      </c>
      <c r="J16" t="s">
        <v>123</v>
      </c>
      <c r="K16" t="s">
        <v>124</v>
      </c>
      <c r="M16" t="s">
        <v>438</v>
      </c>
      <c r="O16" t="s">
        <v>126</v>
      </c>
      <c r="R16" t="s">
        <v>128</v>
      </c>
      <c r="S16" t="s">
        <v>129</v>
      </c>
      <c r="X16" t="s">
        <v>131</v>
      </c>
      <c r="Z16" t="s">
        <v>123</v>
      </c>
      <c r="AA16" t="s">
        <v>183</v>
      </c>
      <c r="AC16">
        <v>2015</v>
      </c>
      <c r="AD16" t="s">
        <v>441</v>
      </c>
      <c r="AE16" t="s">
        <v>441</v>
      </c>
      <c r="AF16" t="s">
        <v>657</v>
      </c>
      <c r="AG16" t="s">
        <v>136</v>
      </c>
      <c r="AH16" t="s">
        <v>658</v>
      </c>
      <c r="AI16" t="s">
        <v>136</v>
      </c>
      <c r="AJ16" t="s">
        <v>659</v>
      </c>
      <c r="AK16" t="s">
        <v>136</v>
      </c>
      <c r="AL16" t="s">
        <v>660</v>
      </c>
      <c r="AM16" t="s">
        <v>136</v>
      </c>
      <c r="AN16" s="1" t="s">
        <v>661</v>
      </c>
      <c r="AO16" t="s">
        <v>136</v>
      </c>
      <c r="AP16" t="s">
        <v>662</v>
      </c>
      <c r="AQ16" t="s">
        <v>136</v>
      </c>
      <c r="AR16" t="s">
        <v>663</v>
      </c>
      <c r="AS16" t="s">
        <v>141</v>
      </c>
      <c r="AT16" t="s">
        <v>142</v>
      </c>
      <c r="AU16" t="s">
        <v>144</v>
      </c>
      <c r="AV16" t="s">
        <v>664</v>
      </c>
      <c r="AW16" t="s">
        <v>142</v>
      </c>
      <c r="AX16" t="s">
        <v>665</v>
      </c>
      <c r="AY16" t="s">
        <v>123</v>
      </c>
      <c r="AZ16" t="s">
        <v>141</v>
      </c>
      <c r="BA16" t="s">
        <v>147</v>
      </c>
      <c r="BB16" t="s">
        <v>148</v>
      </c>
      <c r="BC16" t="s">
        <v>146</v>
      </c>
      <c r="BD16" t="s">
        <v>146</v>
      </c>
      <c r="BE16" t="s">
        <v>146</v>
      </c>
      <c r="BF16" t="s">
        <v>147</v>
      </c>
      <c r="BG16" t="s">
        <v>146</v>
      </c>
      <c r="BH16" t="s">
        <v>146</v>
      </c>
      <c r="BI16" t="s">
        <v>148</v>
      </c>
      <c r="BJ16" t="s">
        <v>146</v>
      </c>
      <c r="BK16" t="s">
        <v>115</v>
      </c>
      <c r="BL16">
        <v>9</v>
      </c>
      <c r="BM16">
        <v>1</v>
      </c>
      <c r="BN16">
        <v>2</v>
      </c>
      <c r="BO16">
        <v>5</v>
      </c>
      <c r="BP16">
        <v>7</v>
      </c>
      <c r="BQ16">
        <v>8</v>
      </c>
      <c r="BR16">
        <v>6</v>
      </c>
      <c r="BS16">
        <v>10</v>
      </c>
      <c r="BT16">
        <v>4</v>
      </c>
      <c r="BU16">
        <v>3</v>
      </c>
      <c r="BV16" t="s">
        <v>115</v>
      </c>
      <c r="BW16" t="s">
        <v>666</v>
      </c>
      <c r="BX16" t="s">
        <v>667</v>
      </c>
      <c r="BY16" t="s">
        <v>115</v>
      </c>
      <c r="BZ16" t="s">
        <v>668</v>
      </c>
      <c r="CA16" t="s">
        <v>669</v>
      </c>
      <c r="CB16" s="1" t="s">
        <v>670</v>
      </c>
      <c r="CC16" t="s">
        <v>136</v>
      </c>
      <c r="CD16" t="s">
        <v>671</v>
      </c>
      <c r="CF16" t="s">
        <v>672</v>
      </c>
      <c r="CG16" t="s">
        <v>142</v>
      </c>
      <c r="CH16" t="s">
        <v>136</v>
      </c>
      <c r="CI16" t="s">
        <v>673</v>
      </c>
      <c r="CJ16" t="s">
        <v>141</v>
      </c>
      <c r="CK16" t="s">
        <v>144</v>
      </c>
      <c r="CL16" t="s">
        <v>144</v>
      </c>
      <c r="CM16" t="s">
        <v>674</v>
      </c>
      <c r="CN16" t="s">
        <v>142</v>
      </c>
      <c r="CO16" t="s">
        <v>675</v>
      </c>
      <c r="CP16" t="s">
        <v>171</v>
      </c>
      <c r="CQ16" t="s">
        <v>676</v>
      </c>
      <c r="CR16" t="s">
        <v>123</v>
      </c>
      <c r="CS16" t="s">
        <v>144</v>
      </c>
      <c r="CT16" t="s">
        <v>677</v>
      </c>
      <c r="CU16" t="s">
        <v>141</v>
      </c>
      <c r="CX16" t="s">
        <v>141</v>
      </c>
      <c r="DB16" t="s">
        <v>678</v>
      </c>
      <c r="DC16" t="s">
        <v>142</v>
      </c>
      <c r="DD16" t="s">
        <v>679</v>
      </c>
      <c r="DF16" t="s">
        <v>136</v>
      </c>
      <c r="DG16" t="s">
        <v>680</v>
      </c>
      <c r="DH16" t="s">
        <v>141</v>
      </c>
      <c r="DI16" t="s">
        <v>246</v>
      </c>
      <c r="DJ16" t="s">
        <v>144</v>
      </c>
      <c r="DK16" s="1" t="s">
        <v>681</v>
      </c>
      <c r="DL16" t="s">
        <v>381</v>
      </c>
      <c r="DM16" t="s">
        <v>682</v>
      </c>
      <c r="DN16" t="s">
        <v>141</v>
      </c>
      <c r="DR16" t="s">
        <v>123</v>
      </c>
      <c r="DU16" t="s">
        <v>171</v>
      </c>
      <c r="EA16" t="s">
        <v>123</v>
      </c>
      <c r="EB16" t="s">
        <v>683</v>
      </c>
      <c r="EC16" t="s">
        <v>684</v>
      </c>
    </row>
    <row r="17" spans="1:133" ht="15.95" customHeight="1">
      <c r="A17">
        <v>3481366</v>
      </c>
      <c r="B17" t="s">
        <v>1903</v>
      </c>
      <c r="C17" t="s">
        <v>686</v>
      </c>
      <c r="D17" t="s">
        <v>687</v>
      </c>
      <c r="E17" t="s">
        <v>688</v>
      </c>
      <c r="F17" t="s">
        <v>119</v>
      </c>
      <c r="G17" t="s">
        <v>404</v>
      </c>
      <c r="H17" t="s">
        <v>121</v>
      </c>
      <c r="I17" t="s">
        <v>122</v>
      </c>
      <c r="J17" t="s">
        <v>123</v>
      </c>
      <c r="K17" t="s">
        <v>124</v>
      </c>
      <c r="M17" t="s">
        <v>578</v>
      </c>
      <c r="N17" t="s">
        <v>689</v>
      </c>
      <c r="O17" t="s">
        <v>126</v>
      </c>
      <c r="Q17" t="s">
        <v>690</v>
      </c>
      <c r="R17" t="s">
        <v>128</v>
      </c>
      <c r="S17" t="s">
        <v>369</v>
      </c>
      <c r="U17" t="s">
        <v>691</v>
      </c>
      <c r="X17" t="s">
        <v>146</v>
      </c>
      <c r="Z17" t="s">
        <v>123</v>
      </c>
      <c r="AA17" t="s">
        <v>183</v>
      </c>
      <c r="AC17">
        <v>1983</v>
      </c>
      <c r="AD17" t="s">
        <v>224</v>
      </c>
      <c r="AE17" t="s">
        <v>225</v>
      </c>
      <c r="AF17" t="s">
        <v>692</v>
      </c>
      <c r="AG17" t="s">
        <v>136</v>
      </c>
      <c r="AH17" t="s">
        <v>693</v>
      </c>
      <c r="AI17" t="s">
        <v>138</v>
      </c>
      <c r="AJ17" t="s">
        <v>694</v>
      </c>
      <c r="AK17" t="s">
        <v>138</v>
      </c>
      <c r="AL17" t="s">
        <v>695</v>
      </c>
      <c r="AM17" t="s">
        <v>136</v>
      </c>
      <c r="AN17" t="s">
        <v>696</v>
      </c>
      <c r="AO17" t="s">
        <v>138</v>
      </c>
      <c r="AQ17" t="s">
        <v>138</v>
      </c>
      <c r="AS17" t="s">
        <v>141</v>
      </c>
      <c r="AT17" t="s">
        <v>144</v>
      </c>
      <c r="AU17" t="s">
        <v>144</v>
      </c>
      <c r="AV17" t="s">
        <v>697</v>
      </c>
      <c r="AW17" t="s">
        <v>142</v>
      </c>
      <c r="AX17" t="s">
        <v>698</v>
      </c>
      <c r="AY17" t="s">
        <v>123</v>
      </c>
      <c r="AZ17" t="s">
        <v>141</v>
      </c>
      <c r="BA17" t="s">
        <v>147</v>
      </c>
      <c r="BB17" t="s">
        <v>147</v>
      </c>
      <c r="BC17" t="s">
        <v>147</v>
      </c>
      <c r="BD17" t="s">
        <v>147</v>
      </c>
      <c r="BE17" t="s">
        <v>147</v>
      </c>
      <c r="BF17" t="s">
        <v>147</v>
      </c>
      <c r="BG17" t="s">
        <v>147</v>
      </c>
      <c r="BH17" t="s">
        <v>147</v>
      </c>
      <c r="BI17" t="s">
        <v>147</v>
      </c>
      <c r="BJ17" t="s">
        <v>147</v>
      </c>
      <c r="BK17" t="s">
        <v>115</v>
      </c>
      <c r="BM17">
        <v>9</v>
      </c>
      <c r="BN17">
        <v>10</v>
      </c>
      <c r="BT17">
        <v>7</v>
      </c>
      <c r="BU17">
        <v>1</v>
      </c>
      <c r="BV17" t="s">
        <v>115</v>
      </c>
      <c r="BW17" t="s">
        <v>699</v>
      </c>
      <c r="BX17" t="s">
        <v>699</v>
      </c>
      <c r="BY17" t="s">
        <v>115</v>
      </c>
      <c r="BZ17" t="s">
        <v>699</v>
      </c>
      <c r="CA17" t="s">
        <v>699</v>
      </c>
      <c r="CB17" t="s">
        <v>700</v>
      </c>
      <c r="CC17" t="s">
        <v>138</v>
      </c>
      <c r="CE17" t="s">
        <v>701</v>
      </c>
      <c r="CJ17" t="s">
        <v>141</v>
      </c>
      <c r="CK17" t="s">
        <v>144</v>
      </c>
      <c r="CL17" t="s">
        <v>144</v>
      </c>
      <c r="CM17" t="s">
        <v>702</v>
      </c>
      <c r="CN17" t="s">
        <v>142</v>
      </c>
      <c r="CO17" t="s">
        <v>703</v>
      </c>
      <c r="CP17" t="s">
        <v>142</v>
      </c>
      <c r="CQ17" t="s">
        <v>704</v>
      </c>
      <c r="CR17" t="s">
        <v>123</v>
      </c>
      <c r="CS17" t="s">
        <v>142</v>
      </c>
      <c r="CT17" t="s">
        <v>705</v>
      </c>
      <c r="CU17" t="s">
        <v>141</v>
      </c>
      <c r="CV17" t="s">
        <v>144</v>
      </c>
      <c r="CW17" t="s">
        <v>144</v>
      </c>
      <c r="CX17" t="s">
        <v>141</v>
      </c>
      <c r="CY17" t="s">
        <v>142</v>
      </c>
      <c r="CZ17" t="s">
        <v>142</v>
      </c>
      <c r="DA17" t="s">
        <v>171</v>
      </c>
      <c r="DB17" t="s">
        <v>706</v>
      </c>
      <c r="DC17" t="s">
        <v>142</v>
      </c>
      <c r="DD17" t="s">
        <v>707</v>
      </c>
      <c r="DE17" s="1" t="s">
        <v>708</v>
      </c>
      <c r="DF17" t="s">
        <v>136</v>
      </c>
      <c r="DG17" t="s">
        <v>709</v>
      </c>
      <c r="DH17" t="s">
        <v>141</v>
      </c>
      <c r="DI17" t="s">
        <v>171</v>
      </c>
      <c r="DJ17" t="s">
        <v>144</v>
      </c>
      <c r="DK17" t="s">
        <v>710</v>
      </c>
      <c r="DL17" t="s">
        <v>136</v>
      </c>
      <c r="DM17" s="1" t="s">
        <v>711</v>
      </c>
      <c r="DN17" t="s">
        <v>141</v>
      </c>
      <c r="DO17" t="s">
        <v>171</v>
      </c>
      <c r="DP17" t="s">
        <v>144</v>
      </c>
      <c r="DQ17" t="s">
        <v>712</v>
      </c>
      <c r="DR17" t="s">
        <v>123</v>
      </c>
      <c r="DS17" t="s">
        <v>713</v>
      </c>
      <c r="DT17" t="s">
        <v>714</v>
      </c>
      <c r="DU17" t="s">
        <v>142</v>
      </c>
      <c r="DV17" t="s">
        <v>715</v>
      </c>
      <c r="DY17" t="s">
        <v>171</v>
      </c>
      <c r="DZ17" t="s">
        <v>716</v>
      </c>
      <c r="EA17" t="s">
        <v>123</v>
      </c>
      <c r="EB17" s="1" t="s">
        <v>717</v>
      </c>
      <c r="EC17" t="s">
        <v>718</v>
      </c>
    </row>
    <row r="18" spans="1:133" ht="15.95" customHeight="1">
      <c r="A18">
        <v>3482835</v>
      </c>
      <c r="B18" t="s">
        <v>1904</v>
      </c>
      <c r="C18" t="s">
        <v>720</v>
      </c>
      <c r="D18" t="s">
        <v>721</v>
      </c>
      <c r="E18" t="s">
        <v>722</v>
      </c>
      <c r="F18" t="s">
        <v>119</v>
      </c>
      <c r="G18" t="s">
        <v>404</v>
      </c>
      <c r="H18" t="s">
        <v>121</v>
      </c>
      <c r="I18" t="s">
        <v>122</v>
      </c>
      <c r="J18" t="s">
        <v>123</v>
      </c>
      <c r="K18" t="s">
        <v>405</v>
      </c>
      <c r="M18" t="s">
        <v>125</v>
      </c>
      <c r="O18" t="s">
        <v>367</v>
      </c>
      <c r="Q18" t="s">
        <v>138</v>
      </c>
      <c r="R18" t="s">
        <v>128</v>
      </c>
      <c r="S18" t="s">
        <v>182</v>
      </c>
      <c r="U18" t="s">
        <v>138</v>
      </c>
      <c r="X18" t="s">
        <v>292</v>
      </c>
      <c r="Z18" t="s">
        <v>123</v>
      </c>
      <c r="AA18" t="s">
        <v>183</v>
      </c>
      <c r="AC18">
        <v>2018</v>
      </c>
      <c r="AD18" t="s">
        <v>723</v>
      </c>
      <c r="AE18" t="s">
        <v>724</v>
      </c>
      <c r="AF18" t="s">
        <v>725</v>
      </c>
      <c r="AG18" t="s">
        <v>136</v>
      </c>
      <c r="AH18" t="s">
        <v>726</v>
      </c>
      <c r="AI18" t="s">
        <v>136</v>
      </c>
      <c r="AJ18" t="s">
        <v>727</v>
      </c>
      <c r="AK18" t="s">
        <v>136</v>
      </c>
      <c r="AL18" t="s">
        <v>728</v>
      </c>
      <c r="AM18" t="s">
        <v>138</v>
      </c>
      <c r="AO18" t="s">
        <v>138</v>
      </c>
      <c r="AQ18" t="s">
        <v>138</v>
      </c>
      <c r="AS18" t="s">
        <v>141</v>
      </c>
      <c r="AT18" t="s">
        <v>144</v>
      </c>
      <c r="AU18" t="s">
        <v>171</v>
      </c>
      <c r="AV18" t="s">
        <v>729</v>
      </c>
      <c r="AW18" t="s">
        <v>142</v>
      </c>
      <c r="AX18" t="s">
        <v>730</v>
      </c>
      <c r="AY18" t="s">
        <v>123</v>
      </c>
      <c r="AZ18" t="s">
        <v>141</v>
      </c>
      <c r="BA18" t="s">
        <v>146</v>
      </c>
      <c r="BB18" t="s">
        <v>146</v>
      </c>
      <c r="BC18" t="s">
        <v>146</v>
      </c>
      <c r="BD18" t="s">
        <v>148</v>
      </c>
      <c r="BE18" t="s">
        <v>146</v>
      </c>
      <c r="BF18" t="s">
        <v>147</v>
      </c>
      <c r="BG18" t="s">
        <v>146</v>
      </c>
      <c r="BH18" t="s">
        <v>148</v>
      </c>
      <c r="BI18" t="s">
        <v>148</v>
      </c>
      <c r="BJ18" t="s">
        <v>148</v>
      </c>
      <c r="BK18" t="s">
        <v>115</v>
      </c>
      <c r="BL18">
        <v>7</v>
      </c>
      <c r="BM18">
        <v>9</v>
      </c>
      <c r="BN18">
        <v>6</v>
      </c>
      <c r="BO18">
        <v>3</v>
      </c>
      <c r="BP18">
        <v>10</v>
      </c>
      <c r="BQ18">
        <v>8</v>
      </c>
      <c r="BR18">
        <v>4</v>
      </c>
      <c r="BS18">
        <v>2</v>
      </c>
      <c r="BT18">
        <v>1</v>
      </c>
      <c r="BU18">
        <v>5</v>
      </c>
      <c r="BV18" t="s">
        <v>115</v>
      </c>
      <c r="BW18" t="s">
        <v>731</v>
      </c>
      <c r="BX18" t="s">
        <v>732</v>
      </c>
      <c r="BY18" t="s">
        <v>115</v>
      </c>
      <c r="BZ18" t="s">
        <v>733</v>
      </c>
      <c r="CA18" t="s">
        <v>734</v>
      </c>
      <c r="CB18" t="s">
        <v>735</v>
      </c>
      <c r="CC18" t="s">
        <v>138</v>
      </c>
      <c r="CE18" t="s">
        <v>736</v>
      </c>
      <c r="CJ18" t="s">
        <v>141</v>
      </c>
      <c r="CK18" t="s">
        <v>142</v>
      </c>
      <c r="CL18" t="s">
        <v>144</v>
      </c>
      <c r="CM18" t="s">
        <v>737</v>
      </c>
      <c r="CN18" t="s">
        <v>144</v>
      </c>
      <c r="CO18" t="s">
        <v>738</v>
      </c>
      <c r="CP18" t="s">
        <v>144</v>
      </c>
      <c r="CQ18" t="s">
        <v>739</v>
      </c>
      <c r="CR18" t="s">
        <v>123</v>
      </c>
      <c r="CS18" t="s">
        <v>144</v>
      </c>
      <c r="CT18" t="s">
        <v>740</v>
      </c>
      <c r="CU18" t="s">
        <v>141</v>
      </c>
      <c r="CV18" t="s">
        <v>171</v>
      </c>
      <c r="CW18" t="s">
        <v>144</v>
      </c>
      <c r="CX18" t="s">
        <v>141</v>
      </c>
      <c r="CY18" t="s">
        <v>142</v>
      </c>
      <c r="CZ18" t="s">
        <v>142</v>
      </c>
      <c r="DA18" t="s">
        <v>142</v>
      </c>
      <c r="DB18" t="s">
        <v>741</v>
      </c>
      <c r="DC18" t="s">
        <v>171</v>
      </c>
      <c r="DD18" t="s">
        <v>742</v>
      </c>
      <c r="DE18" t="s">
        <v>743</v>
      </c>
      <c r="DF18" t="s">
        <v>136</v>
      </c>
      <c r="DG18" t="s">
        <v>744</v>
      </c>
      <c r="DH18" t="s">
        <v>141</v>
      </c>
      <c r="DI18" t="s">
        <v>246</v>
      </c>
      <c r="DJ18" t="s">
        <v>142</v>
      </c>
      <c r="DK18" t="s">
        <v>745</v>
      </c>
      <c r="DL18" t="s">
        <v>381</v>
      </c>
      <c r="DM18" t="s">
        <v>746</v>
      </c>
      <c r="DN18" t="s">
        <v>141</v>
      </c>
      <c r="DR18" t="s">
        <v>123</v>
      </c>
      <c r="DS18" s="1" t="s">
        <v>747</v>
      </c>
      <c r="DT18" t="s">
        <v>748</v>
      </c>
      <c r="DU18" t="s">
        <v>165</v>
      </c>
      <c r="DV18" s="1" t="s">
        <v>749</v>
      </c>
      <c r="DW18" t="s">
        <v>138</v>
      </c>
      <c r="DY18" t="s">
        <v>165</v>
      </c>
      <c r="DZ18" t="s">
        <v>750</v>
      </c>
      <c r="EA18" t="s">
        <v>123</v>
      </c>
      <c r="EB18" t="s">
        <v>751</v>
      </c>
      <c r="EC18" t="s">
        <v>752</v>
      </c>
    </row>
    <row r="19" spans="1:133" ht="15.95" customHeight="1">
      <c r="A19">
        <v>3483027</v>
      </c>
      <c r="B19" t="s">
        <v>1905</v>
      </c>
      <c r="C19" t="s">
        <v>754</v>
      </c>
      <c r="D19" t="s">
        <v>755</v>
      </c>
      <c r="E19" t="s">
        <v>756</v>
      </c>
      <c r="F19" t="s">
        <v>119</v>
      </c>
      <c r="G19" t="s">
        <v>404</v>
      </c>
      <c r="H19" t="s">
        <v>121</v>
      </c>
      <c r="I19" t="s">
        <v>122</v>
      </c>
      <c r="J19" t="s">
        <v>123</v>
      </c>
      <c r="K19" t="s">
        <v>405</v>
      </c>
      <c r="M19" t="s">
        <v>179</v>
      </c>
      <c r="O19" t="s">
        <v>126</v>
      </c>
      <c r="Q19" t="s">
        <v>757</v>
      </c>
      <c r="R19" t="s">
        <v>128</v>
      </c>
      <c r="S19" t="s">
        <v>182</v>
      </c>
      <c r="U19" t="s">
        <v>758</v>
      </c>
      <c r="X19" t="s">
        <v>146</v>
      </c>
      <c r="Z19" t="s">
        <v>123</v>
      </c>
      <c r="AA19" t="s">
        <v>183</v>
      </c>
      <c r="AC19">
        <v>2009</v>
      </c>
      <c r="AD19" t="s">
        <v>759</v>
      </c>
      <c r="AE19" t="s">
        <v>759</v>
      </c>
      <c r="AF19" t="s">
        <v>760</v>
      </c>
      <c r="AG19" t="s">
        <v>136</v>
      </c>
      <c r="AH19" t="s">
        <v>761</v>
      </c>
      <c r="AI19" t="s">
        <v>136</v>
      </c>
      <c r="AJ19" t="s">
        <v>762</v>
      </c>
      <c r="AK19" t="s">
        <v>136</v>
      </c>
      <c r="AL19" t="s">
        <v>763</v>
      </c>
      <c r="AM19" t="s">
        <v>138</v>
      </c>
      <c r="AO19" t="s">
        <v>138</v>
      </c>
      <c r="AQ19" t="s">
        <v>136</v>
      </c>
      <c r="AR19" t="s">
        <v>764</v>
      </c>
      <c r="AS19" t="s">
        <v>141</v>
      </c>
      <c r="AT19" t="s">
        <v>165</v>
      </c>
      <c r="AU19" t="s">
        <v>142</v>
      </c>
      <c r="AV19" t="s">
        <v>765</v>
      </c>
      <c r="AW19" t="s">
        <v>171</v>
      </c>
      <c r="AX19" t="s">
        <v>766</v>
      </c>
      <c r="AY19" t="s">
        <v>123</v>
      </c>
      <c r="AZ19" t="s">
        <v>141</v>
      </c>
      <c r="BA19" t="s">
        <v>147</v>
      </c>
      <c r="BB19" t="s">
        <v>148</v>
      </c>
      <c r="BC19" t="s">
        <v>147</v>
      </c>
      <c r="BD19" t="s">
        <v>147</v>
      </c>
      <c r="BE19" t="s">
        <v>147</v>
      </c>
      <c r="BF19" t="s">
        <v>147</v>
      </c>
      <c r="BG19" t="s">
        <v>147</v>
      </c>
      <c r="BH19" t="s">
        <v>147</v>
      </c>
      <c r="BI19" t="s">
        <v>147</v>
      </c>
      <c r="BJ19" t="s">
        <v>148</v>
      </c>
      <c r="BK19" t="s">
        <v>115</v>
      </c>
      <c r="BL19">
        <v>1</v>
      </c>
      <c r="BM19">
        <v>6</v>
      </c>
      <c r="BN19">
        <v>7</v>
      </c>
      <c r="BO19">
        <v>8</v>
      </c>
      <c r="BP19">
        <v>4</v>
      </c>
      <c r="BQ19">
        <v>9</v>
      </c>
      <c r="BR19">
        <v>3</v>
      </c>
      <c r="BS19">
        <v>2</v>
      </c>
      <c r="BT19">
        <v>10</v>
      </c>
      <c r="BU19">
        <v>5</v>
      </c>
      <c r="BV19" t="s">
        <v>115</v>
      </c>
      <c r="BW19" t="s">
        <v>767</v>
      </c>
      <c r="BX19" t="s">
        <v>768</v>
      </c>
      <c r="BY19" t="s">
        <v>115</v>
      </c>
      <c r="BZ19" t="s">
        <v>769</v>
      </c>
      <c r="CA19" t="s">
        <v>770</v>
      </c>
      <c r="CB19" t="s">
        <v>771</v>
      </c>
      <c r="CC19" t="s">
        <v>138</v>
      </c>
      <c r="CE19" t="s">
        <v>772</v>
      </c>
      <c r="CJ19" t="s">
        <v>141</v>
      </c>
      <c r="CK19" t="s">
        <v>144</v>
      </c>
      <c r="CL19" t="s">
        <v>171</v>
      </c>
      <c r="CM19" t="s">
        <v>773</v>
      </c>
      <c r="CN19" t="s">
        <v>142</v>
      </c>
      <c r="CO19" t="s">
        <v>774</v>
      </c>
      <c r="CP19" t="s">
        <v>142</v>
      </c>
      <c r="CQ19" t="s">
        <v>775</v>
      </c>
      <c r="CR19" t="s">
        <v>123</v>
      </c>
      <c r="CS19" t="s">
        <v>144</v>
      </c>
      <c r="CT19" t="s">
        <v>776</v>
      </c>
      <c r="CU19" t="s">
        <v>141</v>
      </c>
      <c r="CV19" t="s">
        <v>144</v>
      </c>
      <c r="CW19" t="s">
        <v>144</v>
      </c>
      <c r="CX19" t="s">
        <v>141</v>
      </c>
      <c r="CY19" t="s">
        <v>142</v>
      </c>
      <c r="CZ19" t="s">
        <v>142</v>
      </c>
      <c r="DA19" t="s">
        <v>171</v>
      </c>
      <c r="DB19" t="s">
        <v>777</v>
      </c>
      <c r="DC19" t="s">
        <v>171</v>
      </c>
      <c r="DD19" t="s">
        <v>778</v>
      </c>
      <c r="DF19" t="s">
        <v>136</v>
      </c>
      <c r="DH19" t="s">
        <v>141</v>
      </c>
      <c r="DI19" t="s">
        <v>142</v>
      </c>
      <c r="DJ19" t="s">
        <v>144</v>
      </c>
      <c r="DL19" t="s">
        <v>138</v>
      </c>
      <c r="DN19" t="s">
        <v>141</v>
      </c>
      <c r="DR19" t="s">
        <v>123</v>
      </c>
      <c r="DS19" t="s">
        <v>779</v>
      </c>
      <c r="DU19" t="s">
        <v>142</v>
      </c>
      <c r="DY19" t="s">
        <v>142</v>
      </c>
      <c r="EA19" t="s">
        <v>123</v>
      </c>
      <c r="EC19" t="s">
        <v>780</v>
      </c>
    </row>
    <row r="20" spans="1:133" ht="15.95" customHeight="1">
      <c r="A20">
        <v>3483030</v>
      </c>
      <c r="B20" t="s">
        <v>1906</v>
      </c>
      <c r="C20" t="s">
        <v>782</v>
      </c>
      <c r="D20" t="s">
        <v>783</v>
      </c>
      <c r="E20" t="s">
        <v>784</v>
      </c>
      <c r="F20" t="s">
        <v>119</v>
      </c>
      <c r="G20" t="s">
        <v>404</v>
      </c>
      <c r="H20" t="s">
        <v>121</v>
      </c>
      <c r="I20" t="s">
        <v>122</v>
      </c>
      <c r="J20" t="s">
        <v>123</v>
      </c>
      <c r="K20" t="s">
        <v>178</v>
      </c>
      <c r="M20" t="s">
        <v>179</v>
      </c>
      <c r="O20" t="s">
        <v>221</v>
      </c>
      <c r="Q20" t="s">
        <v>367</v>
      </c>
      <c r="R20" t="s">
        <v>128</v>
      </c>
      <c r="S20" t="s">
        <v>182</v>
      </c>
      <c r="U20" t="s">
        <v>785</v>
      </c>
      <c r="X20" t="s">
        <v>292</v>
      </c>
      <c r="Z20" t="s">
        <v>123</v>
      </c>
      <c r="AA20" t="s">
        <v>183</v>
      </c>
      <c r="AC20">
        <v>2006</v>
      </c>
      <c r="AD20" t="s">
        <v>133</v>
      </c>
      <c r="AE20" t="s">
        <v>133</v>
      </c>
      <c r="AF20" t="s">
        <v>786</v>
      </c>
      <c r="AG20" t="s">
        <v>136</v>
      </c>
      <c r="AH20" t="s">
        <v>787</v>
      </c>
      <c r="AI20" t="s">
        <v>136</v>
      </c>
      <c r="AJ20" t="s">
        <v>788</v>
      </c>
      <c r="AK20" t="s">
        <v>138</v>
      </c>
      <c r="AL20" t="s">
        <v>789</v>
      </c>
      <c r="AM20" t="s">
        <v>136</v>
      </c>
      <c r="AN20" t="s">
        <v>790</v>
      </c>
      <c r="AO20" t="s">
        <v>138</v>
      </c>
      <c r="AQ20" t="s">
        <v>138</v>
      </c>
      <c r="AS20" t="s">
        <v>141</v>
      </c>
      <c r="AT20" t="s">
        <v>142</v>
      </c>
      <c r="AU20" t="s">
        <v>142</v>
      </c>
      <c r="AV20" t="s">
        <v>791</v>
      </c>
      <c r="AW20" t="s">
        <v>142</v>
      </c>
      <c r="AX20" t="s">
        <v>792</v>
      </c>
      <c r="AY20" t="s">
        <v>123</v>
      </c>
      <c r="AZ20" t="s">
        <v>141</v>
      </c>
      <c r="BA20" t="s">
        <v>147</v>
      </c>
      <c r="BB20" t="s">
        <v>148</v>
      </c>
      <c r="BC20" t="s">
        <v>146</v>
      </c>
      <c r="BD20" t="s">
        <v>146</v>
      </c>
      <c r="BE20" t="s">
        <v>146</v>
      </c>
      <c r="BF20" t="s">
        <v>147</v>
      </c>
      <c r="BG20" t="s">
        <v>147</v>
      </c>
      <c r="BH20" t="s">
        <v>146</v>
      </c>
      <c r="BI20" t="s">
        <v>147</v>
      </c>
      <c r="BJ20" t="s">
        <v>147</v>
      </c>
      <c r="BK20" t="s">
        <v>115</v>
      </c>
      <c r="BL20">
        <v>9</v>
      </c>
      <c r="BM20">
        <v>2</v>
      </c>
      <c r="BN20">
        <v>3</v>
      </c>
      <c r="BO20">
        <v>1</v>
      </c>
      <c r="BP20">
        <v>5</v>
      </c>
      <c r="BQ20">
        <v>8</v>
      </c>
      <c r="BR20">
        <v>4</v>
      </c>
      <c r="BS20">
        <v>6</v>
      </c>
      <c r="BT20">
        <v>7</v>
      </c>
      <c r="BU20">
        <v>10</v>
      </c>
      <c r="BV20" t="s">
        <v>115</v>
      </c>
      <c r="BW20" t="s">
        <v>793</v>
      </c>
      <c r="BX20" t="s">
        <v>794</v>
      </c>
      <c r="BY20" t="s">
        <v>115</v>
      </c>
      <c r="BZ20" t="s">
        <v>795</v>
      </c>
      <c r="CA20" t="s">
        <v>796</v>
      </c>
      <c r="CB20" t="s">
        <v>797</v>
      </c>
      <c r="CC20" t="s">
        <v>136</v>
      </c>
      <c r="CD20" s="1" t="s">
        <v>798</v>
      </c>
      <c r="CF20" t="s">
        <v>799</v>
      </c>
      <c r="CG20" t="s">
        <v>144</v>
      </c>
      <c r="CH20" t="s">
        <v>138</v>
      </c>
      <c r="CI20" t="s">
        <v>800</v>
      </c>
      <c r="CJ20" t="s">
        <v>141</v>
      </c>
      <c r="CK20" t="s">
        <v>142</v>
      </c>
      <c r="CL20" t="s">
        <v>142</v>
      </c>
      <c r="CM20" t="s">
        <v>801</v>
      </c>
      <c r="CN20" t="s">
        <v>142</v>
      </c>
      <c r="CO20" t="s">
        <v>802</v>
      </c>
      <c r="CP20" t="s">
        <v>142</v>
      </c>
      <c r="CQ20" t="s">
        <v>803</v>
      </c>
      <c r="CR20" t="s">
        <v>123</v>
      </c>
      <c r="CS20" t="s">
        <v>142</v>
      </c>
      <c r="CT20" t="s">
        <v>804</v>
      </c>
      <c r="CU20" t="s">
        <v>141</v>
      </c>
      <c r="CV20" t="s">
        <v>142</v>
      </c>
      <c r="CW20" t="s">
        <v>144</v>
      </c>
      <c r="CX20" t="s">
        <v>141</v>
      </c>
      <c r="CY20" t="s">
        <v>142</v>
      </c>
      <c r="CZ20" t="s">
        <v>171</v>
      </c>
      <c r="DA20" t="s">
        <v>171</v>
      </c>
      <c r="DC20" t="s">
        <v>142</v>
      </c>
      <c r="DD20" t="s">
        <v>805</v>
      </c>
      <c r="DE20" t="s">
        <v>806</v>
      </c>
      <c r="DF20" t="s">
        <v>136</v>
      </c>
      <c r="DG20" t="s">
        <v>807</v>
      </c>
      <c r="DH20" t="s">
        <v>141</v>
      </c>
      <c r="DI20" t="s">
        <v>165</v>
      </c>
      <c r="DJ20" t="s">
        <v>144</v>
      </c>
      <c r="DK20" t="s">
        <v>808</v>
      </c>
      <c r="DL20" t="s">
        <v>136</v>
      </c>
      <c r="DM20" t="s">
        <v>809</v>
      </c>
      <c r="DN20" t="s">
        <v>141</v>
      </c>
      <c r="DO20" t="s">
        <v>165</v>
      </c>
      <c r="DP20" t="s">
        <v>142</v>
      </c>
      <c r="DQ20" t="s">
        <v>810</v>
      </c>
      <c r="DR20" t="s">
        <v>123</v>
      </c>
      <c r="DS20" s="1" t="s">
        <v>811</v>
      </c>
      <c r="DU20" t="s">
        <v>144</v>
      </c>
      <c r="DV20" s="1" t="s">
        <v>812</v>
      </c>
      <c r="DW20" t="s">
        <v>138</v>
      </c>
      <c r="DY20" t="s">
        <v>165</v>
      </c>
      <c r="DZ20" t="s">
        <v>813</v>
      </c>
      <c r="EA20" t="s">
        <v>123</v>
      </c>
      <c r="EB20" t="s">
        <v>814</v>
      </c>
      <c r="EC20" t="s">
        <v>815</v>
      </c>
    </row>
    <row r="21" spans="1:133" ht="15.95" customHeight="1">
      <c r="A21">
        <v>3484119</v>
      </c>
      <c r="B21" t="s">
        <v>1907</v>
      </c>
      <c r="C21" t="s">
        <v>817</v>
      </c>
      <c r="D21" t="s">
        <v>818</v>
      </c>
      <c r="E21" t="s">
        <v>819</v>
      </c>
      <c r="F21" t="s">
        <v>119</v>
      </c>
      <c r="G21" t="s">
        <v>404</v>
      </c>
      <c r="H21" t="s">
        <v>121</v>
      </c>
      <c r="I21" t="s">
        <v>122</v>
      </c>
      <c r="J21" t="s">
        <v>123</v>
      </c>
      <c r="K21" t="s">
        <v>219</v>
      </c>
      <c r="M21" t="s">
        <v>125</v>
      </c>
      <c r="O21" t="s">
        <v>180</v>
      </c>
      <c r="Q21" t="s">
        <v>820</v>
      </c>
      <c r="R21" t="s">
        <v>128</v>
      </c>
      <c r="S21" t="s">
        <v>821</v>
      </c>
      <c r="U21" t="s">
        <v>822</v>
      </c>
      <c r="X21" t="s">
        <v>292</v>
      </c>
      <c r="Z21" t="s">
        <v>123</v>
      </c>
      <c r="AA21" t="s">
        <v>132</v>
      </c>
      <c r="AC21">
        <v>2010</v>
      </c>
      <c r="AD21" t="s">
        <v>759</v>
      </c>
      <c r="AE21" t="s">
        <v>759</v>
      </c>
      <c r="AF21" t="s">
        <v>823</v>
      </c>
      <c r="AG21" t="s">
        <v>136</v>
      </c>
      <c r="AH21" t="s">
        <v>824</v>
      </c>
      <c r="AI21" t="s">
        <v>138</v>
      </c>
      <c r="AJ21" t="s">
        <v>825</v>
      </c>
      <c r="AK21" t="s">
        <v>136</v>
      </c>
      <c r="AL21" t="s">
        <v>826</v>
      </c>
      <c r="AM21" t="s">
        <v>138</v>
      </c>
      <c r="AO21" t="s">
        <v>138</v>
      </c>
      <c r="AQ21" t="s">
        <v>136</v>
      </c>
      <c r="AR21" t="s">
        <v>827</v>
      </c>
      <c r="AS21" t="s">
        <v>141</v>
      </c>
      <c r="AT21" t="s">
        <v>142</v>
      </c>
      <c r="AU21" t="s">
        <v>142</v>
      </c>
      <c r="AV21" t="s">
        <v>828</v>
      </c>
      <c r="AW21" t="s">
        <v>142</v>
      </c>
      <c r="AX21" t="s">
        <v>829</v>
      </c>
      <c r="AY21" t="s">
        <v>123</v>
      </c>
      <c r="AZ21" t="s">
        <v>141</v>
      </c>
      <c r="BA21" t="s">
        <v>146</v>
      </c>
      <c r="BB21" t="s">
        <v>148</v>
      </c>
      <c r="BC21" t="s">
        <v>148</v>
      </c>
      <c r="BD21" t="s">
        <v>148</v>
      </c>
      <c r="BE21" t="s">
        <v>146</v>
      </c>
      <c r="BF21" t="s">
        <v>146</v>
      </c>
      <c r="BG21" t="s">
        <v>146</v>
      </c>
      <c r="BH21" t="s">
        <v>146</v>
      </c>
      <c r="BI21" t="s">
        <v>148</v>
      </c>
      <c r="BJ21" t="s">
        <v>148</v>
      </c>
      <c r="BK21" t="s">
        <v>115</v>
      </c>
      <c r="BL21">
        <v>9</v>
      </c>
      <c r="BM21">
        <v>2</v>
      </c>
      <c r="BN21">
        <v>3</v>
      </c>
      <c r="BO21">
        <v>4</v>
      </c>
      <c r="BP21">
        <v>7</v>
      </c>
      <c r="BQ21">
        <v>5</v>
      </c>
      <c r="BR21">
        <v>8</v>
      </c>
      <c r="BS21">
        <v>10</v>
      </c>
      <c r="BT21">
        <v>1</v>
      </c>
      <c r="BU21">
        <v>6</v>
      </c>
      <c r="BV21" t="s">
        <v>115</v>
      </c>
      <c r="BW21" t="s">
        <v>830</v>
      </c>
      <c r="BX21" t="s">
        <v>831</v>
      </c>
      <c r="BY21" t="s">
        <v>115</v>
      </c>
      <c r="BZ21" t="s">
        <v>832</v>
      </c>
      <c r="CA21" t="s">
        <v>833</v>
      </c>
      <c r="CB21" t="s">
        <v>834</v>
      </c>
      <c r="CC21" t="s">
        <v>136</v>
      </c>
      <c r="CD21" s="1" t="s">
        <v>835</v>
      </c>
      <c r="CF21" t="s">
        <v>836</v>
      </c>
      <c r="CG21" t="s">
        <v>142</v>
      </c>
      <c r="CH21" t="s">
        <v>136</v>
      </c>
      <c r="CI21" t="s">
        <v>837</v>
      </c>
      <c r="CJ21" t="s">
        <v>141</v>
      </c>
      <c r="CK21" t="s">
        <v>144</v>
      </c>
      <c r="CL21" t="s">
        <v>144</v>
      </c>
      <c r="CM21" t="s">
        <v>838</v>
      </c>
      <c r="CN21" t="s">
        <v>142</v>
      </c>
      <c r="CO21" t="s">
        <v>839</v>
      </c>
      <c r="CP21" t="s">
        <v>165</v>
      </c>
      <c r="CQ21" t="s">
        <v>840</v>
      </c>
      <c r="CR21" t="s">
        <v>123</v>
      </c>
      <c r="CS21" t="s">
        <v>142</v>
      </c>
      <c r="CT21" t="s">
        <v>841</v>
      </c>
      <c r="CU21" t="s">
        <v>141</v>
      </c>
      <c r="CV21" t="s">
        <v>142</v>
      </c>
      <c r="CW21" t="s">
        <v>142</v>
      </c>
      <c r="CX21" t="s">
        <v>141</v>
      </c>
      <c r="CY21" t="s">
        <v>142</v>
      </c>
      <c r="CZ21" t="s">
        <v>142</v>
      </c>
      <c r="DA21" t="s">
        <v>142</v>
      </c>
      <c r="DB21" t="s">
        <v>842</v>
      </c>
      <c r="DC21" t="s">
        <v>142</v>
      </c>
      <c r="DD21" t="s">
        <v>843</v>
      </c>
      <c r="DE21" t="s">
        <v>844</v>
      </c>
      <c r="DF21" t="s">
        <v>136</v>
      </c>
      <c r="DG21" t="s">
        <v>845</v>
      </c>
      <c r="DH21" t="s">
        <v>141</v>
      </c>
      <c r="DI21" t="s">
        <v>165</v>
      </c>
      <c r="DJ21" t="s">
        <v>142</v>
      </c>
      <c r="DK21" t="s">
        <v>846</v>
      </c>
      <c r="DL21" t="s">
        <v>136</v>
      </c>
      <c r="DM21" t="s">
        <v>847</v>
      </c>
      <c r="DN21" t="s">
        <v>141</v>
      </c>
      <c r="DO21" t="s">
        <v>165</v>
      </c>
      <c r="DP21" t="s">
        <v>142</v>
      </c>
      <c r="DQ21" t="s">
        <v>848</v>
      </c>
      <c r="DR21" t="s">
        <v>123</v>
      </c>
      <c r="DS21" t="s">
        <v>849</v>
      </c>
      <c r="DT21" t="s">
        <v>850</v>
      </c>
      <c r="DU21" t="s">
        <v>142</v>
      </c>
      <c r="DV21" s="1" t="s">
        <v>851</v>
      </c>
      <c r="DW21" t="s">
        <v>136</v>
      </c>
      <c r="DX21" t="s">
        <v>852</v>
      </c>
      <c r="DY21" t="s">
        <v>171</v>
      </c>
      <c r="DZ21" t="s">
        <v>853</v>
      </c>
      <c r="EA21" t="s">
        <v>123</v>
      </c>
      <c r="EB21" t="s">
        <v>854</v>
      </c>
      <c r="EC21" s="1" t="s">
        <v>855</v>
      </c>
    </row>
    <row r="22" spans="1:133" ht="15.95" customHeight="1">
      <c r="A22">
        <v>3484136</v>
      </c>
      <c r="B22" t="s">
        <v>1908</v>
      </c>
      <c r="C22" t="s">
        <v>857</v>
      </c>
      <c r="D22" t="s">
        <v>858</v>
      </c>
      <c r="E22" t="s">
        <v>859</v>
      </c>
      <c r="F22" t="s">
        <v>119</v>
      </c>
      <c r="G22" t="s">
        <v>404</v>
      </c>
      <c r="H22" t="s">
        <v>121</v>
      </c>
      <c r="I22" t="s">
        <v>122</v>
      </c>
      <c r="J22" t="s">
        <v>123</v>
      </c>
      <c r="K22" t="s">
        <v>219</v>
      </c>
      <c r="M22" t="s">
        <v>125</v>
      </c>
      <c r="O22" t="s">
        <v>367</v>
      </c>
      <c r="Q22" t="s">
        <v>127</v>
      </c>
      <c r="R22" t="s">
        <v>541</v>
      </c>
      <c r="S22" t="s">
        <v>182</v>
      </c>
      <c r="U22" t="s">
        <v>860</v>
      </c>
      <c r="X22" t="s">
        <v>148</v>
      </c>
      <c r="Z22" t="s">
        <v>123</v>
      </c>
      <c r="AA22" t="s">
        <v>183</v>
      </c>
      <c r="AC22">
        <v>2014</v>
      </c>
      <c r="AD22" t="s">
        <v>759</v>
      </c>
      <c r="AE22" t="s">
        <v>759</v>
      </c>
      <c r="AF22" t="s">
        <v>861</v>
      </c>
      <c r="AG22" t="s">
        <v>138</v>
      </c>
      <c r="AH22" t="s">
        <v>862</v>
      </c>
      <c r="AI22" t="s">
        <v>136</v>
      </c>
      <c r="AJ22" t="s">
        <v>863</v>
      </c>
      <c r="AK22" t="s">
        <v>136</v>
      </c>
      <c r="AL22" t="s">
        <v>864</v>
      </c>
      <c r="AM22" t="s">
        <v>138</v>
      </c>
      <c r="AO22" t="s">
        <v>138</v>
      </c>
      <c r="AQ22" t="s">
        <v>136</v>
      </c>
      <c r="AR22" t="s">
        <v>865</v>
      </c>
      <c r="AS22" t="s">
        <v>141</v>
      </c>
      <c r="AT22" t="s">
        <v>142</v>
      </c>
      <c r="AU22" t="s">
        <v>171</v>
      </c>
      <c r="AV22" t="s">
        <v>866</v>
      </c>
      <c r="AW22" t="s">
        <v>144</v>
      </c>
      <c r="AX22" t="s">
        <v>867</v>
      </c>
      <c r="AY22" t="s">
        <v>123</v>
      </c>
      <c r="AZ22" t="s">
        <v>141</v>
      </c>
      <c r="BA22" t="s">
        <v>147</v>
      </c>
      <c r="BB22" t="s">
        <v>148</v>
      </c>
      <c r="BC22" t="s">
        <v>148</v>
      </c>
      <c r="BD22" t="s">
        <v>148</v>
      </c>
      <c r="BE22" t="s">
        <v>148</v>
      </c>
      <c r="BF22" t="s">
        <v>147</v>
      </c>
      <c r="BG22" t="s">
        <v>148</v>
      </c>
      <c r="BH22" t="s">
        <v>146</v>
      </c>
      <c r="BI22" t="s">
        <v>148</v>
      </c>
      <c r="BJ22" t="s">
        <v>147</v>
      </c>
      <c r="BK22" t="s">
        <v>115</v>
      </c>
      <c r="BL22">
        <v>6</v>
      </c>
      <c r="BM22">
        <v>9</v>
      </c>
      <c r="BP22">
        <v>8</v>
      </c>
      <c r="BU22">
        <v>7</v>
      </c>
      <c r="BV22" t="s">
        <v>115</v>
      </c>
      <c r="BW22" t="s">
        <v>868</v>
      </c>
      <c r="BX22" t="s">
        <v>868</v>
      </c>
      <c r="BY22" t="s">
        <v>115</v>
      </c>
      <c r="BZ22" t="s">
        <v>869</v>
      </c>
      <c r="CA22" t="s">
        <v>869</v>
      </c>
      <c r="CB22" s="1" t="s">
        <v>870</v>
      </c>
      <c r="CC22" t="s">
        <v>136</v>
      </c>
      <c r="CD22" t="s">
        <v>871</v>
      </c>
      <c r="CF22" t="s">
        <v>872</v>
      </c>
      <c r="CG22" t="s">
        <v>142</v>
      </c>
      <c r="CH22" t="s">
        <v>136</v>
      </c>
      <c r="CI22" t="s">
        <v>873</v>
      </c>
      <c r="CJ22" t="s">
        <v>141</v>
      </c>
      <c r="CK22" t="s">
        <v>144</v>
      </c>
      <c r="CL22" t="s">
        <v>144</v>
      </c>
      <c r="CM22" t="s">
        <v>874</v>
      </c>
      <c r="CN22" t="s">
        <v>142</v>
      </c>
      <c r="CO22" t="s">
        <v>637</v>
      </c>
      <c r="CP22" t="s">
        <v>165</v>
      </c>
      <c r="CQ22" t="s">
        <v>875</v>
      </c>
      <c r="CR22" t="s">
        <v>123</v>
      </c>
      <c r="CS22" t="s">
        <v>142</v>
      </c>
      <c r="CT22" t="s">
        <v>876</v>
      </c>
      <c r="CU22" t="s">
        <v>141</v>
      </c>
      <c r="CV22" t="s">
        <v>144</v>
      </c>
      <c r="CW22" t="s">
        <v>144</v>
      </c>
      <c r="CX22" t="s">
        <v>141</v>
      </c>
      <c r="CY22" t="s">
        <v>144</v>
      </c>
      <c r="CZ22" t="s">
        <v>144</v>
      </c>
      <c r="DA22" t="s">
        <v>144</v>
      </c>
      <c r="DB22" t="s">
        <v>877</v>
      </c>
      <c r="DC22" t="s">
        <v>142</v>
      </c>
      <c r="DD22" t="s">
        <v>878</v>
      </c>
      <c r="DE22" t="s">
        <v>879</v>
      </c>
      <c r="DF22" t="s">
        <v>136</v>
      </c>
      <c r="DG22" t="s">
        <v>880</v>
      </c>
      <c r="DH22" t="s">
        <v>141</v>
      </c>
      <c r="DI22" t="s">
        <v>144</v>
      </c>
      <c r="DJ22" t="s">
        <v>144</v>
      </c>
      <c r="DK22" t="s">
        <v>881</v>
      </c>
      <c r="DL22" t="s">
        <v>136</v>
      </c>
      <c r="DM22" t="s">
        <v>882</v>
      </c>
      <c r="DN22" t="s">
        <v>141</v>
      </c>
      <c r="DO22" t="s">
        <v>142</v>
      </c>
      <c r="DP22" t="s">
        <v>144</v>
      </c>
      <c r="DQ22" t="s">
        <v>883</v>
      </c>
      <c r="DR22" t="s">
        <v>123</v>
      </c>
      <c r="DS22" s="1" t="s">
        <v>884</v>
      </c>
      <c r="DU22" t="s">
        <v>171</v>
      </c>
      <c r="DY22" t="s">
        <v>171</v>
      </c>
      <c r="DZ22" t="s">
        <v>885</v>
      </c>
      <c r="EA22" t="s">
        <v>123</v>
      </c>
      <c r="EB22" t="s">
        <v>886</v>
      </c>
      <c r="EC22" s="1" t="s">
        <v>887</v>
      </c>
    </row>
    <row r="23" spans="1:133" ht="15.95" customHeight="1">
      <c r="A23">
        <v>3484184</v>
      </c>
      <c r="B23" t="s">
        <v>1909</v>
      </c>
      <c r="C23" t="s">
        <v>889</v>
      </c>
      <c r="D23" t="s">
        <v>890</v>
      </c>
      <c r="E23" t="s">
        <v>891</v>
      </c>
      <c r="F23" t="s">
        <v>119</v>
      </c>
      <c r="G23" t="s">
        <v>404</v>
      </c>
      <c r="H23" t="s">
        <v>121</v>
      </c>
      <c r="I23" t="s">
        <v>122</v>
      </c>
      <c r="J23" t="s">
        <v>123</v>
      </c>
      <c r="K23" t="s">
        <v>892</v>
      </c>
      <c r="M23" t="s">
        <v>125</v>
      </c>
      <c r="O23" t="s">
        <v>578</v>
      </c>
      <c r="P23" t="s">
        <v>893</v>
      </c>
      <c r="Q23" t="s">
        <v>894</v>
      </c>
      <c r="R23" t="s">
        <v>895</v>
      </c>
      <c r="S23" t="s">
        <v>182</v>
      </c>
      <c r="U23" t="s">
        <v>896</v>
      </c>
      <c r="X23" t="s">
        <v>146</v>
      </c>
      <c r="Z23" t="s">
        <v>123</v>
      </c>
      <c r="AA23" t="s">
        <v>183</v>
      </c>
      <c r="AC23">
        <v>1999</v>
      </c>
      <c r="AD23" t="s">
        <v>293</v>
      </c>
      <c r="AE23" t="s">
        <v>293</v>
      </c>
      <c r="AF23" t="s">
        <v>897</v>
      </c>
      <c r="AG23" t="s">
        <v>136</v>
      </c>
      <c r="AH23" t="s">
        <v>898</v>
      </c>
      <c r="AI23" t="s">
        <v>136</v>
      </c>
      <c r="AJ23" t="s">
        <v>899</v>
      </c>
      <c r="AK23" t="s">
        <v>136</v>
      </c>
      <c r="AL23" t="s">
        <v>900</v>
      </c>
      <c r="AM23" t="s">
        <v>136</v>
      </c>
      <c r="AN23" t="s">
        <v>901</v>
      </c>
      <c r="AO23" t="s">
        <v>138</v>
      </c>
      <c r="AQ23" t="s">
        <v>136</v>
      </c>
      <c r="AR23" t="s">
        <v>902</v>
      </c>
      <c r="AS23" t="s">
        <v>141</v>
      </c>
      <c r="AT23" t="s">
        <v>171</v>
      </c>
      <c r="AU23" t="s">
        <v>171</v>
      </c>
      <c r="AV23" t="s">
        <v>903</v>
      </c>
      <c r="AW23" t="s">
        <v>144</v>
      </c>
      <c r="AX23" t="s">
        <v>904</v>
      </c>
      <c r="AY23" t="s">
        <v>123</v>
      </c>
      <c r="AZ23" t="s">
        <v>141</v>
      </c>
      <c r="BA23" t="s">
        <v>146</v>
      </c>
      <c r="BB23" t="s">
        <v>148</v>
      </c>
      <c r="BC23" t="s">
        <v>148</v>
      </c>
      <c r="BD23" t="s">
        <v>148</v>
      </c>
      <c r="BE23" t="s">
        <v>146</v>
      </c>
      <c r="BF23" t="s">
        <v>146</v>
      </c>
      <c r="BG23" t="s">
        <v>146</v>
      </c>
      <c r="BH23" t="s">
        <v>146</v>
      </c>
      <c r="BI23" t="s">
        <v>148</v>
      </c>
      <c r="BJ23" t="s">
        <v>147</v>
      </c>
      <c r="BK23" t="s">
        <v>115</v>
      </c>
      <c r="BL23">
        <v>10</v>
      </c>
      <c r="BM23">
        <v>4</v>
      </c>
      <c r="BN23">
        <v>3</v>
      </c>
      <c r="BO23">
        <v>2</v>
      </c>
      <c r="BP23">
        <v>9</v>
      </c>
      <c r="BQ23">
        <v>5</v>
      </c>
      <c r="BR23">
        <v>7</v>
      </c>
      <c r="BS23">
        <v>6</v>
      </c>
      <c r="BT23">
        <v>1</v>
      </c>
      <c r="BU23">
        <v>8</v>
      </c>
      <c r="BV23" t="s">
        <v>115</v>
      </c>
      <c r="BW23" t="s">
        <v>905</v>
      </c>
      <c r="BX23" t="s">
        <v>906</v>
      </c>
      <c r="BY23" t="s">
        <v>115</v>
      </c>
      <c r="BZ23" t="s">
        <v>907</v>
      </c>
      <c r="CA23" t="s">
        <v>908</v>
      </c>
      <c r="CB23" t="s">
        <v>909</v>
      </c>
      <c r="CC23" t="s">
        <v>136</v>
      </c>
      <c r="CD23" t="s">
        <v>910</v>
      </c>
      <c r="CF23" t="s">
        <v>911</v>
      </c>
      <c r="CG23" t="s">
        <v>142</v>
      </c>
      <c r="CH23" t="s">
        <v>136</v>
      </c>
      <c r="CI23" t="s">
        <v>912</v>
      </c>
      <c r="CJ23" t="s">
        <v>141</v>
      </c>
      <c r="CK23" t="s">
        <v>144</v>
      </c>
      <c r="CL23" t="s">
        <v>144</v>
      </c>
      <c r="CM23" t="s">
        <v>913</v>
      </c>
      <c r="CN23" t="s">
        <v>171</v>
      </c>
      <c r="CO23" t="s">
        <v>914</v>
      </c>
      <c r="CP23" t="s">
        <v>246</v>
      </c>
      <c r="CQ23" t="s">
        <v>915</v>
      </c>
      <c r="CR23" t="s">
        <v>123</v>
      </c>
      <c r="CS23" t="s">
        <v>144</v>
      </c>
      <c r="CT23" t="s">
        <v>916</v>
      </c>
      <c r="CU23" t="s">
        <v>141</v>
      </c>
      <c r="CV23" t="s">
        <v>142</v>
      </c>
      <c r="CW23" t="s">
        <v>142</v>
      </c>
      <c r="CX23" t="s">
        <v>141</v>
      </c>
      <c r="CY23" t="s">
        <v>144</v>
      </c>
      <c r="CZ23" t="s">
        <v>142</v>
      </c>
      <c r="DA23" t="s">
        <v>142</v>
      </c>
      <c r="DB23" t="s">
        <v>917</v>
      </c>
      <c r="DC23" t="s">
        <v>144</v>
      </c>
      <c r="DD23" t="s">
        <v>918</v>
      </c>
      <c r="DE23" t="s">
        <v>919</v>
      </c>
      <c r="DF23" t="s">
        <v>136</v>
      </c>
      <c r="DG23" t="s">
        <v>920</v>
      </c>
      <c r="DH23" t="s">
        <v>141</v>
      </c>
      <c r="DI23" t="s">
        <v>142</v>
      </c>
      <c r="DJ23" t="s">
        <v>144</v>
      </c>
      <c r="DK23" t="s">
        <v>921</v>
      </c>
      <c r="DL23" t="s">
        <v>136</v>
      </c>
      <c r="DM23" t="s">
        <v>922</v>
      </c>
      <c r="DN23" t="s">
        <v>141</v>
      </c>
      <c r="DO23" t="s">
        <v>171</v>
      </c>
      <c r="DP23" t="s">
        <v>144</v>
      </c>
      <c r="DQ23" t="s">
        <v>923</v>
      </c>
      <c r="DR23" t="s">
        <v>123</v>
      </c>
      <c r="DS23" s="1" t="s">
        <v>924</v>
      </c>
      <c r="DT23" t="s">
        <v>925</v>
      </c>
      <c r="DU23" t="s">
        <v>142</v>
      </c>
      <c r="DV23" t="s">
        <v>926</v>
      </c>
      <c r="DW23" t="s">
        <v>136</v>
      </c>
      <c r="DX23" t="s">
        <v>927</v>
      </c>
      <c r="DY23" t="s">
        <v>171</v>
      </c>
      <c r="DZ23" t="s">
        <v>928</v>
      </c>
      <c r="EA23" t="s">
        <v>123</v>
      </c>
      <c r="EB23" t="s">
        <v>929</v>
      </c>
      <c r="EC23" t="s">
        <v>930</v>
      </c>
    </row>
    <row r="24" spans="1:133" ht="15.95" customHeight="1">
      <c r="A24">
        <v>3484198</v>
      </c>
      <c r="B24" t="s">
        <v>1910</v>
      </c>
      <c r="C24" t="s">
        <v>932</v>
      </c>
      <c r="D24" t="s">
        <v>933</v>
      </c>
      <c r="E24" t="s">
        <v>934</v>
      </c>
      <c r="F24" t="s">
        <v>119</v>
      </c>
      <c r="G24" t="s">
        <v>404</v>
      </c>
      <c r="H24" t="s">
        <v>121</v>
      </c>
      <c r="I24" t="s">
        <v>122</v>
      </c>
      <c r="J24" t="s">
        <v>123</v>
      </c>
      <c r="K24" t="s">
        <v>178</v>
      </c>
      <c r="M24" t="s">
        <v>125</v>
      </c>
      <c r="O24" t="s">
        <v>578</v>
      </c>
      <c r="P24" t="s">
        <v>935</v>
      </c>
      <c r="Q24" t="s">
        <v>367</v>
      </c>
      <c r="R24" t="s">
        <v>128</v>
      </c>
      <c r="S24" t="s">
        <v>129</v>
      </c>
      <c r="X24" t="s">
        <v>146</v>
      </c>
      <c r="Z24" t="s">
        <v>123</v>
      </c>
      <c r="AA24" t="s">
        <v>407</v>
      </c>
      <c r="AB24" t="s">
        <v>936</v>
      </c>
      <c r="AC24">
        <v>2012</v>
      </c>
      <c r="AD24" t="s">
        <v>759</v>
      </c>
      <c r="AE24" t="s">
        <v>759</v>
      </c>
      <c r="AF24" t="s">
        <v>937</v>
      </c>
      <c r="AG24" t="s">
        <v>136</v>
      </c>
      <c r="AH24" t="s">
        <v>938</v>
      </c>
      <c r="AI24" t="s">
        <v>138</v>
      </c>
      <c r="AJ24" t="s">
        <v>939</v>
      </c>
      <c r="AK24" t="s">
        <v>136</v>
      </c>
      <c r="AL24" t="s">
        <v>940</v>
      </c>
      <c r="AM24" t="s">
        <v>406</v>
      </c>
      <c r="AO24" t="s">
        <v>138</v>
      </c>
      <c r="AQ24" t="s">
        <v>136</v>
      </c>
      <c r="AR24" t="s">
        <v>941</v>
      </c>
      <c r="AS24" t="s">
        <v>141</v>
      </c>
      <c r="AT24" t="s">
        <v>171</v>
      </c>
      <c r="AU24" t="s">
        <v>171</v>
      </c>
      <c r="AV24" t="s">
        <v>942</v>
      </c>
      <c r="AW24" t="s">
        <v>142</v>
      </c>
      <c r="AX24" t="s">
        <v>943</v>
      </c>
      <c r="AY24" t="s">
        <v>123</v>
      </c>
      <c r="AZ24" t="s">
        <v>141</v>
      </c>
      <c r="BA24" t="s">
        <v>147</v>
      </c>
      <c r="BB24" t="s">
        <v>148</v>
      </c>
      <c r="BC24" t="s">
        <v>146</v>
      </c>
      <c r="BD24" t="s">
        <v>148</v>
      </c>
      <c r="BE24" t="s">
        <v>147</v>
      </c>
      <c r="BF24" t="s">
        <v>147</v>
      </c>
      <c r="BG24" t="s">
        <v>147</v>
      </c>
      <c r="BH24" t="s">
        <v>146</v>
      </c>
      <c r="BI24" t="s">
        <v>148</v>
      </c>
      <c r="BJ24" t="s">
        <v>148</v>
      </c>
      <c r="BK24" t="s">
        <v>115</v>
      </c>
      <c r="BL24">
        <v>8</v>
      </c>
      <c r="BM24">
        <v>1</v>
      </c>
      <c r="BN24">
        <v>2</v>
      </c>
      <c r="BO24">
        <v>3</v>
      </c>
      <c r="BP24">
        <v>9</v>
      </c>
      <c r="BQ24">
        <v>10</v>
      </c>
      <c r="BR24">
        <v>7</v>
      </c>
      <c r="BS24">
        <v>6</v>
      </c>
      <c r="BT24">
        <v>4</v>
      </c>
      <c r="BU24">
        <v>5</v>
      </c>
      <c r="BV24" t="s">
        <v>115</v>
      </c>
      <c r="BW24" t="s">
        <v>944</v>
      </c>
      <c r="BX24" t="s">
        <v>945</v>
      </c>
      <c r="BY24" t="s">
        <v>115</v>
      </c>
      <c r="BZ24" t="s">
        <v>946</v>
      </c>
      <c r="CA24" t="s">
        <v>947</v>
      </c>
      <c r="CB24" t="s">
        <v>948</v>
      </c>
      <c r="CC24" t="s">
        <v>138</v>
      </c>
      <c r="CE24" t="s">
        <v>138</v>
      </c>
      <c r="CJ24" t="s">
        <v>141</v>
      </c>
      <c r="CK24" t="s">
        <v>144</v>
      </c>
      <c r="CL24" t="s">
        <v>171</v>
      </c>
      <c r="CM24" t="s">
        <v>949</v>
      </c>
      <c r="CN24" t="s">
        <v>144</v>
      </c>
      <c r="CO24" t="s">
        <v>950</v>
      </c>
      <c r="CP24" t="s">
        <v>165</v>
      </c>
      <c r="CQ24" t="s">
        <v>951</v>
      </c>
      <c r="CR24" t="s">
        <v>123</v>
      </c>
      <c r="CS24" t="s">
        <v>142</v>
      </c>
      <c r="CT24" t="s">
        <v>952</v>
      </c>
      <c r="CU24" t="s">
        <v>141</v>
      </c>
      <c r="CV24" t="s">
        <v>144</v>
      </c>
      <c r="CW24" t="s">
        <v>144</v>
      </c>
      <c r="CX24" t="s">
        <v>141</v>
      </c>
      <c r="CY24" t="s">
        <v>144</v>
      </c>
      <c r="CZ24" t="s">
        <v>144</v>
      </c>
      <c r="DA24" t="s">
        <v>171</v>
      </c>
      <c r="DB24" t="s">
        <v>953</v>
      </c>
      <c r="DC24" t="s">
        <v>142</v>
      </c>
      <c r="DD24" t="s">
        <v>954</v>
      </c>
      <c r="DE24" t="s">
        <v>955</v>
      </c>
      <c r="DF24" t="s">
        <v>136</v>
      </c>
      <c r="DG24" t="s">
        <v>956</v>
      </c>
      <c r="DH24" t="s">
        <v>141</v>
      </c>
      <c r="DI24" t="s">
        <v>142</v>
      </c>
      <c r="DJ24" t="s">
        <v>144</v>
      </c>
      <c r="DK24" t="s">
        <v>957</v>
      </c>
      <c r="DL24" t="s">
        <v>136</v>
      </c>
      <c r="DM24" t="s">
        <v>958</v>
      </c>
      <c r="DN24" t="s">
        <v>141</v>
      </c>
      <c r="DO24" t="s">
        <v>142</v>
      </c>
      <c r="DP24" t="s">
        <v>144</v>
      </c>
      <c r="DQ24" t="s">
        <v>752</v>
      </c>
      <c r="DR24" t="s">
        <v>123</v>
      </c>
      <c r="DS24" t="s">
        <v>959</v>
      </c>
      <c r="DT24" t="s">
        <v>960</v>
      </c>
      <c r="DU24" t="s">
        <v>144</v>
      </c>
      <c r="DV24" t="s">
        <v>961</v>
      </c>
      <c r="DW24" t="s">
        <v>138</v>
      </c>
      <c r="DY24" t="s">
        <v>142</v>
      </c>
      <c r="DZ24" t="s">
        <v>962</v>
      </c>
      <c r="EA24" t="s">
        <v>123</v>
      </c>
      <c r="EB24" t="s">
        <v>963</v>
      </c>
      <c r="EC24" t="s">
        <v>964</v>
      </c>
    </row>
    <row r="25" spans="1:133" ht="15.95" customHeight="1">
      <c r="A25">
        <v>3484223</v>
      </c>
      <c r="B25" t="s">
        <v>1911</v>
      </c>
      <c r="C25" t="s">
        <v>966</v>
      </c>
      <c r="D25" t="s">
        <v>967</v>
      </c>
      <c r="E25" t="s">
        <v>968</v>
      </c>
      <c r="F25" t="s">
        <v>119</v>
      </c>
      <c r="G25" t="s">
        <v>404</v>
      </c>
      <c r="H25" t="s">
        <v>121</v>
      </c>
      <c r="I25" t="s">
        <v>122</v>
      </c>
      <c r="J25" t="s">
        <v>123</v>
      </c>
      <c r="K25" t="s">
        <v>969</v>
      </c>
      <c r="M25" t="s">
        <v>438</v>
      </c>
      <c r="O25" t="s">
        <v>126</v>
      </c>
      <c r="Q25" t="s">
        <v>970</v>
      </c>
      <c r="R25" t="s">
        <v>541</v>
      </c>
      <c r="S25" t="s">
        <v>182</v>
      </c>
      <c r="U25" t="s">
        <v>971</v>
      </c>
      <c r="X25" t="s">
        <v>131</v>
      </c>
      <c r="Z25" t="s">
        <v>123</v>
      </c>
      <c r="AA25" t="s">
        <v>132</v>
      </c>
      <c r="AC25">
        <v>2007</v>
      </c>
      <c r="AD25" t="s">
        <v>133</v>
      </c>
      <c r="AE25" t="s">
        <v>133</v>
      </c>
      <c r="AF25" t="s">
        <v>972</v>
      </c>
      <c r="AG25" t="s">
        <v>136</v>
      </c>
      <c r="AH25" t="s">
        <v>973</v>
      </c>
      <c r="AI25" t="s">
        <v>138</v>
      </c>
      <c r="AJ25" t="s">
        <v>973</v>
      </c>
      <c r="AK25" t="s">
        <v>138</v>
      </c>
      <c r="AL25" t="s">
        <v>974</v>
      </c>
      <c r="AM25" t="s">
        <v>138</v>
      </c>
      <c r="AO25" t="s">
        <v>138</v>
      </c>
      <c r="AQ25" t="s">
        <v>138</v>
      </c>
      <c r="AS25" t="s">
        <v>141</v>
      </c>
      <c r="AT25" t="s">
        <v>144</v>
      </c>
      <c r="AU25" t="s">
        <v>144</v>
      </c>
      <c r="AV25" t="s">
        <v>975</v>
      </c>
      <c r="AW25" t="s">
        <v>142</v>
      </c>
      <c r="AX25" t="s">
        <v>976</v>
      </c>
      <c r="AY25" t="s">
        <v>123</v>
      </c>
      <c r="AZ25" t="s">
        <v>141</v>
      </c>
      <c r="BA25" t="s">
        <v>148</v>
      </c>
      <c r="BB25" t="s">
        <v>148</v>
      </c>
      <c r="BC25" t="s">
        <v>148</v>
      </c>
      <c r="BD25" t="s">
        <v>148</v>
      </c>
      <c r="BE25" t="s">
        <v>148</v>
      </c>
      <c r="BF25" t="s">
        <v>148</v>
      </c>
      <c r="BG25" t="s">
        <v>148</v>
      </c>
      <c r="BH25" t="s">
        <v>148</v>
      </c>
      <c r="BI25" t="s">
        <v>148</v>
      </c>
      <c r="BJ25" t="s">
        <v>148</v>
      </c>
      <c r="BK25" t="s">
        <v>115</v>
      </c>
      <c r="BL25">
        <v>5</v>
      </c>
      <c r="BM25">
        <v>6</v>
      </c>
      <c r="BN25">
        <v>2</v>
      </c>
      <c r="BO25">
        <v>3</v>
      </c>
      <c r="BP25">
        <v>7</v>
      </c>
      <c r="BQ25">
        <v>10</v>
      </c>
      <c r="BR25">
        <v>8</v>
      </c>
      <c r="BS25">
        <v>9</v>
      </c>
      <c r="BT25">
        <v>1</v>
      </c>
      <c r="BU25">
        <v>4</v>
      </c>
      <c r="BV25" t="s">
        <v>115</v>
      </c>
      <c r="BW25" t="s">
        <v>977</v>
      </c>
      <c r="BX25" t="s">
        <v>977</v>
      </c>
      <c r="BY25" t="s">
        <v>115</v>
      </c>
      <c r="BZ25" t="s">
        <v>977</v>
      </c>
      <c r="CA25" t="s">
        <v>977</v>
      </c>
      <c r="CB25" t="s">
        <v>978</v>
      </c>
      <c r="CC25" t="s">
        <v>136</v>
      </c>
      <c r="CD25" s="1" t="s">
        <v>979</v>
      </c>
      <c r="CF25" t="s">
        <v>980</v>
      </c>
      <c r="CG25" t="s">
        <v>144</v>
      </c>
      <c r="CH25" t="s">
        <v>136</v>
      </c>
      <c r="CI25" t="s">
        <v>981</v>
      </c>
      <c r="CJ25" t="s">
        <v>141</v>
      </c>
      <c r="CK25" t="s">
        <v>246</v>
      </c>
      <c r="CL25" t="s">
        <v>144</v>
      </c>
      <c r="CM25" t="s">
        <v>982</v>
      </c>
      <c r="CN25" t="s">
        <v>144</v>
      </c>
      <c r="CO25" t="s">
        <v>983</v>
      </c>
      <c r="CP25" t="s">
        <v>165</v>
      </c>
      <c r="CQ25" t="s">
        <v>983</v>
      </c>
      <c r="CR25" t="s">
        <v>123</v>
      </c>
      <c r="CS25" t="s">
        <v>144</v>
      </c>
      <c r="CT25" t="s">
        <v>984</v>
      </c>
      <c r="CU25" t="s">
        <v>141</v>
      </c>
      <c r="CV25" t="s">
        <v>142</v>
      </c>
      <c r="CW25" t="s">
        <v>144</v>
      </c>
      <c r="CX25" t="s">
        <v>141</v>
      </c>
      <c r="CY25" t="s">
        <v>171</v>
      </c>
      <c r="CZ25" t="s">
        <v>171</v>
      </c>
      <c r="DA25" t="s">
        <v>171</v>
      </c>
      <c r="DB25" t="s">
        <v>985</v>
      </c>
      <c r="DC25" t="s">
        <v>142</v>
      </c>
      <c r="DD25" t="s">
        <v>983</v>
      </c>
      <c r="DE25" t="s">
        <v>986</v>
      </c>
      <c r="DF25" t="s">
        <v>136</v>
      </c>
      <c r="DG25" t="s">
        <v>987</v>
      </c>
      <c r="DH25" t="s">
        <v>141</v>
      </c>
      <c r="DI25" t="s">
        <v>246</v>
      </c>
      <c r="DJ25" t="s">
        <v>144</v>
      </c>
      <c r="DK25" s="1" t="s">
        <v>988</v>
      </c>
      <c r="DL25" t="s">
        <v>136</v>
      </c>
      <c r="DM25" t="s">
        <v>989</v>
      </c>
      <c r="DN25" t="s">
        <v>141</v>
      </c>
      <c r="DO25" t="s">
        <v>246</v>
      </c>
      <c r="DP25" t="s">
        <v>246</v>
      </c>
      <c r="DQ25" t="s">
        <v>990</v>
      </c>
      <c r="DR25" t="s">
        <v>123</v>
      </c>
      <c r="DS25" s="1" t="s">
        <v>991</v>
      </c>
      <c r="DU25" t="s">
        <v>144</v>
      </c>
      <c r="DV25" s="1" t="s">
        <v>992</v>
      </c>
      <c r="DY25" t="s">
        <v>142</v>
      </c>
      <c r="EA25" t="s">
        <v>123</v>
      </c>
      <c r="EB25" s="1" t="s">
        <v>993</v>
      </c>
      <c r="EC25" s="1" t="s">
        <v>994</v>
      </c>
    </row>
    <row r="26" spans="1:133" ht="15.95" customHeight="1">
      <c r="A26">
        <v>3484232</v>
      </c>
      <c r="B26" t="s">
        <v>1912</v>
      </c>
      <c r="C26" t="s">
        <v>995</v>
      </c>
      <c r="D26" t="s">
        <v>996</v>
      </c>
      <c r="E26" t="s">
        <v>997</v>
      </c>
      <c r="F26" t="s">
        <v>119</v>
      </c>
      <c r="G26" t="s">
        <v>404</v>
      </c>
      <c r="H26" t="s">
        <v>121</v>
      </c>
      <c r="I26" t="s">
        <v>122</v>
      </c>
      <c r="J26" t="s">
        <v>123</v>
      </c>
      <c r="K26" t="s">
        <v>219</v>
      </c>
      <c r="M26" t="s">
        <v>125</v>
      </c>
      <c r="O26" t="s">
        <v>221</v>
      </c>
      <c r="Q26" t="s">
        <v>998</v>
      </c>
      <c r="R26" t="s">
        <v>128</v>
      </c>
      <c r="S26" t="s">
        <v>182</v>
      </c>
      <c r="U26" t="s">
        <v>999</v>
      </c>
      <c r="X26" t="s">
        <v>146</v>
      </c>
      <c r="Z26" t="s">
        <v>123</v>
      </c>
      <c r="AA26" t="s">
        <v>183</v>
      </c>
      <c r="AC26">
        <v>1991</v>
      </c>
      <c r="AD26" t="s">
        <v>224</v>
      </c>
      <c r="AE26" t="s">
        <v>759</v>
      </c>
      <c r="AF26" t="s">
        <v>583</v>
      </c>
      <c r="AG26" t="s">
        <v>136</v>
      </c>
      <c r="AH26" t="s">
        <v>1000</v>
      </c>
      <c r="AI26" t="s">
        <v>138</v>
      </c>
      <c r="AJ26" t="s">
        <v>138</v>
      </c>
      <c r="AK26" t="s">
        <v>136</v>
      </c>
      <c r="AL26" t="s">
        <v>1001</v>
      </c>
      <c r="AM26" t="s">
        <v>406</v>
      </c>
      <c r="AO26" t="s">
        <v>406</v>
      </c>
      <c r="AQ26" t="s">
        <v>138</v>
      </c>
      <c r="AS26" t="s">
        <v>141</v>
      </c>
      <c r="AT26" t="s">
        <v>144</v>
      </c>
      <c r="AU26" t="s">
        <v>144</v>
      </c>
      <c r="AV26" t="s">
        <v>1002</v>
      </c>
      <c r="AW26" t="s">
        <v>171</v>
      </c>
      <c r="AX26" t="s">
        <v>1003</v>
      </c>
      <c r="AY26" t="s">
        <v>123</v>
      </c>
      <c r="AZ26" t="s">
        <v>141</v>
      </c>
      <c r="BA26" t="s">
        <v>148</v>
      </c>
      <c r="BB26" t="s">
        <v>148</v>
      </c>
      <c r="BC26" t="s">
        <v>148</v>
      </c>
      <c r="BD26" t="s">
        <v>148</v>
      </c>
      <c r="BE26" t="s">
        <v>148</v>
      </c>
      <c r="BF26" t="s">
        <v>148</v>
      </c>
      <c r="BG26" t="s">
        <v>148</v>
      </c>
      <c r="BH26" t="s">
        <v>148</v>
      </c>
      <c r="BI26" t="s">
        <v>148</v>
      </c>
      <c r="BJ26" t="s">
        <v>148</v>
      </c>
      <c r="BK26" t="s">
        <v>115</v>
      </c>
      <c r="BL26">
        <v>8</v>
      </c>
      <c r="BM26">
        <v>4</v>
      </c>
      <c r="BN26">
        <v>1</v>
      </c>
      <c r="BO26">
        <v>2</v>
      </c>
      <c r="BP26">
        <v>3</v>
      </c>
      <c r="BQ26">
        <v>9</v>
      </c>
      <c r="BR26">
        <v>5</v>
      </c>
      <c r="BS26">
        <v>6</v>
      </c>
      <c r="BT26">
        <v>7</v>
      </c>
      <c r="BU26">
        <v>10</v>
      </c>
      <c r="BV26" t="s">
        <v>115</v>
      </c>
      <c r="BW26" t="s">
        <v>1004</v>
      </c>
      <c r="BX26" t="s">
        <v>1004</v>
      </c>
      <c r="BY26" t="s">
        <v>115</v>
      </c>
      <c r="BZ26" t="s">
        <v>1004</v>
      </c>
      <c r="CA26" t="s">
        <v>1004</v>
      </c>
      <c r="CB26" t="s">
        <v>1005</v>
      </c>
      <c r="CC26" t="s">
        <v>138</v>
      </c>
      <c r="CE26" t="s">
        <v>1006</v>
      </c>
      <c r="CJ26" t="s">
        <v>141</v>
      </c>
      <c r="CK26" t="s">
        <v>144</v>
      </c>
      <c r="CL26" t="s">
        <v>144</v>
      </c>
      <c r="CM26" t="s">
        <v>1007</v>
      </c>
      <c r="CN26" t="s">
        <v>144</v>
      </c>
      <c r="CO26" t="s">
        <v>1008</v>
      </c>
      <c r="CP26" t="s">
        <v>246</v>
      </c>
      <c r="CQ26" t="s">
        <v>1009</v>
      </c>
      <c r="CR26" t="s">
        <v>123</v>
      </c>
      <c r="CS26" t="s">
        <v>144</v>
      </c>
      <c r="CT26" t="s">
        <v>1010</v>
      </c>
      <c r="CU26" t="s">
        <v>141</v>
      </c>
      <c r="CX26" t="s">
        <v>141</v>
      </c>
      <c r="CY26" t="s">
        <v>142</v>
      </c>
      <c r="CZ26" t="s">
        <v>142</v>
      </c>
      <c r="DA26" t="s">
        <v>142</v>
      </c>
      <c r="DB26" t="s">
        <v>1011</v>
      </c>
      <c r="DC26" t="s">
        <v>144</v>
      </c>
      <c r="DD26" t="s">
        <v>1012</v>
      </c>
      <c r="DE26" t="s">
        <v>1013</v>
      </c>
      <c r="DF26" t="s">
        <v>136</v>
      </c>
      <c r="DG26" t="s">
        <v>1014</v>
      </c>
      <c r="DH26" t="s">
        <v>141</v>
      </c>
      <c r="DI26" t="s">
        <v>144</v>
      </c>
      <c r="DJ26" t="s">
        <v>144</v>
      </c>
      <c r="DK26" t="s">
        <v>1015</v>
      </c>
      <c r="DL26" t="s">
        <v>136</v>
      </c>
      <c r="DM26" t="s">
        <v>1016</v>
      </c>
      <c r="DN26" t="s">
        <v>141</v>
      </c>
      <c r="DO26" t="s">
        <v>165</v>
      </c>
      <c r="DP26" t="s">
        <v>144</v>
      </c>
      <c r="DQ26" t="s">
        <v>1017</v>
      </c>
      <c r="DR26" t="s">
        <v>123</v>
      </c>
      <c r="DS26" t="s">
        <v>1018</v>
      </c>
      <c r="DT26" t="s">
        <v>1019</v>
      </c>
      <c r="DU26" t="s">
        <v>144</v>
      </c>
      <c r="DV26" t="s">
        <v>1020</v>
      </c>
      <c r="DW26" t="s">
        <v>138</v>
      </c>
      <c r="DY26" t="s">
        <v>246</v>
      </c>
      <c r="DZ26" t="s">
        <v>1021</v>
      </c>
      <c r="EA26" t="s">
        <v>123</v>
      </c>
      <c r="EB26" s="1" t="s">
        <v>1022</v>
      </c>
      <c r="EC26" t="s">
        <v>1023</v>
      </c>
    </row>
    <row r="27" spans="1:133" ht="15.95" customHeight="1">
      <c r="A27">
        <v>3484242</v>
      </c>
      <c r="B27" t="s">
        <v>1913</v>
      </c>
      <c r="C27" t="s">
        <v>1025</v>
      </c>
      <c r="D27" t="s">
        <v>1026</v>
      </c>
      <c r="E27" t="s">
        <v>1027</v>
      </c>
      <c r="F27" t="s">
        <v>119</v>
      </c>
      <c r="G27" t="s">
        <v>404</v>
      </c>
      <c r="H27" t="s">
        <v>121</v>
      </c>
      <c r="I27" t="s">
        <v>122</v>
      </c>
      <c r="J27" t="s">
        <v>123</v>
      </c>
      <c r="K27" t="s">
        <v>219</v>
      </c>
      <c r="M27" t="s">
        <v>125</v>
      </c>
      <c r="O27" t="s">
        <v>221</v>
      </c>
      <c r="Q27" t="s">
        <v>1028</v>
      </c>
      <c r="R27" t="s">
        <v>541</v>
      </c>
      <c r="S27" t="s">
        <v>578</v>
      </c>
      <c r="T27" t="s">
        <v>1029</v>
      </c>
      <c r="U27" t="s">
        <v>138</v>
      </c>
      <c r="X27" t="s">
        <v>292</v>
      </c>
      <c r="Z27" t="s">
        <v>123</v>
      </c>
      <c r="AA27" t="s">
        <v>183</v>
      </c>
      <c r="AC27">
        <v>1989</v>
      </c>
      <c r="AD27" t="s">
        <v>224</v>
      </c>
      <c r="AE27" t="s">
        <v>225</v>
      </c>
      <c r="AF27" t="s">
        <v>1030</v>
      </c>
      <c r="AG27" t="s">
        <v>138</v>
      </c>
      <c r="AH27" t="s">
        <v>1031</v>
      </c>
      <c r="AI27" t="s">
        <v>138</v>
      </c>
      <c r="AJ27" t="s">
        <v>1032</v>
      </c>
      <c r="AK27" t="s">
        <v>136</v>
      </c>
      <c r="AL27" t="s">
        <v>1033</v>
      </c>
      <c r="AM27" t="s">
        <v>138</v>
      </c>
      <c r="AO27" t="s">
        <v>138</v>
      </c>
      <c r="AQ27" t="s">
        <v>136</v>
      </c>
      <c r="AR27" t="s">
        <v>1034</v>
      </c>
      <c r="AS27" t="s">
        <v>141</v>
      </c>
      <c r="AT27" t="s">
        <v>144</v>
      </c>
      <c r="AU27" t="s">
        <v>144</v>
      </c>
      <c r="AV27" t="s">
        <v>1035</v>
      </c>
      <c r="AW27" t="s">
        <v>142</v>
      </c>
      <c r="AX27" t="s">
        <v>1036</v>
      </c>
      <c r="AY27" t="s">
        <v>123</v>
      </c>
      <c r="AZ27" t="s">
        <v>141</v>
      </c>
      <c r="BA27" t="s">
        <v>147</v>
      </c>
      <c r="BB27" t="s">
        <v>147</v>
      </c>
      <c r="BC27" t="s">
        <v>147</v>
      </c>
      <c r="BD27" t="s">
        <v>147</v>
      </c>
      <c r="BE27" t="s">
        <v>147</v>
      </c>
      <c r="BF27" t="s">
        <v>147</v>
      </c>
      <c r="BG27" t="s">
        <v>147</v>
      </c>
      <c r="BH27" t="s">
        <v>147</v>
      </c>
      <c r="BI27" t="s">
        <v>147</v>
      </c>
      <c r="BJ27" t="s">
        <v>147</v>
      </c>
      <c r="BK27" t="s">
        <v>115</v>
      </c>
      <c r="BL27">
        <v>3</v>
      </c>
      <c r="BM27">
        <v>1</v>
      </c>
      <c r="BN27">
        <v>4</v>
      </c>
      <c r="BO27">
        <v>6</v>
      </c>
      <c r="BP27">
        <v>5</v>
      </c>
      <c r="BQ27">
        <v>7</v>
      </c>
      <c r="BR27">
        <v>8</v>
      </c>
      <c r="BS27">
        <v>9</v>
      </c>
      <c r="BT27">
        <v>10</v>
      </c>
      <c r="BU27">
        <v>2</v>
      </c>
      <c r="BV27" t="s">
        <v>115</v>
      </c>
      <c r="BW27" t="s">
        <v>1037</v>
      </c>
      <c r="BX27" t="s">
        <v>1038</v>
      </c>
      <c r="BY27" t="s">
        <v>115</v>
      </c>
      <c r="BZ27" t="s">
        <v>1039</v>
      </c>
      <c r="CA27" t="s">
        <v>1040</v>
      </c>
      <c r="CB27" t="s">
        <v>1041</v>
      </c>
      <c r="CC27" t="s">
        <v>136</v>
      </c>
      <c r="CD27" t="s">
        <v>1042</v>
      </c>
      <c r="CF27" t="s">
        <v>1043</v>
      </c>
      <c r="CG27" t="s">
        <v>144</v>
      </c>
      <c r="CH27" t="s">
        <v>136</v>
      </c>
      <c r="CI27" t="s">
        <v>1044</v>
      </c>
      <c r="CJ27" t="s">
        <v>141</v>
      </c>
      <c r="CK27" t="s">
        <v>144</v>
      </c>
      <c r="CL27" t="s">
        <v>144</v>
      </c>
      <c r="CM27" t="s">
        <v>1045</v>
      </c>
      <c r="CN27" t="s">
        <v>144</v>
      </c>
      <c r="CO27" t="s">
        <v>1046</v>
      </c>
      <c r="CP27" t="s">
        <v>246</v>
      </c>
      <c r="CQ27" t="s">
        <v>1047</v>
      </c>
      <c r="CR27" t="s">
        <v>123</v>
      </c>
      <c r="CS27" t="s">
        <v>142</v>
      </c>
      <c r="CT27" t="s">
        <v>1048</v>
      </c>
      <c r="CU27" t="s">
        <v>141</v>
      </c>
      <c r="CV27" t="s">
        <v>144</v>
      </c>
      <c r="CW27" t="s">
        <v>144</v>
      </c>
      <c r="CX27" t="s">
        <v>141</v>
      </c>
      <c r="CY27" t="s">
        <v>142</v>
      </c>
      <c r="CZ27" t="s">
        <v>142</v>
      </c>
      <c r="DA27" t="s">
        <v>142</v>
      </c>
      <c r="DB27" t="s">
        <v>1049</v>
      </c>
      <c r="DC27" t="s">
        <v>142</v>
      </c>
      <c r="DD27" t="s">
        <v>1050</v>
      </c>
      <c r="DE27" t="s">
        <v>1051</v>
      </c>
      <c r="DF27" t="s">
        <v>381</v>
      </c>
      <c r="DG27" t="s">
        <v>1052</v>
      </c>
      <c r="DH27" t="s">
        <v>141</v>
      </c>
      <c r="DL27" t="s">
        <v>138</v>
      </c>
      <c r="DM27" t="s">
        <v>1053</v>
      </c>
      <c r="DN27" t="s">
        <v>141</v>
      </c>
      <c r="DR27" t="s">
        <v>123</v>
      </c>
      <c r="DS27" t="s">
        <v>1054</v>
      </c>
      <c r="DT27" t="s">
        <v>1055</v>
      </c>
      <c r="DU27" t="s">
        <v>144</v>
      </c>
      <c r="DV27" t="s">
        <v>1056</v>
      </c>
      <c r="DW27" t="s">
        <v>138</v>
      </c>
      <c r="DY27" t="s">
        <v>171</v>
      </c>
      <c r="DZ27" t="s">
        <v>1057</v>
      </c>
      <c r="EA27" t="s">
        <v>123</v>
      </c>
      <c r="EB27" t="s">
        <v>1058</v>
      </c>
      <c r="EC27" t="s">
        <v>1059</v>
      </c>
    </row>
    <row r="28" spans="1:133" ht="15.95" customHeight="1">
      <c r="A28">
        <v>3484249</v>
      </c>
      <c r="B28" t="s">
        <v>1914</v>
      </c>
      <c r="C28" t="s">
        <v>1061</v>
      </c>
      <c r="D28" t="s">
        <v>1062</v>
      </c>
      <c r="E28" t="s">
        <v>1063</v>
      </c>
      <c r="F28" t="s">
        <v>119</v>
      </c>
      <c r="G28" t="s">
        <v>404</v>
      </c>
      <c r="H28" t="s">
        <v>121</v>
      </c>
      <c r="I28" t="s">
        <v>122</v>
      </c>
      <c r="J28" t="s">
        <v>123</v>
      </c>
      <c r="K28" t="s">
        <v>219</v>
      </c>
      <c r="M28" t="s">
        <v>125</v>
      </c>
      <c r="O28" t="s">
        <v>221</v>
      </c>
      <c r="Q28" t="s">
        <v>1064</v>
      </c>
      <c r="R28" t="s">
        <v>128</v>
      </c>
      <c r="S28" t="s">
        <v>182</v>
      </c>
      <c r="X28" t="s">
        <v>146</v>
      </c>
      <c r="Z28" t="s">
        <v>123</v>
      </c>
      <c r="AA28" t="s">
        <v>183</v>
      </c>
      <c r="AC28">
        <v>1991</v>
      </c>
      <c r="AD28" t="s">
        <v>293</v>
      </c>
      <c r="AE28" t="s">
        <v>133</v>
      </c>
      <c r="AF28" t="s">
        <v>583</v>
      </c>
      <c r="AG28" t="s">
        <v>136</v>
      </c>
      <c r="AI28" t="s">
        <v>138</v>
      </c>
      <c r="AK28" t="s">
        <v>138</v>
      </c>
      <c r="AL28" t="s">
        <v>138</v>
      </c>
      <c r="AM28" t="s">
        <v>138</v>
      </c>
      <c r="AO28" t="s">
        <v>138</v>
      </c>
      <c r="AQ28" t="s">
        <v>138</v>
      </c>
      <c r="AS28" t="s">
        <v>141</v>
      </c>
      <c r="AT28" t="s">
        <v>144</v>
      </c>
      <c r="AU28" t="s">
        <v>144</v>
      </c>
      <c r="AV28" t="s">
        <v>1065</v>
      </c>
      <c r="AW28" t="s">
        <v>171</v>
      </c>
      <c r="AX28" t="s">
        <v>127</v>
      </c>
      <c r="AY28" t="s">
        <v>123</v>
      </c>
      <c r="AZ28" t="s">
        <v>141</v>
      </c>
      <c r="BA28" t="s">
        <v>148</v>
      </c>
      <c r="BB28" t="s">
        <v>148</v>
      </c>
      <c r="BC28" t="s">
        <v>148</v>
      </c>
      <c r="BD28" t="s">
        <v>148</v>
      </c>
      <c r="BE28" t="s">
        <v>148</v>
      </c>
      <c r="BF28" t="s">
        <v>148</v>
      </c>
      <c r="BG28" t="s">
        <v>148</v>
      </c>
      <c r="BH28" t="s">
        <v>148</v>
      </c>
      <c r="BI28" t="s">
        <v>148</v>
      </c>
      <c r="BJ28" t="s">
        <v>148</v>
      </c>
      <c r="BK28" t="s">
        <v>115</v>
      </c>
      <c r="BL28">
        <v>7</v>
      </c>
      <c r="BM28">
        <v>8</v>
      </c>
      <c r="BN28">
        <v>3</v>
      </c>
      <c r="BO28">
        <v>1</v>
      </c>
      <c r="BP28">
        <v>9</v>
      </c>
      <c r="BQ28">
        <v>10</v>
      </c>
      <c r="BR28">
        <v>2</v>
      </c>
      <c r="BS28">
        <v>4</v>
      </c>
      <c r="BT28">
        <v>5</v>
      </c>
      <c r="BU28">
        <v>6</v>
      </c>
      <c r="BV28" t="s">
        <v>115</v>
      </c>
      <c r="BW28" t="s">
        <v>1066</v>
      </c>
      <c r="BX28" t="s">
        <v>1067</v>
      </c>
      <c r="BY28" t="s">
        <v>115</v>
      </c>
      <c r="BZ28" t="s">
        <v>1068</v>
      </c>
      <c r="CA28" t="s">
        <v>1069</v>
      </c>
      <c r="CB28" t="s">
        <v>1070</v>
      </c>
      <c r="CC28" t="s">
        <v>136</v>
      </c>
      <c r="CD28" t="s">
        <v>1071</v>
      </c>
      <c r="CF28" t="s">
        <v>1072</v>
      </c>
      <c r="CG28" t="s">
        <v>142</v>
      </c>
      <c r="CH28" t="s">
        <v>381</v>
      </c>
      <c r="CI28" t="s">
        <v>1073</v>
      </c>
      <c r="CJ28" t="s">
        <v>141</v>
      </c>
      <c r="CK28" t="s">
        <v>144</v>
      </c>
      <c r="CL28" t="s">
        <v>144</v>
      </c>
      <c r="CM28" t="s">
        <v>1074</v>
      </c>
      <c r="CN28" t="s">
        <v>144</v>
      </c>
      <c r="CO28" t="s">
        <v>1075</v>
      </c>
      <c r="CP28" t="s">
        <v>246</v>
      </c>
      <c r="CQ28" t="s">
        <v>1076</v>
      </c>
      <c r="CR28" t="s">
        <v>123</v>
      </c>
      <c r="CS28" t="s">
        <v>144</v>
      </c>
      <c r="CT28" t="s">
        <v>1077</v>
      </c>
      <c r="CU28" t="s">
        <v>141</v>
      </c>
      <c r="CV28" t="s">
        <v>144</v>
      </c>
      <c r="CW28" t="s">
        <v>144</v>
      </c>
      <c r="CX28" t="s">
        <v>141</v>
      </c>
      <c r="DB28" t="s">
        <v>1078</v>
      </c>
      <c r="DC28" t="s">
        <v>142</v>
      </c>
      <c r="DD28" t="s">
        <v>1079</v>
      </c>
      <c r="DE28" t="s">
        <v>1080</v>
      </c>
      <c r="DF28" t="s">
        <v>136</v>
      </c>
      <c r="DG28" t="s">
        <v>1081</v>
      </c>
      <c r="DH28" t="s">
        <v>141</v>
      </c>
      <c r="DI28" t="s">
        <v>246</v>
      </c>
      <c r="DJ28" t="s">
        <v>144</v>
      </c>
      <c r="DK28" t="s">
        <v>1082</v>
      </c>
      <c r="DL28" t="s">
        <v>136</v>
      </c>
      <c r="DM28" t="s">
        <v>1083</v>
      </c>
      <c r="DN28" t="s">
        <v>141</v>
      </c>
      <c r="DO28" t="s">
        <v>142</v>
      </c>
      <c r="DP28" t="s">
        <v>144</v>
      </c>
      <c r="DQ28" t="s">
        <v>1084</v>
      </c>
      <c r="DR28" t="s">
        <v>123</v>
      </c>
      <c r="DS28" s="1" t="s">
        <v>1085</v>
      </c>
      <c r="DT28" s="1" t="s">
        <v>1086</v>
      </c>
      <c r="DU28" t="s">
        <v>144</v>
      </c>
      <c r="DV28" s="1" t="s">
        <v>1087</v>
      </c>
      <c r="DW28" t="s">
        <v>138</v>
      </c>
      <c r="DY28" t="s">
        <v>246</v>
      </c>
      <c r="DZ28" t="s">
        <v>1088</v>
      </c>
      <c r="EA28" t="s">
        <v>123</v>
      </c>
      <c r="EB28" t="s">
        <v>1089</v>
      </c>
      <c r="EC28" t="s">
        <v>1090</v>
      </c>
    </row>
    <row r="29" spans="1:133" ht="15.95" customHeight="1">
      <c r="A29">
        <v>3484775</v>
      </c>
      <c r="B29" t="s">
        <v>1915</v>
      </c>
      <c r="C29" t="s">
        <v>1092</v>
      </c>
      <c r="D29" t="s">
        <v>1093</v>
      </c>
      <c r="E29" t="s">
        <v>1094</v>
      </c>
      <c r="F29" t="s">
        <v>119</v>
      </c>
      <c r="G29" t="s">
        <v>404</v>
      </c>
      <c r="H29" t="s">
        <v>121</v>
      </c>
      <c r="I29" t="s">
        <v>122</v>
      </c>
      <c r="J29" t="s">
        <v>123</v>
      </c>
      <c r="K29" t="s">
        <v>539</v>
      </c>
      <c r="M29" t="s">
        <v>438</v>
      </c>
      <c r="O29" t="s">
        <v>1095</v>
      </c>
      <c r="Q29" t="s">
        <v>1096</v>
      </c>
      <c r="R29" t="s">
        <v>1097</v>
      </c>
      <c r="S29" t="s">
        <v>182</v>
      </c>
      <c r="U29" t="s">
        <v>1098</v>
      </c>
      <c r="V29" t="s">
        <v>148</v>
      </c>
      <c r="X29" t="s">
        <v>146</v>
      </c>
      <c r="Z29" t="s">
        <v>123</v>
      </c>
      <c r="AA29" t="s">
        <v>183</v>
      </c>
      <c r="AC29">
        <v>1998</v>
      </c>
      <c r="AD29" t="s">
        <v>293</v>
      </c>
      <c r="AE29" t="s">
        <v>293</v>
      </c>
      <c r="AF29" t="s">
        <v>583</v>
      </c>
      <c r="AG29" t="s">
        <v>136</v>
      </c>
      <c r="AH29" t="s">
        <v>1099</v>
      </c>
      <c r="AI29" t="s">
        <v>138</v>
      </c>
      <c r="AK29" t="s">
        <v>138</v>
      </c>
      <c r="AM29" t="s">
        <v>138</v>
      </c>
      <c r="AO29" t="s">
        <v>138</v>
      </c>
      <c r="AQ29" t="s">
        <v>136</v>
      </c>
      <c r="AR29" t="s">
        <v>1100</v>
      </c>
      <c r="AS29" t="s">
        <v>141</v>
      </c>
      <c r="AT29" t="s">
        <v>142</v>
      </c>
      <c r="AU29" t="s">
        <v>165</v>
      </c>
      <c r="AV29" t="s">
        <v>1101</v>
      </c>
      <c r="AW29" t="s">
        <v>142</v>
      </c>
      <c r="AX29" t="s">
        <v>1102</v>
      </c>
      <c r="AY29" t="s">
        <v>123</v>
      </c>
      <c r="AZ29" t="s">
        <v>141</v>
      </c>
      <c r="BA29" t="s">
        <v>147</v>
      </c>
      <c r="BB29" t="s">
        <v>146</v>
      </c>
      <c r="BC29" t="s">
        <v>146</v>
      </c>
      <c r="BD29" t="s">
        <v>146</v>
      </c>
      <c r="BE29" t="s">
        <v>147</v>
      </c>
      <c r="BF29" t="s">
        <v>147</v>
      </c>
      <c r="BG29" t="s">
        <v>147</v>
      </c>
      <c r="BH29" t="s">
        <v>147</v>
      </c>
      <c r="BI29" t="s">
        <v>146</v>
      </c>
      <c r="BJ29" t="s">
        <v>146</v>
      </c>
      <c r="BK29" t="s">
        <v>115</v>
      </c>
      <c r="BL29">
        <v>10</v>
      </c>
      <c r="BM29">
        <v>3</v>
      </c>
      <c r="BN29">
        <v>4</v>
      </c>
      <c r="BO29">
        <v>2</v>
      </c>
      <c r="BP29">
        <v>9</v>
      </c>
      <c r="BQ29">
        <v>7</v>
      </c>
      <c r="BR29">
        <v>8</v>
      </c>
      <c r="BS29">
        <v>6</v>
      </c>
      <c r="BT29">
        <v>1</v>
      </c>
      <c r="BU29">
        <v>5</v>
      </c>
      <c r="BV29" t="s">
        <v>115</v>
      </c>
      <c r="BW29" t="s">
        <v>1103</v>
      </c>
      <c r="BX29" t="s">
        <v>1104</v>
      </c>
      <c r="BY29" t="s">
        <v>115</v>
      </c>
      <c r="BZ29" t="s">
        <v>1105</v>
      </c>
      <c r="CA29" t="s">
        <v>1106</v>
      </c>
      <c r="CB29" t="s">
        <v>1107</v>
      </c>
      <c r="CC29" t="s">
        <v>136</v>
      </c>
      <c r="CD29" t="s">
        <v>1108</v>
      </c>
      <c r="CF29" t="s">
        <v>1109</v>
      </c>
      <c r="CG29" t="s">
        <v>142</v>
      </c>
      <c r="CH29" t="s">
        <v>136</v>
      </c>
      <c r="CI29" t="s">
        <v>1110</v>
      </c>
      <c r="CJ29" t="s">
        <v>141</v>
      </c>
      <c r="CL29" t="s">
        <v>142</v>
      </c>
      <c r="CM29" t="s">
        <v>1111</v>
      </c>
      <c r="CN29" t="s">
        <v>142</v>
      </c>
      <c r="CP29" t="s">
        <v>142</v>
      </c>
      <c r="CR29" t="s">
        <v>123</v>
      </c>
      <c r="CS29" t="s">
        <v>142</v>
      </c>
      <c r="CU29" t="s">
        <v>141</v>
      </c>
      <c r="CV29" t="s">
        <v>165</v>
      </c>
      <c r="CW29" t="s">
        <v>246</v>
      </c>
      <c r="CX29" t="s">
        <v>141</v>
      </c>
      <c r="CY29" t="s">
        <v>165</v>
      </c>
      <c r="CZ29" t="s">
        <v>165</v>
      </c>
      <c r="DA29" t="s">
        <v>171</v>
      </c>
      <c r="DB29" t="s">
        <v>1112</v>
      </c>
      <c r="DE29" t="s">
        <v>1113</v>
      </c>
      <c r="DF29" t="s">
        <v>136</v>
      </c>
      <c r="DG29" t="s">
        <v>1114</v>
      </c>
      <c r="DH29" t="s">
        <v>141</v>
      </c>
      <c r="DI29" t="s">
        <v>165</v>
      </c>
      <c r="DJ29" t="s">
        <v>142</v>
      </c>
      <c r="DK29" t="s">
        <v>1115</v>
      </c>
      <c r="DL29" t="s">
        <v>381</v>
      </c>
      <c r="DN29" t="s">
        <v>141</v>
      </c>
      <c r="DR29" t="s">
        <v>123</v>
      </c>
      <c r="DU29" t="s">
        <v>171</v>
      </c>
      <c r="DW29" t="s">
        <v>138</v>
      </c>
      <c r="DY29" t="s">
        <v>142</v>
      </c>
      <c r="EA29" t="s">
        <v>123</v>
      </c>
      <c r="EB29" t="s">
        <v>1116</v>
      </c>
      <c r="EC29" t="s">
        <v>1117</v>
      </c>
    </row>
    <row r="30" spans="1:133" ht="15.95" customHeight="1">
      <c r="A30">
        <v>3485165</v>
      </c>
      <c r="B30" t="s">
        <v>1916</v>
      </c>
      <c r="C30" t="s">
        <v>1119</v>
      </c>
      <c r="D30" t="s">
        <v>1120</v>
      </c>
      <c r="E30" t="s">
        <v>1121</v>
      </c>
      <c r="F30" t="s">
        <v>119</v>
      </c>
      <c r="G30" t="s">
        <v>404</v>
      </c>
      <c r="H30" t="s">
        <v>121</v>
      </c>
      <c r="I30" t="s">
        <v>122</v>
      </c>
      <c r="J30" t="s">
        <v>123</v>
      </c>
      <c r="K30" t="s">
        <v>327</v>
      </c>
      <c r="M30" t="s">
        <v>438</v>
      </c>
      <c r="O30" t="s">
        <v>126</v>
      </c>
      <c r="Q30" t="s">
        <v>367</v>
      </c>
      <c r="R30" t="s">
        <v>128</v>
      </c>
      <c r="S30" t="s">
        <v>182</v>
      </c>
      <c r="U30" t="s">
        <v>1122</v>
      </c>
      <c r="X30" t="s">
        <v>146</v>
      </c>
      <c r="Z30" t="s">
        <v>123</v>
      </c>
      <c r="AA30" t="s">
        <v>183</v>
      </c>
      <c r="AC30">
        <v>2012</v>
      </c>
      <c r="AD30" t="s">
        <v>184</v>
      </c>
      <c r="AE30" t="s">
        <v>184</v>
      </c>
      <c r="AF30" t="s">
        <v>1123</v>
      </c>
      <c r="AG30" t="s">
        <v>138</v>
      </c>
      <c r="AH30" t="s">
        <v>1124</v>
      </c>
      <c r="AI30" t="s">
        <v>138</v>
      </c>
      <c r="AJ30" t="s">
        <v>1125</v>
      </c>
      <c r="AK30" t="s">
        <v>138</v>
      </c>
      <c r="AL30" t="s">
        <v>1126</v>
      </c>
      <c r="AM30" t="s">
        <v>136</v>
      </c>
      <c r="AN30" t="s">
        <v>1127</v>
      </c>
      <c r="AO30" t="s">
        <v>138</v>
      </c>
      <c r="AQ30" t="s">
        <v>136</v>
      </c>
      <c r="AR30" t="s">
        <v>1128</v>
      </c>
      <c r="AS30" t="s">
        <v>141</v>
      </c>
      <c r="AT30" t="s">
        <v>142</v>
      </c>
      <c r="AU30" t="s">
        <v>171</v>
      </c>
      <c r="AV30" t="s">
        <v>1129</v>
      </c>
      <c r="AW30" t="s">
        <v>142</v>
      </c>
      <c r="AX30" t="s">
        <v>1130</v>
      </c>
      <c r="AY30" t="s">
        <v>123</v>
      </c>
      <c r="AZ30" t="s">
        <v>141</v>
      </c>
      <c r="BA30" t="s">
        <v>146</v>
      </c>
      <c r="BB30" t="s">
        <v>146</v>
      </c>
      <c r="BC30" t="s">
        <v>146</v>
      </c>
      <c r="BD30" t="s">
        <v>146</v>
      </c>
      <c r="BE30" t="s">
        <v>146</v>
      </c>
      <c r="BF30" t="s">
        <v>146</v>
      </c>
      <c r="BG30" t="s">
        <v>146</v>
      </c>
      <c r="BH30" t="s">
        <v>146</v>
      </c>
      <c r="BI30" t="s">
        <v>146</v>
      </c>
      <c r="BJ30" t="s">
        <v>146</v>
      </c>
      <c r="BK30" t="s">
        <v>115</v>
      </c>
      <c r="BL30">
        <v>2</v>
      </c>
      <c r="BQ30">
        <v>9</v>
      </c>
      <c r="BT30">
        <v>1</v>
      </c>
      <c r="BU30">
        <v>10</v>
      </c>
      <c r="BV30" t="s">
        <v>115</v>
      </c>
      <c r="BW30" t="s">
        <v>1131</v>
      </c>
      <c r="BX30" t="s">
        <v>1132</v>
      </c>
      <c r="BY30" t="s">
        <v>115</v>
      </c>
      <c r="BZ30" t="s">
        <v>1133</v>
      </c>
      <c r="CA30" t="s">
        <v>1133</v>
      </c>
      <c r="CB30" t="s">
        <v>1134</v>
      </c>
      <c r="CC30" t="s">
        <v>136</v>
      </c>
      <c r="CD30" t="s">
        <v>1135</v>
      </c>
      <c r="CF30" t="s">
        <v>1136</v>
      </c>
      <c r="CG30" t="s">
        <v>144</v>
      </c>
      <c r="CH30" t="s">
        <v>381</v>
      </c>
      <c r="CI30" t="s">
        <v>1137</v>
      </c>
      <c r="CJ30" t="s">
        <v>141</v>
      </c>
      <c r="CK30" t="s">
        <v>144</v>
      </c>
      <c r="CL30" t="s">
        <v>142</v>
      </c>
      <c r="CM30" t="s">
        <v>1138</v>
      </c>
      <c r="CN30" t="s">
        <v>171</v>
      </c>
      <c r="CO30" t="s">
        <v>1139</v>
      </c>
      <c r="CP30" t="s">
        <v>165</v>
      </c>
      <c r="CQ30" t="s">
        <v>1140</v>
      </c>
      <c r="CR30" t="s">
        <v>123</v>
      </c>
      <c r="CS30" t="s">
        <v>142</v>
      </c>
      <c r="CT30" t="s">
        <v>1141</v>
      </c>
      <c r="CU30" t="s">
        <v>141</v>
      </c>
      <c r="CV30" t="s">
        <v>144</v>
      </c>
      <c r="CW30" t="s">
        <v>144</v>
      </c>
      <c r="CX30" t="s">
        <v>141</v>
      </c>
      <c r="CY30" t="s">
        <v>144</v>
      </c>
      <c r="CZ30" t="s">
        <v>144</v>
      </c>
      <c r="DA30" t="s">
        <v>144</v>
      </c>
      <c r="DB30" t="s">
        <v>1142</v>
      </c>
      <c r="DC30" t="s">
        <v>142</v>
      </c>
      <c r="DD30" t="s">
        <v>1143</v>
      </c>
      <c r="DE30" t="s">
        <v>1144</v>
      </c>
      <c r="DF30" t="s">
        <v>136</v>
      </c>
      <c r="DG30" t="s">
        <v>1145</v>
      </c>
      <c r="DH30" t="s">
        <v>141</v>
      </c>
      <c r="DI30" t="s">
        <v>165</v>
      </c>
      <c r="DJ30" t="s">
        <v>144</v>
      </c>
      <c r="DK30" t="s">
        <v>1146</v>
      </c>
      <c r="DL30" t="s">
        <v>138</v>
      </c>
      <c r="DM30" t="s">
        <v>1147</v>
      </c>
      <c r="DN30" t="s">
        <v>141</v>
      </c>
      <c r="DR30" t="s">
        <v>123</v>
      </c>
      <c r="DS30" t="s">
        <v>1148</v>
      </c>
      <c r="DT30" t="s">
        <v>1149</v>
      </c>
      <c r="DU30" t="s">
        <v>144</v>
      </c>
      <c r="DV30" t="s">
        <v>1150</v>
      </c>
      <c r="DW30" t="s">
        <v>136</v>
      </c>
      <c r="DX30" t="s">
        <v>1151</v>
      </c>
      <c r="DY30" t="s">
        <v>171</v>
      </c>
      <c r="DZ30" t="s">
        <v>1152</v>
      </c>
      <c r="EA30" t="s">
        <v>123</v>
      </c>
      <c r="EB30" t="s">
        <v>1153</v>
      </c>
      <c r="EC30" t="s">
        <v>1154</v>
      </c>
    </row>
    <row r="31" spans="1:133" ht="15.95" customHeight="1">
      <c r="A31">
        <v>3485474</v>
      </c>
      <c r="B31" t="s">
        <v>1917</v>
      </c>
      <c r="C31" t="s">
        <v>1156</v>
      </c>
      <c r="D31" t="s">
        <v>1157</v>
      </c>
      <c r="E31" t="s">
        <v>1158</v>
      </c>
      <c r="F31" t="s">
        <v>119</v>
      </c>
      <c r="G31" t="s">
        <v>404</v>
      </c>
      <c r="H31" t="s">
        <v>121</v>
      </c>
      <c r="I31" t="s">
        <v>122</v>
      </c>
      <c r="J31" t="s">
        <v>123</v>
      </c>
      <c r="K31" t="s">
        <v>219</v>
      </c>
      <c r="M31" t="s">
        <v>220</v>
      </c>
      <c r="O31" t="s">
        <v>221</v>
      </c>
      <c r="Q31" t="s">
        <v>1159</v>
      </c>
      <c r="R31" t="s">
        <v>128</v>
      </c>
      <c r="S31" t="s">
        <v>578</v>
      </c>
      <c r="T31" t="s">
        <v>1160</v>
      </c>
      <c r="U31" t="s">
        <v>1161</v>
      </c>
      <c r="X31" t="s">
        <v>292</v>
      </c>
      <c r="Z31" t="s">
        <v>123</v>
      </c>
      <c r="AA31" t="s">
        <v>183</v>
      </c>
      <c r="AC31">
        <v>1978</v>
      </c>
      <c r="AD31" t="s">
        <v>224</v>
      </c>
      <c r="AE31" t="s">
        <v>225</v>
      </c>
      <c r="AF31" t="s">
        <v>583</v>
      </c>
      <c r="AG31" t="s">
        <v>136</v>
      </c>
      <c r="AH31" t="s">
        <v>1162</v>
      </c>
      <c r="AI31" t="s">
        <v>138</v>
      </c>
      <c r="AJ31" t="s">
        <v>1163</v>
      </c>
      <c r="AK31" t="s">
        <v>136</v>
      </c>
      <c r="AL31" t="s">
        <v>1164</v>
      </c>
      <c r="AM31" t="s">
        <v>136</v>
      </c>
      <c r="AN31" t="s">
        <v>1165</v>
      </c>
      <c r="AO31" t="s">
        <v>138</v>
      </c>
      <c r="AQ31" t="s">
        <v>138</v>
      </c>
      <c r="AS31" t="s">
        <v>141</v>
      </c>
      <c r="AT31" t="s">
        <v>144</v>
      </c>
      <c r="AU31" t="s">
        <v>144</v>
      </c>
      <c r="AV31" t="s">
        <v>1166</v>
      </c>
      <c r="AW31" t="s">
        <v>165</v>
      </c>
      <c r="AX31" t="s">
        <v>1167</v>
      </c>
      <c r="AY31" t="s">
        <v>123</v>
      </c>
      <c r="AZ31" t="s">
        <v>141</v>
      </c>
      <c r="BA31" t="s">
        <v>147</v>
      </c>
      <c r="BB31" t="s">
        <v>147</v>
      </c>
      <c r="BC31" t="s">
        <v>147</v>
      </c>
      <c r="BD31" t="s">
        <v>147</v>
      </c>
      <c r="BE31" t="s">
        <v>147</v>
      </c>
      <c r="BF31" t="s">
        <v>147</v>
      </c>
      <c r="BG31" t="s">
        <v>147</v>
      </c>
      <c r="BH31" t="s">
        <v>147</v>
      </c>
      <c r="BI31" t="s">
        <v>147</v>
      </c>
      <c r="BJ31" t="s">
        <v>147</v>
      </c>
      <c r="BK31" t="s">
        <v>115</v>
      </c>
      <c r="BL31">
        <v>5</v>
      </c>
      <c r="BM31">
        <v>9</v>
      </c>
      <c r="BN31">
        <v>2</v>
      </c>
      <c r="BO31">
        <v>8</v>
      </c>
      <c r="BP31">
        <v>4</v>
      </c>
      <c r="BQ31">
        <v>10</v>
      </c>
      <c r="BR31">
        <v>6</v>
      </c>
      <c r="BS31">
        <v>7</v>
      </c>
      <c r="BT31">
        <v>1</v>
      </c>
      <c r="BU31">
        <v>3</v>
      </c>
      <c r="BV31" t="s">
        <v>115</v>
      </c>
      <c r="BW31" t="s">
        <v>1168</v>
      </c>
      <c r="BX31" t="s">
        <v>1169</v>
      </c>
      <c r="BY31" t="s">
        <v>115</v>
      </c>
      <c r="BZ31" t="s">
        <v>1170</v>
      </c>
      <c r="CA31" t="s">
        <v>1170</v>
      </c>
      <c r="CB31" t="s">
        <v>1171</v>
      </c>
      <c r="CC31" t="s">
        <v>136</v>
      </c>
      <c r="CD31" t="s">
        <v>1172</v>
      </c>
      <c r="CF31" t="s">
        <v>1173</v>
      </c>
      <c r="CG31" t="s">
        <v>171</v>
      </c>
      <c r="CH31" t="s">
        <v>381</v>
      </c>
      <c r="CI31" t="s">
        <v>1174</v>
      </c>
      <c r="CJ31" t="s">
        <v>141</v>
      </c>
      <c r="CK31" t="s">
        <v>144</v>
      </c>
      <c r="CL31" t="s">
        <v>144</v>
      </c>
      <c r="CM31" t="s">
        <v>1175</v>
      </c>
      <c r="CN31" t="s">
        <v>171</v>
      </c>
      <c r="CO31" t="s">
        <v>1176</v>
      </c>
      <c r="CP31" t="s">
        <v>142</v>
      </c>
      <c r="CQ31" t="s">
        <v>1177</v>
      </c>
      <c r="CR31" t="s">
        <v>123</v>
      </c>
      <c r="CS31" t="s">
        <v>142</v>
      </c>
      <c r="CT31" t="s">
        <v>1178</v>
      </c>
      <c r="CU31" t="s">
        <v>141</v>
      </c>
      <c r="CV31" t="s">
        <v>144</v>
      </c>
      <c r="CW31" t="s">
        <v>144</v>
      </c>
      <c r="CX31" t="s">
        <v>141</v>
      </c>
      <c r="CY31" t="s">
        <v>142</v>
      </c>
      <c r="CZ31" t="s">
        <v>142</v>
      </c>
      <c r="DB31" t="s">
        <v>1179</v>
      </c>
      <c r="DC31" t="s">
        <v>171</v>
      </c>
      <c r="DD31" t="s">
        <v>1180</v>
      </c>
      <c r="DE31" t="s">
        <v>772</v>
      </c>
      <c r="DF31" t="s">
        <v>136</v>
      </c>
      <c r="DG31" t="s">
        <v>1181</v>
      </c>
      <c r="DH31" t="s">
        <v>141</v>
      </c>
      <c r="DI31" t="s">
        <v>171</v>
      </c>
      <c r="DJ31" t="s">
        <v>144</v>
      </c>
      <c r="DK31" t="s">
        <v>1182</v>
      </c>
      <c r="DL31" t="s">
        <v>381</v>
      </c>
      <c r="DM31" t="s">
        <v>1183</v>
      </c>
      <c r="DN31" t="s">
        <v>141</v>
      </c>
      <c r="DR31" t="s">
        <v>123</v>
      </c>
      <c r="DS31" t="s">
        <v>1184</v>
      </c>
      <c r="DT31" t="s">
        <v>1185</v>
      </c>
      <c r="DU31" t="s">
        <v>142</v>
      </c>
      <c r="DV31" t="s">
        <v>1186</v>
      </c>
      <c r="DW31" t="s">
        <v>138</v>
      </c>
      <c r="DY31" t="s">
        <v>171</v>
      </c>
      <c r="DZ31" t="s">
        <v>1187</v>
      </c>
      <c r="EA31" t="s">
        <v>123</v>
      </c>
      <c r="EB31" t="s">
        <v>1188</v>
      </c>
      <c r="EC31" t="s">
        <v>1188</v>
      </c>
    </row>
    <row r="32" spans="1:133" ht="15.95" customHeight="1">
      <c r="A32">
        <v>3485481</v>
      </c>
      <c r="B32" t="s">
        <v>1918</v>
      </c>
      <c r="C32" t="s">
        <v>1190</v>
      </c>
      <c r="D32" t="s">
        <v>1191</v>
      </c>
      <c r="E32" t="s">
        <v>1192</v>
      </c>
      <c r="F32" t="s">
        <v>119</v>
      </c>
      <c r="G32" t="s">
        <v>404</v>
      </c>
      <c r="H32" t="s">
        <v>121</v>
      </c>
      <c r="I32" t="s">
        <v>122</v>
      </c>
      <c r="J32" t="s">
        <v>123</v>
      </c>
      <c r="K32" t="s">
        <v>969</v>
      </c>
      <c r="M32" t="s">
        <v>125</v>
      </c>
      <c r="O32" t="s">
        <v>126</v>
      </c>
      <c r="Q32" t="s">
        <v>136</v>
      </c>
      <c r="R32" t="s">
        <v>128</v>
      </c>
      <c r="S32" t="s">
        <v>182</v>
      </c>
      <c r="U32" t="s">
        <v>1193</v>
      </c>
      <c r="X32" t="s">
        <v>148</v>
      </c>
      <c r="Z32" t="s">
        <v>123</v>
      </c>
      <c r="AA32" t="s">
        <v>183</v>
      </c>
      <c r="AC32">
        <v>2009</v>
      </c>
      <c r="AD32" t="s">
        <v>759</v>
      </c>
      <c r="AE32" t="s">
        <v>759</v>
      </c>
      <c r="AF32" t="s">
        <v>1194</v>
      </c>
      <c r="AG32" t="s">
        <v>136</v>
      </c>
      <c r="AH32" t="s">
        <v>1195</v>
      </c>
      <c r="AI32" t="s">
        <v>138</v>
      </c>
      <c r="AJ32" t="s">
        <v>1196</v>
      </c>
      <c r="AK32" t="s">
        <v>138</v>
      </c>
      <c r="AL32" t="s">
        <v>1197</v>
      </c>
      <c r="AM32" t="s">
        <v>138</v>
      </c>
      <c r="AO32" t="s">
        <v>138</v>
      </c>
      <c r="AQ32" t="s">
        <v>136</v>
      </c>
      <c r="AR32" t="s">
        <v>1198</v>
      </c>
      <c r="AS32" t="s">
        <v>141</v>
      </c>
      <c r="AT32" t="s">
        <v>144</v>
      </c>
      <c r="AU32" t="s">
        <v>144</v>
      </c>
      <c r="AV32" t="s">
        <v>1199</v>
      </c>
      <c r="AW32" t="s">
        <v>144</v>
      </c>
      <c r="AX32" t="s">
        <v>1200</v>
      </c>
      <c r="AY32" t="s">
        <v>123</v>
      </c>
      <c r="AZ32" t="s">
        <v>141</v>
      </c>
      <c r="BA32" t="s">
        <v>148</v>
      </c>
      <c r="BB32" t="s">
        <v>148</v>
      </c>
      <c r="BC32" t="s">
        <v>148</v>
      </c>
      <c r="BD32" t="s">
        <v>148</v>
      </c>
      <c r="BE32" t="s">
        <v>148</v>
      </c>
      <c r="BF32" t="s">
        <v>148</v>
      </c>
      <c r="BG32" t="s">
        <v>148</v>
      </c>
      <c r="BH32" t="s">
        <v>148</v>
      </c>
      <c r="BI32" t="s">
        <v>148</v>
      </c>
      <c r="BJ32" t="s">
        <v>148</v>
      </c>
      <c r="BK32" t="s">
        <v>115</v>
      </c>
      <c r="BL32">
        <v>9</v>
      </c>
      <c r="BM32">
        <v>1</v>
      </c>
      <c r="BN32">
        <v>4</v>
      </c>
      <c r="BO32">
        <v>3</v>
      </c>
      <c r="BP32">
        <v>5</v>
      </c>
      <c r="BQ32">
        <v>10</v>
      </c>
      <c r="BR32">
        <v>8</v>
      </c>
      <c r="BS32">
        <v>7</v>
      </c>
      <c r="BT32">
        <v>2</v>
      </c>
      <c r="BU32">
        <v>6</v>
      </c>
      <c r="BV32" t="s">
        <v>115</v>
      </c>
      <c r="BW32" t="s">
        <v>1201</v>
      </c>
      <c r="BX32" t="s">
        <v>1202</v>
      </c>
      <c r="BY32" t="s">
        <v>115</v>
      </c>
      <c r="BZ32" t="s">
        <v>1203</v>
      </c>
      <c r="CA32" t="s">
        <v>1203</v>
      </c>
      <c r="CB32" t="s">
        <v>1204</v>
      </c>
      <c r="CC32" t="s">
        <v>136</v>
      </c>
      <c r="CD32" s="1" t="s">
        <v>1205</v>
      </c>
      <c r="CF32" t="s">
        <v>1206</v>
      </c>
      <c r="CG32" t="s">
        <v>144</v>
      </c>
      <c r="CH32" t="s">
        <v>381</v>
      </c>
      <c r="CI32" t="s">
        <v>1207</v>
      </c>
      <c r="CJ32" t="s">
        <v>141</v>
      </c>
      <c r="CK32" t="s">
        <v>144</v>
      </c>
      <c r="CL32" t="s">
        <v>144</v>
      </c>
      <c r="CM32" t="s">
        <v>1208</v>
      </c>
      <c r="CN32" t="s">
        <v>144</v>
      </c>
      <c r="CO32" t="s">
        <v>1209</v>
      </c>
      <c r="CP32" t="s">
        <v>165</v>
      </c>
      <c r="CQ32" t="s">
        <v>1210</v>
      </c>
      <c r="CR32" t="s">
        <v>123</v>
      </c>
      <c r="CS32" t="s">
        <v>142</v>
      </c>
      <c r="CT32" t="s">
        <v>1211</v>
      </c>
      <c r="CU32" t="s">
        <v>141</v>
      </c>
      <c r="CV32" t="s">
        <v>142</v>
      </c>
      <c r="CW32" t="s">
        <v>142</v>
      </c>
      <c r="CX32" t="s">
        <v>141</v>
      </c>
      <c r="CY32" t="s">
        <v>144</v>
      </c>
      <c r="CZ32" t="s">
        <v>165</v>
      </c>
      <c r="DA32" t="s">
        <v>165</v>
      </c>
      <c r="DB32" t="s">
        <v>1212</v>
      </c>
      <c r="DC32" t="s">
        <v>142</v>
      </c>
      <c r="DD32" t="s">
        <v>1213</v>
      </c>
      <c r="DE32" t="s">
        <v>1214</v>
      </c>
      <c r="DF32" t="s">
        <v>136</v>
      </c>
      <c r="DG32" t="s">
        <v>1215</v>
      </c>
      <c r="DH32" t="s">
        <v>141</v>
      </c>
      <c r="DI32" t="s">
        <v>171</v>
      </c>
      <c r="DJ32" t="s">
        <v>144</v>
      </c>
      <c r="DK32" t="s">
        <v>1216</v>
      </c>
      <c r="DL32" t="s">
        <v>136</v>
      </c>
      <c r="DN32" t="s">
        <v>141</v>
      </c>
      <c r="DO32" t="s">
        <v>171</v>
      </c>
      <c r="DP32" t="s">
        <v>144</v>
      </c>
      <c r="DQ32" t="s">
        <v>1217</v>
      </c>
      <c r="DR32" t="s">
        <v>123</v>
      </c>
      <c r="DS32" s="1" t="s">
        <v>1218</v>
      </c>
      <c r="DT32" t="s">
        <v>1219</v>
      </c>
      <c r="DU32" t="s">
        <v>171</v>
      </c>
      <c r="DV32" s="1" t="s">
        <v>1220</v>
      </c>
      <c r="DW32" t="s">
        <v>136</v>
      </c>
      <c r="DX32" t="s">
        <v>1221</v>
      </c>
      <c r="DY32" t="s">
        <v>171</v>
      </c>
      <c r="DZ32" t="s">
        <v>1222</v>
      </c>
      <c r="EA32" t="s">
        <v>123</v>
      </c>
      <c r="EB32" t="s">
        <v>1223</v>
      </c>
      <c r="EC32" t="s">
        <v>1224</v>
      </c>
    </row>
    <row r="33" spans="1:133" ht="15.95" customHeight="1">
      <c r="A33">
        <v>3485517</v>
      </c>
      <c r="B33" t="s">
        <v>1919</v>
      </c>
      <c r="C33" t="s">
        <v>1226</v>
      </c>
      <c r="D33" t="s">
        <v>1227</v>
      </c>
      <c r="E33" t="s">
        <v>1228</v>
      </c>
      <c r="F33" t="s">
        <v>119</v>
      </c>
      <c r="G33" t="s">
        <v>404</v>
      </c>
      <c r="H33" t="s">
        <v>121</v>
      </c>
      <c r="I33" t="s">
        <v>122</v>
      </c>
      <c r="J33" t="s">
        <v>123</v>
      </c>
      <c r="K33" t="s">
        <v>405</v>
      </c>
      <c r="M33" t="s">
        <v>476</v>
      </c>
      <c r="O33" t="s">
        <v>221</v>
      </c>
      <c r="R33" t="s">
        <v>128</v>
      </c>
      <c r="S33" t="s">
        <v>182</v>
      </c>
      <c r="X33" t="s">
        <v>578</v>
      </c>
      <c r="Y33" t="s">
        <v>1229</v>
      </c>
      <c r="Z33" t="s">
        <v>123</v>
      </c>
      <c r="AA33" t="s">
        <v>183</v>
      </c>
      <c r="AC33">
        <v>2005</v>
      </c>
      <c r="AD33" t="s">
        <v>133</v>
      </c>
      <c r="AE33" t="s">
        <v>133</v>
      </c>
      <c r="AF33" t="s">
        <v>1230</v>
      </c>
      <c r="AG33" t="s">
        <v>138</v>
      </c>
      <c r="AH33" t="s">
        <v>1231</v>
      </c>
      <c r="AI33" t="s">
        <v>136</v>
      </c>
      <c r="AJ33" t="s">
        <v>1232</v>
      </c>
      <c r="AK33" t="s">
        <v>136</v>
      </c>
      <c r="AL33" t="s">
        <v>1233</v>
      </c>
      <c r="AM33" t="s">
        <v>136</v>
      </c>
      <c r="AN33" t="s">
        <v>1234</v>
      </c>
      <c r="AO33" t="s">
        <v>138</v>
      </c>
      <c r="AQ33" t="s">
        <v>138</v>
      </c>
      <c r="AS33" t="s">
        <v>141</v>
      </c>
      <c r="AT33" t="s">
        <v>171</v>
      </c>
      <c r="AU33" t="s">
        <v>142</v>
      </c>
      <c r="AV33" t="s">
        <v>1235</v>
      </c>
      <c r="AW33" t="s">
        <v>142</v>
      </c>
      <c r="AY33" t="s">
        <v>123</v>
      </c>
      <c r="AZ33" t="s">
        <v>141</v>
      </c>
      <c r="BA33" t="s">
        <v>147</v>
      </c>
      <c r="BB33" t="s">
        <v>147</v>
      </c>
      <c r="BC33" t="s">
        <v>147</v>
      </c>
      <c r="BD33" t="s">
        <v>147</v>
      </c>
      <c r="BE33" t="s">
        <v>147</v>
      </c>
      <c r="BF33" t="s">
        <v>147</v>
      </c>
      <c r="BG33" t="s">
        <v>147</v>
      </c>
      <c r="BH33" t="s">
        <v>147</v>
      </c>
      <c r="BI33" t="s">
        <v>147</v>
      </c>
      <c r="BJ33" t="s">
        <v>147</v>
      </c>
      <c r="BK33" t="s">
        <v>115</v>
      </c>
      <c r="BL33">
        <v>4</v>
      </c>
      <c r="BM33">
        <v>1</v>
      </c>
      <c r="BN33">
        <v>3</v>
      </c>
      <c r="BO33">
        <v>6</v>
      </c>
      <c r="BP33">
        <v>9</v>
      </c>
      <c r="BQ33">
        <v>10</v>
      </c>
      <c r="BR33">
        <v>8</v>
      </c>
      <c r="BS33">
        <v>5</v>
      </c>
      <c r="BT33">
        <v>2</v>
      </c>
      <c r="BU33">
        <v>7</v>
      </c>
      <c r="BV33" t="s">
        <v>115</v>
      </c>
      <c r="BW33" t="s">
        <v>1236</v>
      </c>
      <c r="BX33" t="s">
        <v>1236</v>
      </c>
      <c r="BY33" t="s">
        <v>115</v>
      </c>
      <c r="BZ33" t="s">
        <v>1237</v>
      </c>
      <c r="CA33" t="s">
        <v>1237</v>
      </c>
      <c r="CB33" t="s">
        <v>1238</v>
      </c>
      <c r="CC33" t="s">
        <v>138</v>
      </c>
      <c r="CE33" t="s">
        <v>1239</v>
      </c>
      <c r="CJ33" t="s">
        <v>141</v>
      </c>
      <c r="CK33" t="s">
        <v>144</v>
      </c>
      <c r="CL33" t="s">
        <v>142</v>
      </c>
      <c r="CM33" t="s">
        <v>1240</v>
      </c>
      <c r="CN33" t="s">
        <v>171</v>
      </c>
      <c r="CO33" t="s">
        <v>1241</v>
      </c>
      <c r="CP33" t="s">
        <v>144</v>
      </c>
      <c r="CQ33" t="s">
        <v>1242</v>
      </c>
      <c r="CR33" t="s">
        <v>123</v>
      </c>
      <c r="CS33" t="s">
        <v>171</v>
      </c>
      <c r="CT33" t="s">
        <v>1243</v>
      </c>
      <c r="CU33" t="s">
        <v>141</v>
      </c>
      <c r="CV33" t="s">
        <v>171</v>
      </c>
      <c r="CW33" t="s">
        <v>171</v>
      </c>
      <c r="CX33" t="s">
        <v>141</v>
      </c>
      <c r="CY33" t="s">
        <v>142</v>
      </c>
      <c r="CZ33" t="s">
        <v>144</v>
      </c>
      <c r="DA33" t="s">
        <v>144</v>
      </c>
      <c r="DB33" t="s">
        <v>1244</v>
      </c>
      <c r="DC33" t="s">
        <v>142</v>
      </c>
      <c r="DD33" t="s">
        <v>1245</v>
      </c>
      <c r="DE33" s="1" t="s">
        <v>1246</v>
      </c>
      <c r="DF33" t="s">
        <v>136</v>
      </c>
      <c r="DG33" t="s">
        <v>1247</v>
      </c>
      <c r="DH33" t="s">
        <v>141</v>
      </c>
      <c r="DI33" t="s">
        <v>165</v>
      </c>
      <c r="DJ33" t="s">
        <v>142</v>
      </c>
      <c r="DK33" t="s">
        <v>1248</v>
      </c>
      <c r="DL33" t="s">
        <v>138</v>
      </c>
      <c r="DM33" t="s">
        <v>1249</v>
      </c>
      <c r="DN33" t="s">
        <v>141</v>
      </c>
      <c r="DR33" t="s">
        <v>123</v>
      </c>
      <c r="DS33" s="1" t="s">
        <v>1250</v>
      </c>
      <c r="DT33" s="1" t="s">
        <v>1251</v>
      </c>
      <c r="DU33" t="s">
        <v>142</v>
      </c>
      <c r="DV33" t="s">
        <v>1252</v>
      </c>
      <c r="DW33" t="s">
        <v>136</v>
      </c>
      <c r="DX33" t="s">
        <v>1253</v>
      </c>
      <c r="DY33" t="s">
        <v>171</v>
      </c>
      <c r="EA33" t="s">
        <v>123</v>
      </c>
      <c r="EB33" t="s">
        <v>1254</v>
      </c>
      <c r="EC33" t="s">
        <v>1255</v>
      </c>
    </row>
    <row r="34" spans="1:133" ht="15.95" customHeight="1">
      <c r="A34">
        <v>3485734</v>
      </c>
      <c r="B34" t="s">
        <v>1920</v>
      </c>
      <c r="C34" t="s">
        <v>1257</v>
      </c>
      <c r="D34" t="s">
        <v>1258</v>
      </c>
      <c r="E34" t="s">
        <v>1259</v>
      </c>
      <c r="F34" t="s">
        <v>119</v>
      </c>
      <c r="G34" t="s">
        <v>404</v>
      </c>
      <c r="H34" t="s">
        <v>121</v>
      </c>
      <c r="I34" t="s">
        <v>122</v>
      </c>
      <c r="J34" t="s">
        <v>123</v>
      </c>
      <c r="K34" t="s">
        <v>969</v>
      </c>
      <c r="M34" t="s">
        <v>179</v>
      </c>
      <c r="O34" t="s">
        <v>221</v>
      </c>
      <c r="Q34" t="s">
        <v>1260</v>
      </c>
      <c r="R34" t="s">
        <v>128</v>
      </c>
      <c r="S34" t="s">
        <v>129</v>
      </c>
      <c r="U34" t="s">
        <v>1261</v>
      </c>
      <c r="X34" t="s">
        <v>131</v>
      </c>
      <c r="Z34" t="s">
        <v>123</v>
      </c>
      <c r="AA34" t="s">
        <v>132</v>
      </c>
      <c r="AC34">
        <v>2012</v>
      </c>
      <c r="AD34" t="s">
        <v>184</v>
      </c>
      <c r="AE34" t="s">
        <v>184</v>
      </c>
      <c r="AF34" t="s">
        <v>1262</v>
      </c>
      <c r="AG34" t="s">
        <v>138</v>
      </c>
      <c r="AH34" t="s">
        <v>1263</v>
      </c>
      <c r="AI34" t="s">
        <v>136</v>
      </c>
      <c r="AJ34" t="s">
        <v>1264</v>
      </c>
      <c r="AK34" t="s">
        <v>136</v>
      </c>
      <c r="AL34" t="s">
        <v>1265</v>
      </c>
      <c r="AM34" t="s">
        <v>136</v>
      </c>
      <c r="AN34" t="s">
        <v>1266</v>
      </c>
      <c r="AO34" t="s">
        <v>138</v>
      </c>
      <c r="AQ34" t="s">
        <v>136</v>
      </c>
      <c r="AR34" t="s">
        <v>1267</v>
      </c>
      <c r="AS34" t="s">
        <v>141</v>
      </c>
      <c r="AT34" t="s">
        <v>144</v>
      </c>
      <c r="AU34" t="s">
        <v>144</v>
      </c>
      <c r="AV34" t="s">
        <v>1268</v>
      </c>
      <c r="AW34" t="s">
        <v>142</v>
      </c>
      <c r="AX34" t="s">
        <v>1269</v>
      </c>
      <c r="AY34" t="s">
        <v>123</v>
      </c>
      <c r="AZ34" t="s">
        <v>141</v>
      </c>
      <c r="BA34" t="s">
        <v>147</v>
      </c>
      <c r="BB34" t="s">
        <v>148</v>
      </c>
      <c r="BC34" t="s">
        <v>148</v>
      </c>
      <c r="BD34" t="s">
        <v>146</v>
      </c>
      <c r="BE34" t="s">
        <v>146</v>
      </c>
      <c r="BF34" t="s">
        <v>148</v>
      </c>
      <c r="BG34" t="s">
        <v>148</v>
      </c>
      <c r="BH34" t="s">
        <v>146</v>
      </c>
      <c r="BI34" t="s">
        <v>147</v>
      </c>
      <c r="BJ34" t="s">
        <v>148</v>
      </c>
      <c r="BK34" t="s">
        <v>115</v>
      </c>
      <c r="BL34">
        <v>5</v>
      </c>
      <c r="BM34">
        <v>1</v>
      </c>
      <c r="BN34">
        <v>3</v>
      </c>
      <c r="BO34">
        <v>4</v>
      </c>
      <c r="BP34">
        <v>6</v>
      </c>
      <c r="BQ34">
        <v>2</v>
      </c>
      <c r="BR34">
        <v>7</v>
      </c>
      <c r="BS34">
        <v>9</v>
      </c>
      <c r="BT34">
        <v>10</v>
      </c>
      <c r="BU34">
        <v>8</v>
      </c>
      <c r="BV34" t="s">
        <v>115</v>
      </c>
      <c r="BW34" t="s">
        <v>1270</v>
      </c>
      <c r="BX34" t="s">
        <v>1271</v>
      </c>
      <c r="BY34" t="s">
        <v>115</v>
      </c>
      <c r="BZ34" t="s">
        <v>1272</v>
      </c>
      <c r="CA34" t="s">
        <v>1273</v>
      </c>
      <c r="CB34" t="s">
        <v>1274</v>
      </c>
      <c r="CC34" t="s">
        <v>136</v>
      </c>
      <c r="CD34" t="s">
        <v>1275</v>
      </c>
      <c r="CF34" t="s">
        <v>1276</v>
      </c>
      <c r="CG34" t="s">
        <v>142</v>
      </c>
      <c r="CH34" t="s">
        <v>136</v>
      </c>
      <c r="CI34" t="s">
        <v>1277</v>
      </c>
      <c r="CJ34" t="s">
        <v>141</v>
      </c>
      <c r="CK34" t="s">
        <v>144</v>
      </c>
      <c r="CL34" t="s">
        <v>171</v>
      </c>
      <c r="CM34" t="s">
        <v>1278</v>
      </c>
      <c r="CN34" t="s">
        <v>142</v>
      </c>
      <c r="CO34" t="s">
        <v>1279</v>
      </c>
      <c r="CP34" t="s">
        <v>142</v>
      </c>
      <c r="CQ34" t="s">
        <v>1280</v>
      </c>
      <c r="CR34" t="s">
        <v>123</v>
      </c>
      <c r="CS34" t="s">
        <v>165</v>
      </c>
      <c r="CT34" t="s">
        <v>1281</v>
      </c>
      <c r="CU34" t="s">
        <v>141</v>
      </c>
      <c r="CV34" t="s">
        <v>142</v>
      </c>
      <c r="CW34" t="s">
        <v>142</v>
      </c>
      <c r="CX34" t="s">
        <v>141</v>
      </c>
      <c r="CY34" t="s">
        <v>142</v>
      </c>
      <c r="CZ34" t="s">
        <v>142</v>
      </c>
      <c r="DA34" t="s">
        <v>142</v>
      </c>
      <c r="DB34" t="s">
        <v>1282</v>
      </c>
      <c r="DC34" t="s">
        <v>142</v>
      </c>
      <c r="DD34" t="s">
        <v>1283</v>
      </c>
      <c r="DE34" t="s">
        <v>1284</v>
      </c>
      <c r="DF34" t="s">
        <v>136</v>
      </c>
      <c r="DG34" t="s">
        <v>1285</v>
      </c>
      <c r="DH34" t="s">
        <v>141</v>
      </c>
      <c r="DI34" t="s">
        <v>165</v>
      </c>
      <c r="DJ34" t="s">
        <v>142</v>
      </c>
      <c r="DK34" t="s">
        <v>1286</v>
      </c>
      <c r="DL34" t="s">
        <v>136</v>
      </c>
      <c r="DM34" t="s">
        <v>1287</v>
      </c>
      <c r="DN34" t="s">
        <v>141</v>
      </c>
      <c r="DO34" t="s">
        <v>165</v>
      </c>
      <c r="DP34" t="s">
        <v>142</v>
      </c>
      <c r="DQ34" t="s">
        <v>1288</v>
      </c>
      <c r="DR34" t="s">
        <v>123</v>
      </c>
      <c r="DS34" t="s">
        <v>1289</v>
      </c>
      <c r="DT34" t="s">
        <v>1290</v>
      </c>
      <c r="DU34" t="s">
        <v>142</v>
      </c>
      <c r="DV34" t="s">
        <v>1291</v>
      </c>
      <c r="DY34" t="s">
        <v>165</v>
      </c>
      <c r="DZ34" t="s">
        <v>1292</v>
      </c>
      <c r="EA34" t="s">
        <v>123</v>
      </c>
      <c r="EB34" t="s">
        <v>1293</v>
      </c>
      <c r="EC34" t="s">
        <v>1294</v>
      </c>
    </row>
    <row r="35" spans="1:133" ht="15.95" customHeight="1">
      <c r="A35">
        <v>3486669</v>
      </c>
      <c r="B35" t="s">
        <v>1921</v>
      </c>
      <c r="C35" t="s">
        <v>1296</v>
      </c>
      <c r="D35" t="s">
        <v>1297</v>
      </c>
      <c r="E35" t="s">
        <v>1298</v>
      </c>
      <c r="F35" t="s">
        <v>119</v>
      </c>
      <c r="G35" t="s">
        <v>404</v>
      </c>
      <c r="H35" t="s">
        <v>121</v>
      </c>
      <c r="I35" t="s">
        <v>122</v>
      </c>
      <c r="J35" t="s">
        <v>123</v>
      </c>
      <c r="K35" t="s">
        <v>219</v>
      </c>
      <c r="M35" t="s">
        <v>125</v>
      </c>
      <c r="O35" t="s">
        <v>367</v>
      </c>
      <c r="Q35" t="s">
        <v>126</v>
      </c>
      <c r="R35" t="s">
        <v>1299</v>
      </c>
      <c r="S35" t="s">
        <v>182</v>
      </c>
      <c r="U35" t="s">
        <v>138</v>
      </c>
      <c r="X35" t="s">
        <v>131</v>
      </c>
      <c r="Z35" t="s">
        <v>123</v>
      </c>
      <c r="AA35" t="s">
        <v>183</v>
      </c>
      <c r="AC35">
        <v>2012</v>
      </c>
      <c r="AD35" t="s">
        <v>759</v>
      </c>
      <c r="AE35" t="s">
        <v>184</v>
      </c>
      <c r="AF35" t="s">
        <v>1300</v>
      </c>
      <c r="AG35" t="s">
        <v>136</v>
      </c>
      <c r="AH35" t="s">
        <v>1301</v>
      </c>
      <c r="AI35" t="s">
        <v>136</v>
      </c>
      <c r="AJ35" t="s">
        <v>1302</v>
      </c>
      <c r="AK35" t="s">
        <v>136</v>
      </c>
      <c r="AL35" t="s">
        <v>1303</v>
      </c>
      <c r="AM35" t="s">
        <v>138</v>
      </c>
      <c r="AO35" t="s">
        <v>138</v>
      </c>
      <c r="AQ35" t="s">
        <v>138</v>
      </c>
      <c r="AS35" t="s">
        <v>141</v>
      </c>
      <c r="AT35" t="s">
        <v>171</v>
      </c>
      <c r="AU35" t="s">
        <v>142</v>
      </c>
      <c r="AV35" s="1" t="s">
        <v>1304</v>
      </c>
      <c r="AW35" t="s">
        <v>246</v>
      </c>
      <c r="AX35" t="s">
        <v>1305</v>
      </c>
      <c r="AY35" t="s">
        <v>123</v>
      </c>
      <c r="AZ35" t="s">
        <v>141</v>
      </c>
      <c r="BA35" t="s">
        <v>147</v>
      </c>
      <c r="BB35" t="s">
        <v>148</v>
      </c>
      <c r="BC35" t="s">
        <v>148</v>
      </c>
      <c r="BD35" t="s">
        <v>148</v>
      </c>
      <c r="BE35" t="s">
        <v>146</v>
      </c>
      <c r="BF35" t="s">
        <v>147</v>
      </c>
      <c r="BG35" t="s">
        <v>147</v>
      </c>
      <c r="BH35" t="s">
        <v>147</v>
      </c>
      <c r="BI35" t="s">
        <v>148</v>
      </c>
      <c r="BJ35" t="s">
        <v>148</v>
      </c>
      <c r="BK35" t="s">
        <v>115</v>
      </c>
      <c r="BL35">
        <v>5</v>
      </c>
      <c r="BM35">
        <v>2</v>
      </c>
      <c r="BN35">
        <v>4</v>
      </c>
      <c r="BO35">
        <v>1</v>
      </c>
      <c r="BP35">
        <v>8</v>
      </c>
      <c r="BQ35">
        <v>10</v>
      </c>
      <c r="BR35">
        <v>7</v>
      </c>
      <c r="BS35">
        <v>9</v>
      </c>
      <c r="BT35">
        <v>3</v>
      </c>
      <c r="BU35">
        <v>6</v>
      </c>
      <c r="BV35" t="s">
        <v>115</v>
      </c>
      <c r="BW35" t="s">
        <v>1306</v>
      </c>
      <c r="BX35" t="s">
        <v>1307</v>
      </c>
      <c r="BY35" t="s">
        <v>115</v>
      </c>
      <c r="BZ35" t="s">
        <v>1308</v>
      </c>
      <c r="CA35" t="s">
        <v>1309</v>
      </c>
      <c r="CB35" t="s">
        <v>1310</v>
      </c>
      <c r="CJ35" t="s">
        <v>141</v>
      </c>
      <c r="CK35" t="s">
        <v>144</v>
      </c>
      <c r="CL35" t="s">
        <v>142</v>
      </c>
      <c r="CM35" t="s">
        <v>1311</v>
      </c>
      <c r="CN35" t="s">
        <v>144</v>
      </c>
      <c r="CO35" t="s">
        <v>1312</v>
      </c>
      <c r="CP35" t="s">
        <v>165</v>
      </c>
      <c r="CQ35" t="s">
        <v>1313</v>
      </c>
      <c r="CR35" t="s">
        <v>123</v>
      </c>
      <c r="CS35" t="s">
        <v>142</v>
      </c>
      <c r="CT35" t="s">
        <v>1314</v>
      </c>
      <c r="CU35" t="s">
        <v>141</v>
      </c>
      <c r="CV35" t="s">
        <v>144</v>
      </c>
      <c r="CW35" t="s">
        <v>165</v>
      </c>
      <c r="CX35" t="s">
        <v>141</v>
      </c>
      <c r="CY35" t="s">
        <v>144</v>
      </c>
      <c r="CZ35" t="s">
        <v>144</v>
      </c>
      <c r="DA35" t="s">
        <v>144</v>
      </c>
      <c r="DB35" t="s">
        <v>1315</v>
      </c>
      <c r="DC35" t="s">
        <v>142</v>
      </c>
      <c r="DD35" t="s">
        <v>1316</v>
      </c>
      <c r="DE35" t="s">
        <v>1317</v>
      </c>
      <c r="DF35" t="s">
        <v>136</v>
      </c>
      <c r="DG35" t="s">
        <v>1318</v>
      </c>
      <c r="DH35" t="s">
        <v>141</v>
      </c>
      <c r="DI35" t="s">
        <v>246</v>
      </c>
      <c r="DJ35" t="s">
        <v>144</v>
      </c>
      <c r="DK35" t="s">
        <v>1319</v>
      </c>
      <c r="DL35" t="s">
        <v>138</v>
      </c>
      <c r="DM35" t="s">
        <v>1320</v>
      </c>
      <c r="DN35" t="s">
        <v>141</v>
      </c>
      <c r="DR35" t="s">
        <v>123</v>
      </c>
      <c r="DS35" s="1" t="s">
        <v>1321</v>
      </c>
      <c r="DT35" s="1" t="s">
        <v>1322</v>
      </c>
      <c r="DU35" t="s">
        <v>144</v>
      </c>
      <c r="DV35" s="1" t="s">
        <v>1323</v>
      </c>
      <c r="DW35" t="s">
        <v>138</v>
      </c>
      <c r="DY35" t="s">
        <v>171</v>
      </c>
      <c r="DZ35" t="s">
        <v>1324</v>
      </c>
      <c r="EA35" t="s">
        <v>123</v>
      </c>
      <c r="EB35" t="s">
        <v>1325</v>
      </c>
      <c r="EC35" s="1" t="s">
        <v>1326</v>
      </c>
    </row>
    <row r="36" spans="1:133" ht="15.95" customHeight="1">
      <c r="A36">
        <v>3486824</v>
      </c>
      <c r="B36" t="s">
        <v>1922</v>
      </c>
      <c r="C36" t="s">
        <v>1328</v>
      </c>
      <c r="D36" t="s">
        <v>1329</v>
      </c>
      <c r="E36" t="s">
        <v>1330</v>
      </c>
      <c r="F36" t="s">
        <v>119</v>
      </c>
      <c r="G36" t="s">
        <v>404</v>
      </c>
      <c r="H36" t="s">
        <v>121</v>
      </c>
      <c r="I36" t="s">
        <v>122</v>
      </c>
      <c r="J36" t="s">
        <v>123</v>
      </c>
      <c r="K36" t="s">
        <v>219</v>
      </c>
      <c r="M36" t="s">
        <v>1331</v>
      </c>
      <c r="O36" t="s">
        <v>180</v>
      </c>
      <c r="Q36" t="s">
        <v>138</v>
      </c>
      <c r="R36" t="s">
        <v>128</v>
      </c>
      <c r="S36" t="s">
        <v>821</v>
      </c>
      <c r="X36" t="s">
        <v>292</v>
      </c>
      <c r="Z36" t="s">
        <v>123</v>
      </c>
      <c r="AA36" t="s">
        <v>183</v>
      </c>
      <c r="AC36">
        <v>2011</v>
      </c>
      <c r="AD36" t="s">
        <v>759</v>
      </c>
      <c r="AE36" t="s">
        <v>759</v>
      </c>
      <c r="AF36" t="s">
        <v>1332</v>
      </c>
      <c r="AG36" t="s">
        <v>136</v>
      </c>
      <c r="AH36" t="s">
        <v>1333</v>
      </c>
      <c r="AI36" t="s">
        <v>136</v>
      </c>
      <c r="AJ36" t="s">
        <v>1334</v>
      </c>
      <c r="AK36" t="s">
        <v>136</v>
      </c>
      <c r="AL36" t="s">
        <v>1335</v>
      </c>
      <c r="AM36" t="s">
        <v>136</v>
      </c>
      <c r="AN36" t="s">
        <v>1336</v>
      </c>
      <c r="AO36" t="s">
        <v>138</v>
      </c>
      <c r="AQ36" t="s">
        <v>136</v>
      </c>
      <c r="AR36" t="s">
        <v>1337</v>
      </c>
      <c r="AS36" t="s">
        <v>141</v>
      </c>
      <c r="AT36" t="s">
        <v>142</v>
      </c>
      <c r="AU36" t="s">
        <v>142</v>
      </c>
      <c r="AV36" t="s">
        <v>1338</v>
      </c>
      <c r="AW36" t="s">
        <v>142</v>
      </c>
      <c r="AX36" t="s">
        <v>1339</v>
      </c>
      <c r="AY36" t="s">
        <v>123</v>
      </c>
      <c r="AZ36" t="s">
        <v>141</v>
      </c>
      <c r="BA36" t="s">
        <v>146</v>
      </c>
      <c r="BB36" t="s">
        <v>148</v>
      </c>
      <c r="BC36" t="s">
        <v>146</v>
      </c>
      <c r="BD36" t="s">
        <v>146</v>
      </c>
      <c r="BE36" t="s">
        <v>146</v>
      </c>
      <c r="BF36" t="s">
        <v>147</v>
      </c>
      <c r="BG36" t="s">
        <v>147</v>
      </c>
      <c r="BH36" t="s">
        <v>147</v>
      </c>
      <c r="BI36" t="s">
        <v>147</v>
      </c>
      <c r="BJ36" t="s">
        <v>146</v>
      </c>
      <c r="BK36" t="s">
        <v>115</v>
      </c>
      <c r="BL36">
        <v>5</v>
      </c>
      <c r="BM36">
        <v>1</v>
      </c>
      <c r="BN36">
        <v>3</v>
      </c>
      <c r="BO36">
        <v>6</v>
      </c>
      <c r="BP36">
        <v>7</v>
      </c>
      <c r="BQ36">
        <v>8</v>
      </c>
      <c r="BR36">
        <v>9</v>
      </c>
      <c r="BS36">
        <v>10</v>
      </c>
      <c r="BT36">
        <v>4</v>
      </c>
      <c r="BU36">
        <v>2</v>
      </c>
      <c r="BV36" t="s">
        <v>115</v>
      </c>
      <c r="BW36" t="s">
        <v>1340</v>
      </c>
      <c r="BX36" t="s">
        <v>1340</v>
      </c>
      <c r="BY36" t="s">
        <v>115</v>
      </c>
      <c r="BZ36" t="s">
        <v>1340</v>
      </c>
      <c r="CA36" t="s">
        <v>1340</v>
      </c>
      <c r="CB36" t="s">
        <v>1341</v>
      </c>
      <c r="CC36" t="s">
        <v>136</v>
      </c>
      <c r="CD36" t="s">
        <v>1342</v>
      </c>
      <c r="CF36" t="s">
        <v>1343</v>
      </c>
      <c r="CG36" t="s">
        <v>144</v>
      </c>
      <c r="CH36" t="s">
        <v>136</v>
      </c>
      <c r="CI36" t="s">
        <v>1344</v>
      </c>
      <c r="CJ36" t="s">
        <v>141</v>
      </c>
      <c r="CK36" t="s">
        <v>144</v>
      </c>
      <c r="CL36" t="s">
        <v>142</v>
      </c>
      <c r="CM36" t="s">
        <v>1345</v>
      </c>
      <c r="CN36" t="s">
        <v>144</v>
      </c>
      <c r="CO36" t="s">
        <v>1346</v>
      </c>
      <c r="CP36" t="s">
        <v>246</v>
      </c>
      <c r="CQ36" t="s">
        <v>1347</v>
      </c>
      <c r="CR36" t="s">
        <v>123</v>
      </c>
      <c r="CS36" t="s">
        <v>142</v>
      </c>
      <c r="CT36" t="s">
        <v>1348</v>
      </c>
      <c r="CU36" t="s">
        <v>141</v>
      </c>
      <c r="CV36" t="s">
        <v>144</v>
      </c>
      <c r="CW36" t="s">
        <v>144</v>
      </c>
      <c r="CX36" t="s">
        <v>141</v>
      </c>
      <c r="CY36" t="s">
        <v>142</v>
      </c>
      <c r="CZ36" t="s">
        <v>142</v>
      </c>
      <c r="DA36" t="s">
        <v>142</v>
      </c>
      <c r="DB36" t="s">
        <v>1349</v>
      </c>
      <c r="DC36" t="s">
        <v>171</v>
      </c>
      <c r="DD36" t="s">
        <v>1350</v>
      </c>
      <c r="DE36" s="1" t="s">
        <v>1351</v>
      </c>
      <c r="DF36" t="s">
        <v>136</v>
      </c>
      <c r="DG36" t="s">
        <v>1352</v>
      </c>
      <c r="DH36" t="s">
        <v>141</v>
      </c>
      <c r="DI36" t="s">
        <v>142</v>
      </c>
      <c r="DJ36" t="s">
        <v>144</v>
      </c>
      <c r="DK36" t="s">
        <v>1353</v>
      </c>
      <c r="DL36" t="s">
        <v>136</v>
      </c>
      <c r="DM36" t="s">
        <v>1354</v>
      </c>
      <c r="DN36" t="s">
        <v>141</v>
      </c>
      <c r="DO36" t="s">
        <v>142</v>
      </c>
      <c r="DP36" t="s">
        <v>144</v>
      </c>
      <c r="DQ36" t="s">
        <v>1355</v>
      </c>
      <c r="DR36" t="s">
        <v>123</v>
      </c>
      <c r="DS36" t="s">
        <v>1356</v>
      </c>
      <c r="DT36" t="s">
        <v>1357</v>
      </c>
      <c r="DU36" t="s">
        <v>144</v>
      </c>
      <c r="DV36" s="1" t="s">
        <v>1358</v>
      </c>
      <c r="DW36" t="s">
        <v>136</v>
      </c>
      <c r="DX36" t="s">
        <v>1359</v>
      </c>
      <c r="DY36" t="s">
        <v>144</v>
      </c>
      <c r="EA36" t="s">
        <v>123</v>
      </c>
      <c r="EB36" s="1" t="s">
        <v>1360</v>
      </c>
      <c r="EC36" t="s">
        <v>1361</v>
      </c>
    </row>
    <row r="37" spans="1:133" ht="15.95" customHeight="1">
      <c r="A37">
        <v>3487614</v>
      </c>
      <c r="B37" t="s">
        <v>1923</v>
      </c>
      <c r="C37" t="s">
        <v>1363</v>
      </c>
      <c r="D37" t="s">
        <v>1364</v>
      </c>
      <c r="E37" t="s">
        <v>1365</v>
      </c>
      <c r="F37" t="s">
        <v>119</v>
      </c>
      <c r="G37" t="s">
        <v>404</v>
      </c>
      <c r="H37" t="s">
        <v>121</v>
      </c>
      <c r="I37" t="s">
        <v>122</v>
      </c>
      <c r="J37" t="s">
        <v>123</v>
      </c>
      <c r="K37" t="s">
        <v>219</v>
      </c>
      <c r="M37" t="s">
        <v>179</v>
      </c>
      <c r="O37" t="s">
        <v>221</v>
      </c>
      <c r="Q37" t="s">
        <v>1366</v>
      </c>
      <c r="R37" t="s">
        <v>128</v>
      </c>
      <c r="S37" t="s">
        <v>129</v>
      </c>
      <c r="U37" t="s">
        <v>406</v>
      </c>
      <c r="V37" t="s">
        <v>578</v>
      </c>
      <c r="W37" t="s">
        <v>406</v>
      </c>
      <c r="X37" t="s">
        <v>146</v>
      </c>
      <c r="Z37" t="s">
        <v>123</v>
      </c>
      <c r="AA37" t="s">
        <v>183</v>
      </c>
      <c r="AC37">
        <v>2012</v>
      </c>
      <c r="AD37" t="s">
        <v>184</v>
      </c>
      <c r="AE37" t="s">
        <v>184</v>
      </c>
      <c r="AF37" t="s">
        <v>1367</v>
      </c>
      <c r="AG37" t="s">
        <v>136</v>
      </c>
      <c r="AH37" t="s">
        <v>1368</v>
      </c>
      <c r="AI37" t="s">
        <v>136</v>
      </c>
      <c r="AJ37" t="s">
        <v>1369</v>
      </c>
      <c r="AK37" t="s">
        <v>136</v>
      </c>
      <c r="AL37" t="s">
        <v>1370</v>
      </c>
      <c r="AM37" t="s">
        <v>136</v>
      </c>
      <c r="AN37" t="s">
        <v>1371</v>
      </c>
      <c r="AO37" t="s">
        <v>138</v>
      </c>
      <c r="AQ37" t="s">
        <v>138</v>
      </c>
      <c r="AS37" t="s">
        <v>141</v>
      </c>
      <c r="AT37" t="s">
        <v>142</v>
      </c>
      <c r="AU37" t="s">
        <v>142</v>
      </c>
      <c r="AV37" t="s">
        <v>1372</v>
      </c>
      <c r="AW37" t="s">
        <v>144</v>
      </c>
      <c r="AX37" t="s">
        <v>1373</v>
      </c>
      <c r="AY37" t="s">
        <v>123</v>
      </c>
      <c r="AZ37" t="s">
        <v>141</v>
      </c>
      <c r="BA37" t="s">
        <v>450</v>
      </c>
      <c r="BB37" t="s">
        <v>146</v>
      </c>
      <c r="BC37" t="s">
        <v>148</v>
      </c>
      <c r="BD37" t="s">
        <v>148</v>
      </c>
      <c r="BE37" t="s">
        <v>146</v>
      </c>
      <c r="BF37" t="s">
        <v>147</v>
      </c>
      <c r="BG37" t="s">
        <v>146</v>
      </c>
      <c r="BH37" t="s">
        <v>146</v>
      </c>
      <c r="BI37" t="s">
        <v>148</v>
      </c>
      <c r="BJ37" t="s">
        <v>147</v>
      </c>
      <c r="BK37" t="s">
        <v>115</v>
      </c>
      <c r="BL37">
        <v>9</v>
      </c>
      <c r="BM37">
        <v>3</v>
      </c>
      <c r="BN37">
        <v>2</v>
      </c>
      <c r="BO37">
        <v>4</v>
      </c>
      <c r="BP37">
        <v>5</v>
      </c>
      <c r="BQ37">
        <v>10</v>
      </c>
      <c r="BR37">
        <v>7</v>
      </c>
      <c r="BS37">
        <v>8</v>
      </c>
      <c r="BT37">
        <v>1</v>
      </c>
      <c r="BU37">
        <v>6</v>
      </c>
      <c r="BV37" t="s">
        <v>115</v>
      </c>
      <c r="BW37" t="s">
        <v>1374</v>
      </c>
      <c r="BX37" t="s">
        <v>1375</v>
      </c>
      <c r="BY37" t="s">
        <v>115</v>
      </c>
      <c r="BZ37" t="s">
        <v>1376</v>
      </c>
      <c r="CA37" t="s">
        <v>1377</v>
      </c>
      <c r="CB37" t="s">
        <v>1378</v>
      </c>
      <c r="CC37" t="s">
        <v>138</v>
      </c>
      <c r="CE37" t="s">
        <v>1379</v>
      </c>
      <c r="CJ37" t="s">
        <v>141</v>
      </c>
      <c r="CK37" t="s">
        <v>144</v>
      </c>
      <c r="CL37" t="s">
        <v>144</v>
      </c>
      <c r="CM37" t="s">
        <v>1380</v>
      </c>
      <c r="CN37" t="s">
        <v>142</v>
      </c>
      <c r="CO37" t="s">
        <v>1381</v>
      </c>
      <c r="CP37" t="s">
        <v>142</v>
      </c>
      <c r="CQ37" t="s">
        <v>1382</v>
      </c>
      <c r="CR37" t="s">
        <v>123</v>
      </c>
      <c r="CS37" t="s">
        <v>144</v>
      </c>
      <c r="CT37" t="s">
        <v>1383</v>
      </c>
      <c r="CU37" t="s">
        <v>141</v>
      </c>
      <c r="CV37" t="s">
        <v>142</v>
      </c>
      <c r="CX37" t="s">
        <v>141</v>
      </c>
      <c r="DB37" t="s">
        <v>1384</v>
      </c>
      <c r="DC37" t="s">
        <v>144</v>
      </c>
      <c r="DD37" t="s">
        <v>1385</v>
      </c>
      <c r="DE37" t="s">
        <v>1386</v>
      </c>
      <c r="DF37" t="s">
        <v>136</v>
      </c>
      <c r="DG37" t="s">
        <v>1387</v>
      </c>
      <c r="DH37" t="s">
        <v>141</v>
      </c>
      <c r="DI37" t="s">
        <v>142</v>
      </c>
      <c r="DJ37" t="s">
        <v>144</v>
      </c>
      <c r="DK37" t="s">
        <v>1388</v>
      </c>
      <c r="DL37" t="s">
        <v>381</v>
      </c>
      <c r="DM37" s="1" t="s">
        <v>1389</v>
      </c>
      <c r="DN37" t="s">
        <v>141</v>
      </c>
      <c r="DR37" t="s">
        <v>123</v>
      </c>
      <c r="DS37" t="s">
        <v>1390</v>
      </c>
      <c r="DT37" t="s">
        <v>1391</v>
      </c>
      <c r="DU37" t="s">
        <v>144</v>
      </c>
      <c r="DV37" s="1" t="s">
        <v>1392</v>
      </c>
      <c r="DW37" t="s">
        <v>136</v>
      </c>
      <c r="DX37" t="s">
        <v>1393</v>
      </c>
      <c r="DY37" t="s">
        <v>142</v>
      </c>
      <c r="DZ37" t="s">
        <v>1394</v>
      </c>
      <c r="EA37" t="s">
        <v>123</v>
      </c>
      <c r="EB37" t="s">
        <v>1395</v>
      </c>
      <c r="EC37" t="s">
        <v>1396</v>
      </c>
    </row>
    <row r="38" spans="1:133" ht="15.95" customHeight="1">
      <c r="A38">
        <v>3489227</v>
      </c>
      <c r="B38" t="s">
        <v>1924</v>
      </c>
      <c r="C38" t="s">
        <v>1398</v>
      </c>
      <c r="D38" t="s">
        <v>1399</v>
      </c>
      <c r="E38" t="s">
        <v>1400</v>
      </c>
      <c r="F38" t="s">
        <v>119</v>
      </c>
      <c r="G38" t="s">
        <v>404</v>
      </c>
      <c r="H38" t="s">
        <v>121</v>
      </c>
      <c r="I38" t="s">
        <v>122</v>
      </c>
      <c r="J38" t="s">
        <v>123</v>
      </c>
      <c r="K38" t="s">
        <v>618</v>
      </c>
      <c r="M38" t="s">
        <v>179</v>
      </c>
      <c r="O38" t="s">
        <v>126</v>
      </c>
      <c r="Q38" t="s">
        <v>1401</v>
      </c>
      <c r="R38" t="s">
        <v>128</v>
      </c>
      <c r="S38" t="s">
        <v>182</v>
      </c>
      <c r="X38" t="s">
        <v>292</v>
      </c>
      <c r="Z38" t="s">
        <v>123</v>
      </c>
      <c r="AA38" t="s">
        <v>183</v>
      </c>
      <c r="AC38">
        <v>2001</v>
      </c>
      <c r="AD38" t="s">
        <v>293</v>
      </c>
      <c r="AE38" t="s">
        <v>293</v>
      </c>
      <c r="AF38" t="s">
        <v>583</v>
      </c>
      <c r="AG38" t="s">
        <v>136</v>
      </c>
      <c r="AH38" t="s">
        <v>1402</v>
      </c>
      <c r="AI38" t="s">
        <v>138</v>
      </c>
      <c r="AJ38" t="s">
        <v>1403</v>
      </c>
      <c r="AK38" t="s">
        <v>138</v>
      </c>
      <c r="AL38" t="s">
        <v>1403</v>
      </c>
      <c r="AM38" t="s">
        <v>138</v>
      </c>
      <c r="AO38" t="s">
        <v>406</v>
      </c>
      <c r="AQ38" t="s">
        <v>138</v>
      </c>
      <c r="AS38" t="s">
        <v>141</v>
      </c>
      <c r="AT38" t="s">
        <v>142</v>
      </c>
      <c r="AU38" t="s">
        <v>142</v>
      </c>
      <c r="AV38" t="s">
        <v>1404</v>
      </c>
      <c r="AW38" t="s">
        <v>171</v>
      </c>
      <c r="AX38" t="s">
        <v>1405</v>
      </c>
      <c r="AY38" t="s">
        <v>123</v>
      </c>
      <c r="AZ38" t="s">
        <v>141</v>
      </c>
      <c r="BA38" t="s">
        <v>146</v>
      </c>
      <c r="BB38" t="s">
        <v>146</v>
      </c>
      <c r="BC38" t="s">
        <v>146</v>
      </c>
      <c r="BD38" t="s">
        <v>146</v>
      </c>
      <c r="BE38" t="s">
        <v>146</v>
      </c>
      <c r="BF38" t="s">
        <v>146</v>
      </c>
      <c r="BG38" t="s">
        <v>146</v>
      </c>
      <c r="BH38" t="s">
        <v>146</v>
      </c>
      <c r="BI38" t="s">
        <v>146</v>
      </c>
      <c r="BJ38" t="s">
        <v>146</v>
      </c>
      <c r="BK38" t="s">
        <v>115</v>
      </c>
      <c r="BL38">
        <v>1</v>
      </c>
      <c r="BM38">
        <v>9</v>
      </c>
      <c r="BN38">
        <v>2</v>
      </c>
      <c r="BO38">
        <v>3</v>
      </c>
      <c r="BP38">
        <v>7</v>
      </c>
      <c r="BQ38">
        <v>4</v>
      </c>
      <c r="BR38">
        <v>5</v>
      </c>
      <c r="BS38">
        <v>6</v>
      </c>
      <c r="BT38">
        <v>10</v>
      </c>
      <c r="BU38">
        <v>8</v>
      </c>
      <c r="BV38" t="s">
        <v>115</v>
      </c>
      <c r="BW38" t="s">
        <v>1406</v>
      </c>
      <c r="BX38" t="s">
        <v>1406</v>
      </c>
      <c r="BY38" t="s">
        <v>115</v>
      </c>
      <c r="BZ38" t="s">
        <v>1406</v>
      </c>
      <c r="CA38" t="s">
        <v>1406</v>
      </c>
      <c r="CB38" t="s">
        <v>1406</v>
      </c>
      <c r="CC38" t="s">
        <v>136</v>
      </c>
      <c r="CD38" s="1" t="s">
        <v>1407</v>
      </c>
      <c r="CF38" t="s">
        <v>1408</v>
      </c>
      <c r="CG38" t="s">
        <v>171</v>
      </c>
      <c r="CH38" t="s">
        <v>138</v>
      </c>
      <c r="CI38" t="s">
        <v>1409</v>
      </c>
      <c r="CJ38" t="s">
        <v>141</v>
      </c>
      <c r="CK38" t="s">
        <v>142</v>
      </c>
      <c r="CL38" t="s">
        <v>144</v>
      </c>
      <c r="CM38" t="s">
        <v>1410</v>
      </c>
      <c r="CN38" t="s">
        <v>144</v>
      </c>
      <c r="CO38" t="s">
        <v>1410</v>
      </c>
      <c r="CP38" t="s">
        <v>165</v>
      </c>
      <c r="CQ38" t="s">
        <v>1411</v>
      </c>
      <c r="CR38" t="s">
        <v>123</v>
      </c>
      <c r="CS38" t="s">
        <v>142</v>
      </c>
      <c r="CT38" t="s">
        <v>1412</v>
      </c>
      <c r="CU38" t="s">
        <v>141</v>
      </c>
      <c r="CV38" t="s">
        <v>142</v>
      </c>
      <c r="CW38" t="s">
        <v>142</v>
      </c>
      <c r="CX38" t="s">
        <v>141</v>
      </c>
      <c r="CY38" t="s">
        <v>142</v>
      </c>
      <c r="CZ38" t="s">
        <v>142</v>
      </c>
      <c r="DA38" t="s">
        <v>142</v>
      </c>
      <c r="DB38" t="s">
        <v>1413</v>
      </c>
      <c r="DC38" t="s">
        <v>142</v>
      </c>
      <c r="DD38" t="s">
        <v>1414</v>
      </c>
      <c r="DE38" t="s">
        <v>1415</v>
      </c>
      <c r="DF38" t="s">
        <v>136</v>
      </c>
      <c r="DG38" t="s">
        <v>1416</v>
      </c>
      <c r="DH38" t="s">
        <v>141</v>
      </c>
      <c r="DI38" t="s">
        <v>165</v>
      </c>
      <c r="DJ38" t="s">
        <v>142</v>
      </c>
      <c r="DK38" t="s">
        <v>1417</v>
      </c>
      <c r="DL38" t="s">
        <v>136</v>
      </c>
      <c r="DM38" t="s">
        <v>1418</v>
      </c>
      <c r="DN38" t="s">
        <v>141</v>
      </c>
      <c r="DO38" t="s">
        <v>165</v>
      </c>
      <c r="DP38" t="s">
        <v>165</v>
      </c>
      <c r="DQ38" t="s">
        <v>1419</v>
      </c>
      <c r="DR38" t="s">
        <v>123</v>
      </c>
      <c r="DS38" s="1" t="s">
        <v>1420</v>
      </c>
      <c r="DT38" s="1" t="s">
        <v>1421</v>
      </c>
      <c r="DU38" t="s">
        <v>142</v>
      </c>
      <c r="DV38" s="1" t="s">
        <v>1422</v>
      </c>
      <c r="DW38" t="s">
        <v>138</v>
      </c>
      <c r="DY38" t="s">
        <v>171</v>
      </c>
      <c r="DZ38" t="s">
        <v>1423</v>
      </c>
      <c r="EA38" t="s">
        <v>123</v>
      </c>
      <c r="EB38" s="1" t="s">
        <v>1424</v>
      </c>
      <c r="EC38" t="s">
        <v>1425</v>
      </c>
    </row>
    <row r="39" spans="1:133" ht="15.95" customHeight="1">
      <c r="A39">
        <v>3493439</v>
      </c>
      <c r="B39" t="s">
        <v>1925</v>
      </c>
      <c r="C39" t="s">
        <v>1427</v>
      </c>
      <c r="D39" t="s">
        <v>1428</v>
      </c>
      <c r="E39" t="s">
        <v>1429</v>
      </c>
      <c r="F39" t="s">
        <v>119</v>
      </c>
      <c r="G39" t="s">
        <v>404</v>
      </c>
      <c r="H39" t="s">
        <v>121</v>
      </c>
      <c r="I39" t="s">
        <v>122</v>
      </c>
      <c r="J39" t="s">
        <v>123</v>
      </c>
      <c r="K39" t="s">
        <v>219</v>
      </c>
      <c r="M39" t="s">
        <v>125</v>
      </c>
      <c r="O39" t="s">
        <v>221</v>
      </c>
      <c r="Q39" t="s">
        <v>1430</v>
      </c>
      <c r="R39" t="s">
        <v>128</v>
      </c>
      <c r="S39" t="s">
        <v>578</v>
      </c>
      <c r="T39" t="s">
        <v>1431</v>
      </c>
      <c r="U39" t="s">
        <v>1432</v>
      </c>
      <c r="X39" t="s">
        <v>292</v>
      </c>
      <c r="Z39" t="s">
        <v>123</v>
      </c>
      <c r="AA39" t="s">
        <v>183</v>
      </c>
      <c r="AC39">
        <v>2005</v>
      </c>
      <c r="AD39" t="s">
        <v>133</v>
      </c>
      <c r="AE39" t="s">
        <v>133</v>
      </c>
      <c r="AF39" t="s">
        <v>1433</v>
      </c>
      <c r="AG39" t="s">
        <v>136</v>
      </c>
      <c r="AI39" t="s">
        <v>136</v>
      </c>
      <c r="AJ39" t="s">
        <v>1434</v>
      </c>
      <c r="AK39" t="s">
        <v>138</v>
      </c>
      <c r="AM39" t="s">
        <v>138</v>
      </c>
      <c r="AO39" t="s">
        <v>138</v>
      </c>
      <c r="AQ39" t="s">
        <v>138</v>
      </c>
      <c r="AS39" t="s">
        <v>141</v>
      </c>
      <c r="AT39" t="s">
        <v>144</v>
      </c>
      <c r="AU39" t="s">
        <v>144</v>
      </c>
      <c r="AV39" t="s">
        <v>1435</v>
      </c>
      <c r="AW39" t="s">
        <v>171</v>
      </c>
      <c r="AX39" t="s">
        <v>1436</v>
      </c>
      <c r="AY39" t="s">
        <v>123</v>
      </c>
      <c r="AZ39" t="s">
        <v>141</v>
      </c>
      <c r="BA39" t="s">
        <v>148</v>
      </c>
      <c r="BB39" t="s">
        <v>148</v>
      </c>
      <c r="BC39" t="s">
        <v>148</v>
      </c>
      <c r="BD39" t="s">
        <v>148</v>
      </c>
      <c r="BE39" t="s">
        <v>148</v>
      </c>
      <c r="BF39" t="s">
        <v>148</v>
      </c>
      <c r="BG39" t="s">
        <v>148</v>
      </c>
      <c r="BH39" t="s">
        <v>148</v>
      </c>
      <c r="BI39" t="s">
        <v>148</v>
      </c>
      <c r="BJ39" t="s">
        <v>148</v>
      </c>
      <c r="BK39" t="s">
        <v>115</v>
      </c>
      <c r="BL39">
        <v>2</v>
      </c>
      <c r="BM39">
        <v>1</v>
      </c>
      <c r="BN39">
        <v>3</v>
      </c>
      <c r="BO39">
        <v>4</v>
      </c>
      <c r="BP39">
        <v>5</v>
      </c>
      <c r="BQ39">
        <v>6</v>
      </c>
      <c r="BR39">
        <v>7</v>
      </c>
      <c r="BS39">
        <v>8</v>
      </c>
      <c r="BT39">
        <v>9</v>
      </c>
      <c r="BU39">
        <v>10</v>
      </c>
      <c r="BV39" t="s">
        <v>115</v>
      </c>
      <c r="BW39" t="s">
        <v>1437</v>
      </c>
      <c r="BX39" t="s">
        <v>1438</v>
      </c>
      <c r="BY39" t="s">
        <v>115</v>
      </c>
      <c r="BZ39" t="s">
        <v>1438</v>
      </c>
      <c r="CA39" t="s">
        <v>1438</v>
      </c>
      <c r="CB39" t="s">
        <v>1439</v>
      </c>
      <c r="CC39" t="s">
        <v>136</v>
      </c>
      <c r="CD39" t="s">
        <v>1440</v>
      </c>
      <c r="CF39" t="s">
        <v>1441</v>
      </c>
      <c r="CG39" t="s">
        <v>144</v>
      </c>
      <c r="CH39" t="s">
        <v>138</v>
      </c>
      <c r="CI39" t="s">
        <v>1442</v>
      </c>
      <c r="CJ39" t="s">
        <v>141</v>
      </c>
      <c r="CK39" t="s">
        <v>144</v>
      </c>
      <c r="CL39" t="s">
        <v>144</v>
      </c>
      <c r="CM39" t="s">
        <v>1443</v>
      </c>
      <c r="CN39" t="s">
        <v>142</v>
      </c>
      <c r="CO39" t="s">
        <v>1444</v>
      </c>
      <c r="CP39" t="s">
        <v>165</v>
      </c>
      <c r="CQ39" t="s">
        <v>1445</v>
      </c>
      <c r="CR39" t="s">
        <v>123</v>
      </c>
      <c r="CS39" t="s">
        <v>142</v>
      </c>
      <c r="CT39" t="s">
        <v>1446</v>
      </c>
      <c r="CU39" t="s">
        <v>141</v>
      </c>
      <c r="CV39" t="s">
        <v>144</v>
      </c>
      <c r="CW39" t="s">
        <v>144</v>
      </c>
      <c r="CX39" t="s">
        <v>141</v>
      </c>
      <c r="CY39" t="s">
        <v>144</v>
      </c>
      <c r="CZ39" t="s">
        <v>144</v>
      </c>
      <c r="DA39" t="s">
        <v>144</v>
      </c>
      <c r="DB39" t="s">
        <v>1447</v>
      </c>
      <c r="DC39" t="s">
        <v>144</v>
      </c>
      <c r="DD39" t="s">
        <v>1448</v>
      </c>
      <c r="DE39" t="s">
        <v>1449</v>
      </c>
      <c r="DF39" t="s">
        <v>136</v>
      </c>
      <c r="DG39" t="s">
        <v>1450</v>
      </c>
      <c r="DH39" t="s">
        <v>141</v>
      </c>
      <c r="DI39" t="s">
        <v>142</v>
      </c>
      <c r="DJ39" t="s">
        <v>144</v>
      </c>
      <c r="DK39" t="s">
        <v>1451</v>
      </c>
      <c r="DL39" t="s">
        <v>136</v>
      </c>
      <c r="DM39" t="s">
        <v>1452</v>
      </c>
      <c r="DN39" t="s">
        <v>141</v>
      </c>
      <c r="DO39" t="s">
        <v>246</v>
      </c>
      <c r="DP39" t="s">
        <v>142</v>
      </c>
      <c r="DQ39" t="s">
        <v>1453</v>
      </c>
      <c r="DR39" t="s">
        <v>123</v>
      </c>
      <c r="DS39" t="s">
        <v>1454</v>
      </c>
      <c r="DU39" t="s">
        <v>144</v>
      </c>
      <c r="DV39" s="1" t="s">
        <v>1455</v>
      </c>
      <c r="DY39" t="s">
        <v>142</v>
      </c>
      <c r="DZ39" t="s">
        <v>1456</v>
      </c>
      <c r="EA39" t="s">
        <v>123</v>
      </c>
      <c r="EB39" t="s">
        <v>1457</v>
      </c>
      <c r="EC39" t="s">
        <v>1149</v>
      </c>
    </row>
    <row r="40" spans="1:133" ht="15.95" customHeight="1">
      <c r="A40">
        <v>3495133</v>
      </c>
      <c r="B40" t="s">
        <v>1926</v>
      </c>
      <c r="C40" t="s">
        <v>1459</v>
      </c>
      <c r="D40" t="s">
        <v>1460</v>
      </c>
      <c r="E40" t="s">
        <v>1461</v>
      </c>
      <c r="F40" t="s">
        <v>119</v>
      </c>
      <c r="G40" t="s">
        <v>404</v>
      </c>
      <c r="H40" t="s">
        <v>121</v>
      </c>
      <c r="I40" t="s">
        <v>122</v>
      </c>
      <c r="J40" t="s">
        <v>123</v>
      </c>
      <c r="K40" t="s">
        <v>219</v>
      </c>
      <c r="M40" t="s">
        <v>179</v>
      </c>
      <c r="O40" t="s">
        <v>126</v>
      </c>
      <c r="Q40" t="s">
        <v>138</v>
      </c>
      <c r="R40" t="s">
        <v>1462</v>
      </c>
      <c r="S40" t="s">
        <v>182</v>
      </c>
      <c r="U40" t="s">
        <v>1463</v>
      </c>
      <c r="V40" t="s">
        <v>292</v>
      </c>
      <c r="X40" t="s">
        <v>148</v>
      </c>
      <c r="Z40" t="s">
        <v>123</v>
      </c>
      <c r="AA40" t="s">
        <v>183</v>
      </c>
      <c r="AC40">
        <v>2000</v>
      </c>
      <c r="AD40" t="s">
        <v>293</v>
      </c>
      <c r="AE40" t="s">
        <v>724</v>
      </c>
      <c r="AF40" t="s">
        <v>583</v>
      </c>
      <c r="AG40" t="s">
        <v>136</v>
      </c>
      <c r="AH40" t="s">
        <v>1464</v>
      </c>
      <c r="AI40" t="s">
        <v>138</v>
      </c>
      <c r="AK40" t="s">
        <v>136</v>
      </c>
      <c r="AL40" t="s">
        <v>1465</v>
      </c>
      <c r="AM40" t="s">
        <v>138</v>
      </c>
      <c r="AO40" t="s">
        <v>138</v>
      </c>
      <c r="AQ40" t="s">
        <v>138</v>
      </c>
      <c r="AS40" t="s">
        <v>141</v>
      </c>
      <c r="AT40" t="s">
        <v>144</v>
      </c>
      <c r="AU40" t="s">
        <v>142</v>
      </c>
      <c r="AV40" t="s">
        <v>1466</v>
      </c>
      <c r="AW40" t="s">
        <v>142</v>
      </c>
      <c r="AX40" t="s">
        <v>1467</v>
      </c>
      <c r="AY40" t="s">
        <v>123</v>
      </c>
      <c r="AZ40" t="s">
        <v>141</v>
      </c>
      <c r="BA40" t="s">
        <v>147</v>
      </c>
      <c r="BB40" t="s">
        <v>147</v>
      </c>
      <c r="BC40" t="s">
        <v>146</v>
      </c>
      <c r="BD40" t="s">
        <v>147</v>
      </c>
      <c r="BE40" t="s">
        <v>147</v>
      </c>
      <c r="BF40" t="s">
        <v>147</v>
      </c>
      <c r="BG40" t="s">
        <v>146</v>
      </c>
      <c r="BH40" t="s">
        <v>147</v>
      </c>
      <c r="BI40" t="s">
        <v>147</v>
      </c>
      <c r="BJ40" t="s">
        <v>146</v>
      </c>
      <c r="BK40" t="s">
        <v>115</v>
      </c>
      <c r="BL40">
        <v>9</v>
      </c>
      <c r="BM40">
        <v>8</v>
      </c>
      <c r="BN40">
        <v>1</v>
      </c>
      <c r="BO40">
        <v>2</v>
      </c>
      <c r="BP40">
        <v>7</v>
      </c>
      <c r="BQ40">
        <v>6</v>
      </c>
      <c r="BR40">
        <v>4</v>
      </c>
      <c r="BS40">
        <v>10</v>
      </c>
      <c r="BT40">
        <v>3</v>
      </c>
      <c r="BU40">
        <v>5</v>
      </c>
      <c r="BV40" t="s">
        <v>115</v>
      </c>
      <c r="BW40" t="s">
        <v>1468</v>
      </c>
      <c r="BX40" t="s">
        <v>1469</v>
      </c>
      <c r="BY40" t="s">
        <v>115</v>
      </c>
      <c r="BZ40" t="s">
        <v>1470</v>
      </c>
      <c r="CA40" t="s">
        <v>1470</v>
      </c>
      <c r="CB40" t="s">
        <v>1471</v>
      </c>
      <c r="CC40" t="s">
        <v>138</v>
      </c>
      <c r="CE40" t="s">
        <v>1472</v>
      </c>
      <c r="CJ40" t="s">
        <v>141</v>
      </c>
      <c r="CK40" t="s">
        <v>144</v>
      </c>
      <c r="CL40" t="s">
        <v>142</v>
      </c>
      <c r="CM40" t="s">
        <v>1473</v>
      </c>
      <c r="CN40" t="s">
        <v>142</v>
      </c>
      <c r="CO40" t="s">
        <v>1474</v>
      </c>
      <c r="CP40" t="s">
        <v>171</v>
      </c>
      <c r="CQ40" t="s">
        <v>1475</v>
      </c>
      <c r="CR40" t="s">
        <v>123</v>
      </c>
      <c r="CS40" t="s">
        <v>142</v>
      </c>
      <c r="CT40" t="s">
        <v>1476</v>
      </c>
      <c r="CU40" t="s">
        <v>141</v>
      </c>
      <c r="CX40" t="s">
        <v>141</v>
      </c>
      <c r="CY40" t="s">
        <v>171</v>
      </c>
      <c r="CZ40" t="s">
        <v>165</v>
      </c>
      <c r="DA40" t="s">
        <v>165</v>
      </c>
      <c r="DB40" t="s">
        <v>1477</v>
      </c>
      <c r="DC40" t="s">
        <v>142</v>
      </c>
      <c r="DD40" t="s">
        <v>1478</v>
      </c>
      <c r="DE40" s="1" t="s">
        <v>1479</v>
      </c>
      <c r="DF40" t="s">
        <v>136</v>
      </c>
      <c r="DG40" t="s">
        <v>1480</v>
      </c>
      <c r="DH40" t="s">
        <v>141</v>
      </c>
      <c r="DI40" t="s">
        <v>144</v>
      </c>
      <c r="DJ40" t="s">
        <v>144</v>
      </c>
      <c r="DK40" t="s">
        <v>1481</v>
      </c>
      <c r="DL40" t="s">
        <v>136</v>
      </c>
      <c r="DM40" t="s">
        <v>1482</v>
      </c>
      <c r="DN40" t="s">
        <v>141</v>
      </c>
      <c r="DO40" t="s">
        <v>165</v>
      </c>
      <c r="DP40" t="s">
        <v>142</v>
      </c>
      <c r="DQ40" t="s">
        <v>1483</v>
      </c>
      <c r="DR40" t="s">
        <v>123</v>
      </c>
      <c r="DS40" s="1" t="s">
        <v>1484</v>
      </c>
      <c r="DU40" t="s">
        <v>142</v>
      </c>
      <c r="DV40" s="1" t="s">
        <v>1485</v>
      </c>
      <c r="DW40" t="s">
        <v>138</v>
      </c>
      <c r="DY40" t="s">
        <v>142</v>
      </c>
      <c r="DZ40" t="s">
        <v>1486</v>
      </c>
      <c r="EA40" t="s">
        <v>123</v>
      </c>
      <c r="EB40" t="s">
        <v>1487</v>
      </c>
      <c r="EC40" t="s">
        <v>1488</v>
      </c>
    </row>
    <row r="41" spans="1:133" ht="15.95" customHeight="1">
      <c r="A41">
        <v>3496074</v>
      </c>
      <c r="B41" t="s">
        <v>1927</v>
      </c>
      <c r="C41" t="s">
        <v>1490</v>
      </c>
      <c r="D41" t="s">
        <v>1491</v>
      </c>
      <c r="E41" t="s">
        <v>1492</v>
      </c>
      <c r="F41" t="s">
        <v>119</v>
      </c>
      <c r="G41" t="s">
        <v>404</v>
      </c>
      <c r="H41" t="s">
        <v>121</v>
      </c>
      <c r="I41" t="s">
        <v>122</v>
      </c>
      <c r="J41" t="s">
        <v>123</v>
      </c>
      <c r="K41" t="s">
        <v>219</v>
      </c>
      <c r="M41" t="s">
        <v>1331</v>
      </c>
      <c r="O41" t="s">
        <v>221</v>
      </c>
      <c r="Q41" t="s">
        <v>138</v>
      </c>
      <c r="R41" t="s">
        <v>1493</v>
      </c>
      <c r="S41" t="s">
        <v>182</v>
      </c>
      <c r="U41" t="s">
        <v>1494</v>
      </c>
      <c r="X41" t="s">
        <v>148</v>
      </c>
      <c r="Z41" t="s">
        <v>123</v>
      </c>
      <c r="AA41" t="s">
        <v>132</v>
      </c>
      <c r="AC41">
        <v>2006</v>
      </c>
      <c r="AD41" t="s">
        <v>133</v>
      </c>
      <c r="AE41" t="s">
        <v>759</v>
      </c>
      <c r="AF41" t="s">
        <v>1495</v>
      </c>
      <c r="AG41" t="s">
        <v>136</v>
      </c>
      <c r="AH41" s="1" t="s">
        <v>1496</v>
      </c>
      <c r="AI41" t="s">
        <v>138</v>
      </c>
      <c r="AJ41" t="s">
        <v>1497</v>
      </c>
      <c r="AK41" t="s">
        <v>138</v>
      </c>
      <c r="AL41" t="s">
        <v>1498</v>
      </c>
      <c r="AM41" t="s">
        <v>406</v>
      </c>
      <c r="AO41" t="s">
        <v>138</v>
      </c>
      <c r="AQ41" t="s">
        <v>136</v>
      </c>
      <c r="AR41" t="s">
        <v>1499</v>
      </c>
      <c r="AS41" t="s">
        <v>141</v>
      </c>
      <c r="AT41" t="s">
        <v>144</v>
      </c>
      <c r="AU41" t="s">
        <v>171</v>
      </c>
      <c r="AV41" t="s">
        <v>1500</v>
      </c>
      <c r="AW41" t="s">
        <v>171</v>
      </c>
      <c r="AX41" s="1" t="s">
        <v>1501</v>
      </c>
      <c r="AY41" t="s">
        <v>123</v>
      </c>
      <c r="AZ41" t="s">
        <v>141</v>
      </c>
      <c r="BA41" t="s">
        <v>147</v>
      </c>
      <c r="BB41" t="s">
        <v>147</v>
      </c>
      <c r="BC41" t="s">
        <v>147</v>
      </c>
      <c r="BD41" t="s">
        <v>147</v>
      </c>
      <c r="BE41" t="s">
        <v>147</v>
      </c>
      <c r="BF41" t="s">
        <v>147</v>
      </c>
      <c r="BG41" t="s">
        <v>147</v>
      </c>
      <c r="BH41" t="s">
        <v>147</v>
      </c>
      <c r="BI41" t="s">
        <v>147</v>
      </c>
      <c r="BJ41" t="s">
        <v>147</v>
      </c>
      <c r="BK41" t="s">
        <v>115</v>
      </c>
      <c r="BL41">
        <v>8</v>
      </c>
      <c r="BM41">
        <v>4</v>
      </c>
      <c r="BN41">
        <v>1</v>
      </c>
      <c r="BO41">
        <v>2</v>
      </c>
      <c r="BP41">
        <v>7</v>
      </c>
      <c r="BQ41">
        <v>10</v>
      </c>
      <c r="BR41">
        <v>5</v>
      </c>
      <c r="BS41">
        <v>6</v>
      </c>
      <c r="BT41">
        <v>3</v>
      </c>
      <c r="BU41">
        <v>9</v>
      </c>
      <c r="BV41" t="s">
        <v>115</v>
      </c>
      <c r="BW41" t="s">
        <v>1502</v>
      </c>
      <c r="BX41" t="s">
        <v>1503</v>
      </c>
      <c r="BY41" t="s">
        <v>115</v>
      </c>
      <c r="BZ41" t="s">
        <v>1504</v>
      </c>
      <c r="CA41" t="s">
        <v>1505</v>
      </c>
      <c r="CB41" s="1" t="s">
        <v>1506</v>
      </c>
      <c r="CC41" t="s">
        <v>136</v>
      </c>
      <c r="CD41" s="1" t="s">
        <v>1507</v>
      </c>
      <c r="CF41" t="s">
        <v>1508</v>
      </c>
      <c r="CG41" t="s">
        <v>144</v>
      </c>
      <c r="CH41" t="s">
        <v>381</v>
      </c>
      <c r="CI41" t="s">
        <v>1509</v>
      </c>
      <c r="CJ41" t="s">
        <v>141</v>
      </c>
      <c r="CK41" t="s">
        <v>144</v>
      </c>
      <c r="CL41" t="s">
        <v>165</v>
      </c>
      <c r="CM41" s="1" t="s">
        <v>1510</v>
      </c>
      <c r="CN41" t="s">
        <v>144</v>
      </c>
      <c r="CO41" t="s">
        <v>1511</v>
      </c>
      <c r="CP41" t="s">
        <v>142</v>
      </c>
      <c r="CQ41" t="s">
        <v>1512</v>
      </c>
      <c r="CR41" t="s">
        <v>123</v>
      </c>
      <c r="CS41" t="s">
        <v>165</v>
      </c>
      <c r="CT41" t="s">
        <v>1513</v>
      </c>
      <c r="CU41" t="s">
        <v>141</v>
      </c>
      <c r="CV41" t="s">
        <v>142</v>
      </c>
      <c r="CW41" t="s">
        <v>165</v>
      </c>
      <c r="CX41" t="s">
        <v>141</v>
      </c>
      <c r="CY41" t="s">
        <v>142</v>
      </c>
      <c r="CZ41" t="s">
        <v>142</v>
      </c>
      <c r="DA41" t="s">
        <v>165</v>
      </c>
      <c r="DB41" s="1" t="s">
        <v>1514</v>
      </c>
      <c r="DC41" t="s">
        <v>171</v>
      </c>
      <c r="DD41" s="1" t="s">
        <v>1515</v>
      </c>
      <c r="DE41" t="s">
        <v>1516</v>
      </c>
      <c r="DF41" t="s">
        <v>136</v>
      </c>
      <c r="DG41" s="1" t="s">
        <v>1517</v>
      </c>
      <c r="DH41" t="s">
        <v>141</v>
      </c>
      <c r="DI41" t="s">
        <v>142</v>
      </c>
      <c r="DK41" t="s">
        <v>1518</v>
      </c>
      <c r="DL41" t="s">
        <v>138</v>
      </c>
      <c r="DM41" t="s">
        <v>1519</v>
      </c>
      <c r="DN41" t="s">
        <v>141</v>
      </c>
      <c r="DR41" t="s">
        <v>123</v>
      </c>
      <c r="DS41" s="1" t="s">
        <v>1520</v>
      </c>
      <c r="DT41" s="1" t="s">
        <v>1521</v>
      </c>
      <c r="DU41" t="s">
        <v>142</v>
      </c>
      <c r="DV41" s="1" t="s">
        <v>1522</v>
      </c>
      <c r="DW41" t="s">
        <v>138</v>
      </c>
      <c r="DY41" t="s">
        <v>142</v>
      </c>
      <c r="DZ41" t="s">
        <v>1523</v>
      </c>
      <c r="EA41" t="s">
        <v>123</v>
      </c>
      <c r="EB41" s="1" t="s">
        <v>1524</v>
      </c>
      <c r="EC41" s="1" t="s">
        <v>1525</v>
      </c>
    </row>
    <row r="42" spans="1:133" ht="15.95" customHeight="1">
      <c r="A42">
        <v>3496853</v>
      </c>
      <c r="B42" t="s">
        <v>1928</v>
      </c>
      <c r="C42" t="s">
        <v>1527</v>
      </c>
      <c r="D42" t="s">
        <v>1528</v>
      </c>
      <c r="E42" t="s">
        <v>1529</v>
      </c>
      <c r="F42" t="s">
        <v>119</v>
      </c>
      <c r="G42" t="s">
        <v>404</v>
      </c>
      <c r="H42" t="s">
        <v>121</v>
      </c>
      <c r="I42" t="s">
        <v>122</v>
      </c>
      <c r="J42" t="s">
        <v>123</v>
      </c>
      <c r="K42" t="s">
        <v>327</v>
      </c>
      <c r="M42" t="s">
        <v>125</v>
      </c>
      <c r="O42" t="s">
        <v>367</v>
      </c>
      <c r="Q42" t="s">
        <v>1530</v>
      </c>
      <c r="R42" t="s">
        <v>128</v>
      </c>
      <c r="S42" t="s">
        <v>182</v>
      </c>
      <c r="U42" t="s">
        <v>1531</v>
      </c>
      <c r="X42" t="s">
        <v>146</v>
      </c>
      <c r="Z42" t="s">
        <v>123</v>
      </c>
      <c r="AA42" t="s">
        <v>183</v>
      </c>
      <c r="AC42">
        <v>2010</v>
      </c>
      <c r="AD42" t="s">
        <v>759</v>
      </c>
      <c r="AE42" t="s">
        <v>184</v>
      </c>
      <c r="AF42" t="s">
        <v>1532</v>
      </c>
      <c r="AG42" t="s">
        <v>138</v>
      </c>
      <c r="AH42" t="s">
        <v>1533</v>
      </c>
      <c r="AI42" t="s">
        <v>136</v>
      </c>
      <c r="AJ42" t="s">
        <v>1534</v>
      </c>
      <c r="AK42" t="s">
        <v>136</v>
      </c>
      <c r="AL42" t="s">
        <v>1535</v>
      </c>
      <c r="AM42" t="s">
        <v>138</v>
      </c>
      <c r="AO42" t="s">
        <v>138</v>
      </c>
      <c r="AQ42" t="s">
        <v>136</v>
      </c>
      <c r="AS42" t="s">
        <v>141</v>
      </c>
      <c r="AT42" t="s">
        <v>144</v>
      </c>
      <c r="AU42" t="s">
        <v>165</v>
      </c>
      <c r="AV42" t="s">
        <v>1536</v>
      </c>
      <c r="AW42" t="s">
        <v>144</v>
      </c>
      <c r="AX42" t="s">
        <v>1537</v>
      </c>
      <c r="AY42" t="s">
        <v>123</v>
      </c>
      <c r="AZ42" t="s">
        <v>141</v>
      </c>
      <c r="BA42" t="s">
        <v>450</v>
      </c>
      <c r="BB42" t="s">
        <v>147</v>
      </c>
      <c r="BC42" t="s">
        <v>147</v>
      </c>
      <c r="BD42" t="s">
        <v>147</v>
      </c>
      <c r="BE42" t="s">
        <v>147</v>
      </c>
      <c r="BF42" t="s">
        <v>450</v>
      </c>
      <c r="BG42" t="s">
        <v>147</v>
      </c>
      <c r="BH42" t="s">
        <v>450</v>
      </c>
      <c r="BI42" t="s">
        <v>147</v>
      </c>
      <c r="BJ42" t="s">
        <v>450</v>
      </c>
      <c r="BK42" t="s">
        <v>115</v>
      </c>
      <c r="BL42">
        <v>6</v>
      </c>
      <c r="BM42">
        <v>2</v>
      </c>
      <c r="BN42">
        <v>3</v>
      </c>
      <c r="BO42">
        <v>5</v>
      </c>
      <c r="BP42">
        <v>4</v>
      </c>
      <c r="BQ42">
        <v>9</v>
      </c>
      <c r="BR42">
        <v>7</v>
      </c>
      <c r="BS42">
        <v>8</v>
      </c>
      <c r="BT42">
        <v>1</v>
      </c>
      <c r="BU42">
        <v>10</v>
      </c>
      <c r="BV42" t="s">
        <v>115</v>
      </c>
      <c r="BW42" t="s">
        <v>1538</v>
      </c>
      <c r="BY42" t="s">
        <v>115</v>
      </c>
      <c r="BZ42" t="s">
        <v>1539</v>
      </c>
      <c r="CA42" t="s">
        <v>1540</v>
      </c>
      <c r="CB42" s="1" t="s">
        <v>1541</v>
      </c>
      <c r="CC42" t="s">
        <v>136</v>
      </c>
      <c r="CD42" t="s">
        <v>1542</v>
      </c>
      <c r="CF42" t="s">
        <v>1543</v>
      </c>
      <c r="CG42" t="s">
        <v>144</v>
      </c>
      <c r="CH42" t="s">
        <v>136</v>
      </c>
      <c r="CI42" t="s">
        <v>1544</v>
      </c>
      <c r="CJ42" t="s">
        <v>141</v>
      </c>
      <c r="CK42" t="s">
        <v>144</v>
      </c>
      <c r="CL42" t="s">
        <v>144</v>
      </c>
      <c r="CM42" t="s">
        <v>1545</v>
      </c>
      <c r="CN42" t="s">
        <v>142</v>
      </c>
      <c r="CO42" t="s">
        <v>1546</v>
      </c>
      <c r="CP42" t="s">
        <v>144</v>
      </c>
      <c r="CQ42" t="s">
        <v>1547</v>
      </c>
      <c r="CR42" t="s">
        <v>123</v>
      </c>
      <c r="CS42" t="s">
        <v>165</v>
      </c>
      <c r="CU42" t="s">
        <v>141</v>
      </c>
      <c r="CV42" t="s">
        <v>144</v>
      </c>
      <c r="CW42" t="s">
        <v>142</v>
      </c>
      <c r="CX42" t="s">
        <v>141</v>
      </c>
      <c r="CY42" t="s">
        <v>165</v>
      </c>
      <c r="CZ42" t="s">
        <v>165</v>
      </c>
      <c r="DA42" t="s">
        <v>165</v>
      </c>
      <c r="DB42" t="s">
        <v>1548</v>
      </c>
      <c r="DC42" t="s">
        <v>165</v>
      </c>
      <c r="DD42" t="s">
        <v>1549</v>
      </c>
      <c r="DE42" t="s">
        <v>406</v>
      </c>
      <c r="DF42" t="s">
        <v>381</v>
      </c>
      <c r="DG42" t="s">
        <v>757</v>
      </c>
      <c r="DH42" t="s">
        <v>141</v>
      </c>
      <c r="DL42" t="s">
        <v>138</v>
      </c>
      <c r="DM42" t="s">
        <v>1550</v>
      </c>
      <c r="DN42" t="s">
        <v>141</v>
      </c>
      <c r="DR42" t="s">
        <v>123</v>
      </c>
      <c r="DT42" t="s">
        <v>1551</v>
      </c>
      <c r="DU42" t="s">
        <v>144</v>
      </c>
      <c r="DV42" t="s">
        <v>406</v>
      </c>
      <c r="DW42" t="s">
        <v>138</v>
      </c>
      <c r="DY42" t="s">
        <v>144</v>
      </c>
      <c r="DZ42" t="s">
        <v>1552</v>
      </c>
      <c r="EA42" t="s">
        <v>123</v>
      </c>
      <c r="EB42" t="s">
        <v>1553</v>
      </c>
      <c r="EC42" t="s">
        <v>1554</v>
      </c>
    </row>
    <row r="43" spans="1:133" ht="15.95" customHeight="1">
      <c r="A43">
        <v>3497568</v>
      </c>
      <c r="B43" t="s">
        <v>1929</v>
      </c>
      <c r="C43" t="s">
        <v>1556</v>
      </c>
      <c r="D43" t="s">
        <v>1557</v>
      </c>
      <c r="E43" t="s">
        <v>1558</v>
      </c>
      <c r="F43" t="s">
        <v>119</v>
      </c>
      <c r="G43" t="s">
        <v>404</v>
      </c>
      <c r="H43" t="s">
        <v>121</v>
      </c>
      <c r="I43" t="s">
        <v>122</v>
      </c>
      <c r="J43" t="s">
        <v>123</v>
      </c>
      <c r="K43" t="s">
        <v>578</v>
      </c>
      <c r="L43" t="s">
        <v>1559</v>
      </c>
      <c r="M43" t="s">
        <v>578</v>
      </c>
      <c r="N43" t="s">
        <v>1560</v>
      </c>
      <c r="O43" t="s">
        <v>221</v>
      </c>
      <c r="Q43" t="s">
        <v>126</v>
      </c>
      <c r="R43" t="s">
        <v>223</v>
      </c>
      <c r="S43" t="s">
        <v>182</v>
      </c>
      <c r="V43" t="s">
        <v>292</v>
      </c>
      <c r="X43" t="s">
        <v>131</v>
      </c>
      <c r="Z43" t="s">
        <v>123</v>
      </c>
      <c r="AA43" t="s">
        <v>183</v>
      </c>
      <c r="AC43">
        <v>2003</v>
      </c>
      <c r="AD43" t="s">
        <v>133</v>
      </c>
      <c r="AE43" t="s">
        <v>133</v>
      </c>
      <c r="AF43" t="s">
        <v>1561</v>
      </c>
      <c r="AG43" t="s">
        <v>136</v>
      </c>
      <c r="AH43" t="s">
        <v>1562</v>
      </c>
      <c r="AI43" t="s">
        <v>136</v>
      </c>
      <c r="AJ43" t="s">
        <v>1563</v>
      </c>
      <c r="AK43" t="s">
        <v>136</v>
      </c>
      <c r="AL43" t="s">
        <v>1564</v>
      </c>
      <c r="AM43" t="s">
        <v>138</v>
      </c>
      <c r="AO43" t="s">
        <v>138</v>
      </c>
      <c r="AQ43" t="s">
        <v>136</v>
      </c>
      <c r="AR43" t="s">
        <v>1565</v>
      </c>
      <c r="AS43" t="s">
        <v>141</v>
      </c>
      <c r="AT43" t="s">
        <v>165</v>
      </c>
      <c r="AU43" t="s">
        <v>142</v>
      </c>
      <c r="AV43" t="s">
        <v>1566</v>
      </c>
      <c r="AW43" t="s">
        <v>142</v>
      </c>
      <c r="AX43" t="s">
        <v>1567</v>
      </c>
      <c r="AY43" t="s">
        <v>123</v>
      </c>
      <c r="AZ43" t="s">
        <v>141</v>
      </c>
      <c r="BA43" t="s">
        <v>147</v>
      </c>
      <c r="BB43" t="s">
        <v>147</v>
      </c>
      <c r="BC43" t="s">
        <v>147</v>
      </c>
      <c r="BD43" t="s">
        <v>147</v>
      </c>
      <c r="BE43" t="s">
        <v>147</v>
      </c>
      <c r="BF43" t="s">
        <v>147</v>
      </c>
      <c r="BG43" t="s">
        <v>147</v>
      </c>
      <c r="BH43" t="s">
        <v>147</v>
      </c>
      <c r="BI43" t="s">
        <v>147</v>
      </c>
      <c r="BJ43" t="s">
        <v>147</v>
      </c>
      <c r="BK43" t="s">
        <v>115</v>
      </c>
      <c r="BL43">
        <v>4</v>
      </c>
      <c r="BM43">
        <v>2</v>
      </c>
      <c r="BN43">
        <v>8</v>
      </c>
      <c r="BO43">
        <v>3</v>
      </c>
      <c r="BP43">
        <v>6</v>
      </c>
      <c r="BQ43">
        <v>9</v>
      </c>
      <c r="BR43">
        <v>7</v>
      </c>
      <c r="BS43">
        <v>10</v>
      </c>
      <c r="BT43">
        <v>1</v>
      </c>
      <c r="BU43">
        <v>5</v>
      </c>
      <c r="BV43" t="s">
        <v>115</v>
      </c>
      <c r="BW43" t="s">
        <v>1568</v>
      </c>
      <c r="BX43" t="s">
        <v>1569</v>
      </c>
      <c r="BY43" t="s">
        <v>115</v>
      </c>
      <c r="BZ43" t="s">
        <v>1570</v>
      </c>
      <c r="CA43" t="s">
        <v>1571</v>
      </c>
      <c r="CB43" t="s">
        <v>1572</v>
      </c>
      <c r="CC43" t="s">
        <v>136</v>
      </c>
      <c r="CD43" t="s">
        <v>1573</v>
      </c>
      <c r="CF43" t="s">
        <v>772</v>
      </c>
      <c r="CG43" t="s">
        <v>142</v>
      </c>
      <c r="CH43" t="s">
        <v>381</v>
      </c>
      <c r="CI43" t="s">
        <v>1574</v>
      </c>
      <c r="CJ43" t="s">
        <v>141</v>
      </c>
      <c r="CK43" t="s">
        <v>144</v>
      </c>
      <c r="CL43" t="s">
        <v>144</v>
      </c>
      <c r="CM43" t="s">
        <v>1575</v>
      </c>
      <c r="CN43" t="s">
        <v>142</v>
      </c>
      <c r="CO43" t="s">
        <v>1576</v>
      </c>
      <c r="CP43" t="s">
        <v>165</v>
      </c>
      <c r="CQ43" t="s">
        <v>1577</v>
      </c>
      <c r="CR43" t="s">
        <v>123</v>
      </c>
      <c r="CS43" t="s">
        <v>142</v>
      </c>
      <c r="CT43" t="s">
        <v>1578</v>
      </c>
      <c r="CU43" t="s">
        <v>141</v>
      </c>
      <c r="CV43" t="s">
        <v>144</v>
      </c>
      <c r="CW43" t="s">
        <v>142</v>
      </c>
      <c r="CX43" t="s">
        <v>141</v>
      </c>
      <c r="CY43" t="s">
        <v>144</v>
      </c>
      <c r="CZ43" t="s">
        <v>142</v>
      </c>
      <c r="DA43" t="s">
        <v>142</v>
      </c>
      <c r="DB43" t="s">
        <v>1579</v>
      </c>
      <c r="DC43" t="s">
        <v>144</v>
      </c>
      <c r="DD43" t="s">
        <v>1580</v>
      </c>
      <c r="DE43" t="s">
        <v>1581</v>
      </c>
      <c r="DF43" t="s">
        <v>136</v>
      </c>
      <c r="DG43" t="s">
        <v>1582</v>
      </c>
      <c r="DH43" t="s">
        <v>141</v>
      </c>
      <c r="DI43" t="s">
        <v>171</v>
      </c>
      <c r="DJ43" t="s">
        <v>142</v>
      </c>
      <c r="DK43" t="s">
        <v>1583</v>
      </c>
      <c r="DL43" t="s">
        <v>136</v>
      </c>
      <c r="DM43" t="s">
        <v>1584</v>
      </c>
      <c r="DN43" t="s">
        <v>141</v>
      </c>
      <c r="DO43" t="s">
        <v>171</v>
      </c>
      <c r="DP43" t="s">
        <v>171</v>
      </c>
      <c r="DQ43" t="s">
        <v>1585</v>
      </c>
      <c r="DR43" t="s">
        <v>123</v>
      </c>
      <c r="DS43" s="1" t="s">
        <v>1586</v>
      </c>
      <c r="DT43" t="s">
        <v>1587</v>
      </c>
      <c r="DU43" t="s">
        <v>142</v>
      </c>
      <c r="DV43" t="s">
        <v>1588</v>
      </c>
      <c r="DW43" t="s">
        <v>138</v>
      </c>
      <c r="DY43" t="s">
        <v>171</v>
      </c>
      <c r="DZ43" t="s">
        <v>1589</v>
      </c>
      <c r="EA43" t="s">
        <v>123</v>
      </c>
      <c r="EB43" s="1" t="s">
        <v>1590</v>
      </c>
      <c r="EC43" t="s">
        <v>1591</v>
      </c>
    </row>
    <row r="44" spans="1:133" ht="15.95" customHeight="1">
      <c r="A44">
        <v>3498222</v>
      </c>
      <c r="B44" t="s">
        <v>1930</v>
      </c>
      <c r="C44" t="s">
        <v>1593</v>
      </c>
      <c r="D44" t="s">
        <v>1594</v>
      </c>
      <c r="E44" t="s">
        <v>1595</v>
      </c>
      <c r="F44" t="s">
        <v>119</v>
      </c>
      <c r="G44" t="s">
        <v>404</v>
      </c>
      <c r="H44" t="s">
        <v>121</v>
      </c>
      <c r="I44" t="s">
        <v>122</v>
      </c>
      <c r="J44" t="s">
        <v>123</v>
      </c>
      <c r="K44" t="s">
        <v>219</v>
      </c>
      <c r="M44" t="s">
        <v>125</v>
      </c>
      <c r="O44" t="s">
        <v>221</v>
      </c>
      <c r="Q44" t="s">
        <v>367</v>
      </c>
      <c r="R44" t="s">
        <v>128</v>
      </c>
      <c r="S44" t="s">
        <v>182</v>
      </c>
      <c r="U44" t="s">
        <v>1596</v>
      </c>
      <c r="X44" t="s">
        <v>146</v>
      </c>
      <c r="Z44" t="s">
        <v>123</v>
      </c>
      <c r="AA44" t="s">
        <v>183</v>
      </c>
      <c r="AC44">
        <v>2011</v>
      </c>
      <c r="AD44" t="s">
        <v>759</v>
      </c>
      <c r="AE44" t="s">
        <v>759</v>
      </c>
      <c r="AF44" t="s">
        <v>1597</v>
      </c>
      <c r="AG44" t="s">
        <v>138</v>
      </c>
      <c r="AH44" t="s">
        <v>1598</v>
      </c>
      <c r="AI44" t="s">
        <v>136</v>
      </c>
      <c r="AJ44" t="s">
        <v>1599</v>
      </c>
      <c r="AK44" t="s">
        <v>136</v>
      </c>
      <c r="AL44" t="s">
        <v>1600</v>
      </c>
      <c r="AM44" t="s">
        <v>136</v>
      </c>
      <c r="AN44" t="s">
        <v>1601</v>
      </c>
      <c r="AO44" t="s">
        <v>138</v>
      </c>
      <c r="AQ44" t="s">
        <v>136</v>
      </c>
      <c r="AR44" t="s">
        <v>1602</v>
      </c>
      <c r="AS44" t="s">
        <v>141</v>
      </c>
      <c r="AT44" t="s">
        <v>142</v>
      </c>
      <c r="AU44" t="s">
        <v>171</v>
      </c>
      <c r="AV44" s="1" t="s">
        <v>1603</v>
      </c>
      <c r="AW44" t="s">
        <v>144</v>
      </c>
      <c r="AX44" t="s">
        <v>1604</v>
      </c>
      <c r="AY44" t="s">
        <v>123</v>
      </c>
      <c r="AZ44" t="s">
        <v>141</v>
      </c>
      <c r="BA44" t="s">
        <v>450</v>
      </c>
      <c r="BB44" t="s">
        <v>146</v>
      </c>
      <c r="BC44" t="s">
        <v>147</v>
      </c>
      <c r="BD44" t="s">
        <v>147</v>
      </c>
      <c r="BE44" t="s">
        <v>450</v>
      </c>
      <c r="BF44" t="s">
        <v>147</v>
      </c>
      <c r="BG44" t="s">
        <v>450</v>
      </c>
      <c r="BH44" t="s">
        <v>450</v>
      </c>
      <c r="BI44" t="s">
        <v>147</v>
      </c>
      <c r="BJ44" t="s">
        <v>450</v>
      </c>
      <c r="BK44" t="s">
        <v>115</v>
      </c>
      <c r="BL44">
        <v>7</v>
      </c>
      <c r="BM44">
        <v>1</v>
      </c>
      <c r="BN44">
        <v>3</v>
      </c>
      <c r="BO44">
        <v>4</v>
      </c>
      <c r="BP44">
        <v>5</v>
      </c>
      <c r="BQ44">
        <v>8</v>
      </c>
      <c r="BR44">
        <v>9</v>
      </c>
      <c r="BS44">
        <v>6</v>
      </c>
      <c r="BT44">
        <v>2</v>
      </c>
      <c r="BU44">
        <v>10</v>
      </c>
      <c r="BV44" t="s">
        <v>115</v>
      </c>
      <c r="BW44" t="s">
        <v>1605</v>
      </c>
      <c r="BX44" t="s">
        <v>1606</v>
      </c>
      <c r="BY44" t="s">
        <v>115</v>
      </c>
      <c r="BZ44" t="s">
        <v>1607</v>
      </c>
      <c r="CA44" t="s">
        <v>1608</v>
      </c>
      <c r="CB44" s="1" t="s">
        <v>1609</v>
      </c>
      <c r="CC44" t="s">
        <v>136</v>
      </c>
      <c r="CD44" s="1" t="s">
        <v>1610</v>
      </c>
      <c r="CF44" t="s">
        <v>1611</v>
      </c>
      <c r="CG44" t="s">
        <v>144</v>
      </c>
      <c r="CH44" t="s">
        <v>136</v>
      </c>
      <c r="CI44" s="1" t="s">
        <v>1612</v>
      </c>
      <c r="CJ44" t="s">
        <v>141</v>
      </c>
      <c r="CK44" t="s">
        <v>246</v>
      </c>
      <c r="CL44" t="s">
        <v>144</v>
      </c>
      <c r="CM44" t="s">
        <v>1613</v>
      </c>
      <c r="CN44" t="s">
        <v>142</v>
      </c>
      <c r="CO44" s="1" t="s">
        <v>1614</v>
      </c>
      <c r="CP44" t="s">
        <v>142</v>
      </c>
      <c r="CQ44" t="s">
        <v>1615</v>
      </c>
      <c r="CR44" t="s">
        <v>123</v>
      </c>
      <c r="CS44" t="s">
        <v>142</v>
      </c>
      <c r="CT44" t="s">
        <v>1616</v>
      </c>
      <c r="CU44" t="s">
        <v>141</v>
      </c>
      <c r="CV44" t="s">
        <v>142</v>
      </c>
      <c r="CW44" t="s">
        <v>144</v>
      </c>
      <c r="CX44" t="s">
        <v>141</v>
      </c>
      <c r="CY44" t="s">
        <v>144</v>
      </c>
      <c r="CZ44" t="s">
        <v>144</v>
      </c>
      <c r="DA44" t="s">
        <v>142</v>
      </c>
      <c r="DB44" t="s">
        <v>1617</v>
      </c>
      <c r="DC44" t="s">
        <v>171</v>
      </c>
      <c r="DD44" t="s">
        <v>1618</v>
      </c>
      <c r="DE44" t="s">
        <v>1619</v>
      </c>
      <c r="DF44" t="s">
        <v>136</v>
      </c>
      <c r="DH44" t="s">
        <v>141</v>
      </c>
      <c r="DI44" t="s">
        <v>246</v>
      </c>
      <c r="DJ44" t="s">
        <v>171</v>
      </c>
      <c r="DK44" t="s">
        <v>1620</v>
      </c>
      <c r="DL44" t="s">
        <v>136</v>
      </c>
      <c r="DN44" t="s">
        <v>141</v>
      </c>
      <c r="DO44" t="s">
        <v>165</v>
      </c>
      <c r="DP44" t="s">
        <v>165</v>
      </c>
      <c r="DQ44" t="s">
        <v>1621</v>
      </c>
      <c r="DR44" t="s">
        <v>123</v>
      </c>
      <c r="DS44" s="1" t="s">
        <v>1622</v>
      </c>
      <c r="DT44" s="1" t="s">
        <v>1623</v>
      </c>
      <c r="DU44" t="s">
        <v>165</v>
      </c>
      <c r="DV44" t="s">
        <v>1624</v>
      </c>
      <c r="DY44" t="s">
        <v>142</v>
      </c>
      <c r="DZ44" t="s">
        <v>1625</v>
      </c>
      <c r="EA44" t="s">
        <v>123</v>
      </c>
      <c r="EB44" s="1" t="s">
        <v>1626</v>
      </c>
      <c r="EC44" t="s">
        <v>1627</v>
      </c>
    </row>
    <row r="45" spans="1:133" ht="15.95" customHeight="1">
      <c r="A45">
        <v>3498357</v>
      </c>
      <c r="B45" t="s">
        <v>1931</v>
      </c>
      <c r="C45" t="s">
        <v>1629</v>
      </c>
      <c r="D45" t="s">
        <v>1630</v>
      </c>
      <c r="E45" t="s">
        <v>1631</v>
      </c>
      <c r="F45" t="s">
        <v>119</v>
      </c>
      <c r="G45" t="s">
        <v>404</v>
      </c>
      <c r="H45" t="s">
        <v>121</v>
      </c>
      <c r="I45" t="s">
        <v>122</v>
      </c>
      <c r="J45" t="s">
        <v>123</v>
      </c>
      <c r="K45" t="s">
        <v>124</v>
      </c>
      <c r="M45" t="s">
        <v>125</v>
      </c>
      <c r="O45" t="s">
        <v>221</v>
      </c>
      <c r="Q45" t="s">
        <v>126</v>
      </c>
      <c r="R45" t="s">
        <v>128</v>
      </c>
      <c r="S45" t="s">
        <v>129</v>
      </c>
      <c r="U45" t="s">
        <v>1632</v>
      </c>
      <c r="X45" t="s">
        <v>292</v>
      </c>
      <c r="Z45" t="s">
        <v>123</v>
      </c>
      <c r="AA45" t="s">
        <v>183</v>
      </c>
      <c r="AC45">
        <v>2005</v>
      </c>
      <c r="AD45" t="s">
        <v>293</v>
      </c>
      <c r="AE45" t="s">
        <v>293</v>
      </c>
      <c r="AF45" t="s">
        <v>330</v>
      </c>
      <c r="AG45" t="s">
        <v>136</v>
      </c>
      <c r="AH45" t="s">
        <v>1633</v>
      </c>
      <c r="AI45" t="s">
        <v>138</v>
      </c>
      <c r="AJ45" t="s">
        <v>1634</v>
      </c>
      <c r="AK45" t="s">
        <v>136</v>
      </c>
      <c r="AL45" t="s">
        <v>1635</v>
      </c>
      <c r="AM45" t="s">
        <v>138</v>
      </c>
      <c r="AO45" t="s">
        <v>138</v>
      </c>
      <c r="AQ45" t="s">
        <v>138</v>
      </c>
      <c r="AS45" t="s">
        <v>141</v>
      </c>
      <c r="AT45" t="s">
        <v>144</v>
      </c>
      <c r="AU45" t="s">
        <v>144</v>
      </c>
      <c r="AV45" t="s">
        <v>1636</v>
      </c>
      <c r="AW45" t="s">
        <v>144</v>
      </c>
      <c r="AX45" t="s">
        <v>1637</v>
      </c>
      <c r="AY45" t="s">
        <v>123</v>
      </c>
      <c r="AZ45" t="s">
        <v>141</v>
      </c>
      <c r="BA45" t="s">
        <v>148</v>
      </c>
      <c r="BB45" t="s">
        <v>148</v>
      </c>
      <c r="BC45" t="s">
        <v>148</v>
      </c>
      <c r="BD45" t="s">
        <v>148</v>
      </c>
      <c r="BE45" t="s">
        <v>148</v>
      </c>
      <c r="BF45" t="s">
        <v>146</v>
      </c>
      <c r="BG45" t="s">
        <v>148</v>
      </c>
      <c r="BH45" t="s">
        <v>148</v>
      </c>
      <c r="BI45" t="s">
        <v>148</v>
      </c>
      <c r="BJ45" t="s">
        <v>148</v>
      </c>
      <c r="BK45" t="s">
        <v>115</v>
      </c>
      <c r="BL45">
        <v>5</v>
      </c>
      <c r="BM45">
        <v>4</v>
      </c>
      <c r="BN45">
        <v>2</v>
      </c>
      <c r="BO45">
        <v>3</v>
      </c>
      <c r="BP45">
        <v>6</v>
      </c>
      <c r="BQ45">
        <v>10</v>
      </c>
      <c r="BR45">
        <v>8</v>
      </c>
      <c r="BS45">
        <v>9</v>
      </c>
      <c r="BT45">
        <v>1</v>
      </c>
      <c r="BU45">
        <v>7</v>
      </c>
      <c r="BV45" t="s">
        <v>115</v>
      </c>
      <c r="BW45" t="s">
        <v>1638</v>
      </c>
      <c r="BX45" t="s">
        <v>1639</v>
      </c>
      <c r="BY45" t="s">
        <v>115</v>
      </c>
      <c r="BZ45" t="s">
        <v>1640</v>
      </c>
      <c r="CA45" t="s">
        <v>1641</v>
      </c>
      <c r="CB45" s="1" t="s">
        <v>1642</v>
      </c>
      <c r="CC45" t="s">
        <v>136</v>
      </c>
      <c r="CD45" s="1" t="s">
        <v>1643</v>
      </c>
      <c r="CF45" s="1" t="s">
        <v>1644</v>
      </c>
      <c r="CG45" t="s">
        <v>144</v>
      </c>
      <c r="CH45" t="s">
        <v>381</v>
      </c>
      <c r="CI45" t="s">
        <v>1645</v>
      </c>
      <c r="CJ45" t="s">
        <v>141</v>
      </c>
      <c r="CK45" t="s">
        <v>144</v>
      </c>
      <c r="CL45" t="s">
        <v>144</v>
      </c>
      <c r="CM45" s="1" t="s">
        <v>1646</v>
      </c>
      <c r="CN45" t="s">
        <v>144</v>
      </c>
      <c r="CO45" t="s">
        <v>1647</v>
      </c>
      <c r="CP45" t="s">
        <v>246</v>
      </c>
      <c r="CQ45" t="s">
        <v>1648</v>
      </c>
      <c r="CR45" t="s">
        <v>123</v>
      </c>
      <c r="CS45" t="s">
        <v>144</v>
      </c>
      <c r="CT45" t="s">
        <v>1649</v>
      </c>
      <c r="CU45" t="s">
        <v>141</v>
      </c>
      <c r="CV45" t="s">
        <v>142</v>
      </c>
      <c r="CW45" t="s">
        <v>142</v>
      </c>
      <c r="CX45" t="s">
        <v>141</v>
      </c>
      <c r="CY45" t="s">
        <v>144</v>
      </c>
      <c r="CZ45" t="s">
        <v>144</v>
      </c>
      <c r="DA45" t="s">
        <v>142</v>
      </c>
      <c r="DB45" t="s">
        <v>1650</v>
      </c>
      <c r="DC45" t="s">
        <v>142</v>
      </c>
      <c r="DD45" t="s">
        <v>1651</v>
      </c>
      <c r="DE45" s="1" t="s">
        <v>1652</v>
      </c>
      <c r="DF45" t="s">
        <v>136</v>
      </c>
      <c r="DG45" t="s">
        <v>1653</v>
      </c>
      <c r="DH45" t="s">
        <v>141</v>
      </c>
      <c r="DI45" t="s">
        <v>142</v>
      </c>
      <c r="DJ45" t="s">
        <v>144</v>
      </c>
      <c r="DK45" t="s">
        <v>1654</v>
      </c>
      <c r="DL45" t="s">
        <v>136</v>
      </c>
      <c r="DM45" t="s">
        <v>1655</v>
      </c>
      <c r="DN45" t="s">
        <v>141</v>
      </c>
      <c r="DO45" t="s">
        <v>171</v>
      </c>
      <c r="DP45" t="s">
        <v>142</v>
      </c>
      <c r="DQ45" t="s">
        <v>1656</v>
      </c>
      <c r="DR45" t="s">
        <v>123</v>
      </c>
      <c r="DS45" s="1" t="s">
        <v>1657</v>
      </c>
      <c r="DT45" s="1" t="s">
        <v>1658</v>
      </c>
      <c r="DU45" t="s">
        <v>144</v>
      </c>
      <c r="DV45" s="1" t="s">
        <v>1659</v>
      </c>
      <c r="DW45" t="s">
        <v>138</v>
      </c>
      <c r="DY45" t="s">
        <v>171</v>
      </c>
      <c r="EA45" t="s">
        <v>123</v>
      </c>
      <c r="EB45" t="s">
        <v>1660</v>
      </c>
      <c r="EC45" t="s">
        <v>1661</v>
      </c>
    </row>
    <row r="46" spans="1:133" ht="15.95" customHeight="1">
      <c r="A46">
        <v>3498415</v>
      </c>
      <c r="B46" t="s">
        <v>1932</v>
      </c>
      <c r="C46" t="s">
        <v>1663</v>
      </c>
      <c r="D46" t="s">
        <v>1664</v>
      </c>
      <c r="E46" t="s">
        <v>1665</v>
      </c>
      <c r="F46" t="s">
        <v>119</v>
      </c>
      <c r="G46" t="s">
        <v>404</v>
      </c>
      <c r="H46" t="s">
        <v>121</v>
      </c>
      <c r="I46" t="s">
        <v>122</v>
      </c>
      <c r="J46" t="s">
        <v>123</v>
      </c>
      <c r="K46" t="s">
        <v>1666</v>
      </c>
      <c r="M46" t="s">
        <v>125</v>
      </c>
      <c r="O46" t="s">
        <v>221</v>
      </c>
      <c r="Q46" t="s">
        <v>1667</v>
      </c>
      <c r="R46" t="s">
        <v>128</v>
      </c>
      <c r="S46" t="s">
        <v>129</v>
      </c>
      <c r="U46" t="s">
        <v>1668</v>
      </c>
      <c r="X46" t="s">
        <v>148</v>
      </c>
      <c r="Z46" t="s">
        <v>123</v>
      </c>
      <c r="AA46" t="s">
        <v>132</v>
      </c>
      <c r="AC46">
        <v>2009</v>
      </c>
      <c r="AD46" t="s">
        <v>759</v>
      </c>
      <c r="AE46" t="s">
        <v>184</v>
      </c>
      <c r="AF46" t="s">
        <v>1669</v>
      </c>
      <c r="AG46" t="s">
        <v>136</v>
      </c>
      <c r="AH46" t="s">
        <v>1670</v>
      </c>
      <c r="AI46" t="s">
        <v>136</v>
      </c>
      <c r="AJ46" t="s">
        <v>1671</v>
      </c>
      <c r="AK46" t="s">
        <v>136</v>
      </c>
      <c r="AL46" t="s">
        <v>1672</v>
      </c>
      <c r="AM46" t="s">
        <v>138</v>
      </c>
      <c r="AO46" t="s">
        <v>138</v>
      </c>
      <c r="AQ46" t="s">
        <v>136</v>
      </c>
      <c r="AR46" t="s">
        <v>1673</v>
      </c>
      <c r="AS46" t="s">
        <v>141</v>
      </c>
      <c r="AT46" t="s">
        <v>144</v>
      </c>
      <c r="AU46" t="s">
        <v>144</v>
      </c>
      <c r="AV46" t="s">
        <v>1674</v>
      </c>
      <c r="AW46" t="s">
        <v>144</v>
      </c>
      <c r="AX46" t="s">
        <v>1675</v>
      </c>
      <c r="AY46" t="s">
        <v>123</v>
      </c>
      <c r="AZ46" t="s">
        <v>141</v>
      </c>
      <c r="BA46" t="s">
        <v>146</v>
      </c>
      <c r="BB46" t="s">
        <v>148</v>
      </c>
      <c r="BC46" t="s">
        <v>148</v>
      </c>
      <c r="BD46" t="s">
        <v>146</v>
      </c>
      <c r="BE46" t="s">
        <v>146</v>
      </c>
      <c r="BF46" t="s">
        <v>146</v>
      </c>
      <c r="BG46" t="s">
        <v>148</v>
      </c>
      <c r="BH46" t="s">
        <v>148</v>
      </c>
      <c r="BI46" t="s">
        <v>146</v>
      </c>
      <c r="BJ46" t="s">
        <v>148</v>
      </c>
      <c r="BK46" t="s">
        <v>115</v>
      </c>
      <c r="BL46">
        <v>3</v>
      </c>
      <c r="BM46">
        <v>4</v>
      </c>
      <c r="BN46">
        <v>2</v>
      </c>
      <c r="BO46">
        <v>7</v>
      </c>
      <c r="BP46">
        <v>5</v>
      </c>
      <c r="BQ46">
        <v>10</v>
      </c>
      <c r="BR46">
        <v>8</v>
      </c>
      <c r="BS46">
        <v>1</v>
      </c>
      <c r="BT46">
        <v>6</v>
      </c>
      <c r="BU46">
        <v>9</v>
      </c>
      <c r="BV46" t="s">
        <v>115</v>
      </c>
      <c r="BW46" t="s">
        <v>1676</v>
      </c>
      <c r="BX46" t="s">
        <v>1677</v>
      </c>
      <c r="BY46" t="s">
        <v>115</v>
      </c>
      <c r="BZ46" t="s">
        <v>1678</v>
      </c>
      <c r="CA46" t="s">
        <v>1679</v>
      </c>
      <c r="CB46" t="s">
        <v>1680</v>
      </c>
      <c r="CC46" t="s">
        <v>136</v>
      </c>
      <c r="CD46" t="s">
        <v>1681</v>
      </c>
      <c r="CF46" t="s">
        <v>1682</v>
      </c>
      <c r="CG46" t="s">
        <v>144</v>
      </c>
      <c r="CH46" t="s">
        <v>381</v>
      </c>
      <c r="CI46" t="s">
        <v>1683</v>
      </c>
      <c r="CJ46" t="s">
        <v>141</v>
      </c>
      <c r="CK46" t="s">
        <v>144</v>
      </c>
      <c r="CL46" t="s">
        <v>142</v>
      </c>
      <c r="CM46" t="s">
        <v>1684</v>
      </c>
      <c r="CN46" t="s">
        <v>144</v>
      </c>
      <c r="CO46" t="s">
        <v>1685</v>
      </c>
      <c r="CP46" t="s">
        <v>142</v>
      </c>
      <c r="CQ46" t="s">
        <v>1686</v>
      </c>
      <c r="CR46" t="s">
        <v>123</v>
      </c>
      <c r="CS46" t="s">
        <v>144</v>
      </c>
      <c r="CT46" t="s">
        <v>1687</v>
      </c>
      <c r="CU46" t="s">
        <v>141</v>
      </c>
      <c r="CV46" t="s">
        <v>142</v>
      </c>
      <c r="CW46" t="s">
        <v>142</v>
      </c>
      <c r="CX46" t="s">
        <v>141</v>
      </c>
      <c r="CY46" t="s">
        <v>142</v>
      </c>
      <c r="CZ46" t="s">
        <v>142</v>
      </c>
      <c r="DA46" t="s">
        <v>142</v>
      </c>
      <c r="DB46" t="s">
        <v>1688</v>
      </c>
      <c r="DC46" t="s">
        <v>142</v>
      </c>
      <c r="DD46" t="s">
        <v>1689</v>
      </c>
      <c r="DE46" t="s">
        <v>1690</v>
      </c>
      <c r="DF46" t="s">
        <v>136</v>
      </c>
      <c r="DG46" t="s">
        <v>1691</v>
      </c>
      <c r="DH46" t="s">
        <v>141</v>
      </c>
      <c r="DI46" t="s">
        <v>142</v>
      </c>
      <c r="DJ46" t="s">
        <v>144</v>
      </c>
      <c r="DK46" t="s">
        <v>1692</v>
      </c>
      <c r="DL46" t="s">
        <v>381</v>
      </c>
      <c r="DM46" t="s">
        <v>1693</v>
      </c>
      <c r="DN46" t="s">
        <v>141</v>
      </c>
      <c r="DR46" t="s">
        <v>123</v>
      </c>
      <c r="DS46" t="s">
        <v>1694</v>
      </c>
      <c r="DT46" t="s">
        <v>1695</v>
      </c>
      <c r="DU46" t="s">
        <v>142</v>
      </c>
      <c r="DV46" t="s">
        <v>1696</v>
      </c>
      <c r="DW46" t="s">
        <v>136</v>
      </c>
      <c r="DY46" t="s">
        <v>142</v>
      </c>
      <c r="DZ46" t="s">
        <v>1697</v>
      </c>
      <c r="EA46" t="s">
        <v>123</v>
      </c>
      <c r="EB46" t="s">
        <v>1698</v>
      </c>
      <c r="EC46" t="s">
        <v>1699</v>
      </c>
    </row>
    <row r="47" spans="1:133" ht="15.95" customHeight="1">
      <c r="A47">
        <v>3498550</v>
      </c>
      <c r="B47" t="s">
        <v>1933</v>
      </c>
      <c r="C47" t="s">
        <v>1701</v>
      </c>
      <c r="D47" t="s">
        <v>1702</v>
      </c>
      <c r="E47" t="s">
        <v>1703</v>
      </c>
      <c r="F47" t="s">
        <v>119</v>
      </c>
      <c r="G47" t="s">
        <v>404</v>
      </c>
      <c r="H47" t="s">
        <v>121</v>
      </c>
      <c r="I47" t="s">
        <v>122</v>
      </c>
      <c r="J47" t="s">
        <v>123</v>
      </c>
      <c r="K47" t="s">
        <v>219</v>
      </c>
      <c r="M47" t="s">
        <v>438</v>
      </c>
      <c r="O47" t="s">
        <v>221</v>
      </c>
      <c r="Q47" t="s">
        <v>367</v>
      </c>
      <c r="R47" t="s">
        <v>128</v>
      </c>
      <c r="S47" t="s">
        <v>369</v>
      </c>
      <c r="U47" t="s">
        <v>1704</v>
      </c>
      <c r="X47" t="s">
        <v>148</v>
      </c>
      <c r="Z47" t="s">
        <v>123</v>
      </c>
      <c r="AA47" t="s">
        <v>183</v>
      </c>
      <c r="AC47">
        <v>1984</v>
      </c>
      <c r="AD47" t="s">
        <v>224</v>
      </c>
      <c r="AE47" t="s">
        <v>225</v>
      </c>
      <c r="AF47" t="s">
        <v>1705</v>
      </c>
      <c r="AG47" t="s">
        <v>136</v>
      </c>
      <c r="AH47" t="s">
        <v>1706</v>
      </c>
      <c r="AI47" t="s">
        <v>136</v>
      </c>
      <c r="AJ47" t="s">
        <v>1707</v>
      </c>
      <c r="AK47" t="s">
        <v>138</v>
      </c>
      <c r="AL47" t="s">
        <v>1708</v>
      </c>
      <c r="AM47" t="s">
        <v>138</v>
      </c>
      <c r="AO47" t="s">
        <v>138</v>
      </c>
      <c r="AQ47" t="s">
        <v>136</v>
      </c>
      <c r="AR47" t="s">
        <v>1709</v>
      </c>
      <c r="AS47" t="s">
        <v>141</v>
      </c>
      <c r="AT47" t="s">
        <v>142</v>
      </c>
      <c r="AU47" t="s">
        <v>144</v>
      </c>
      <c r="AV47" t="s">
        <v>1710</v>
      </c>
      <c r="AW47" t="s">
        <v>142</v>
      </c>
      <c r="AX47" t="s">
        <v>1711</v>
      </c>
      <c r="AY47" t="s">
        <v>123</v>
      </c>
      <c r="AZ47" t="s">
        <v>141</v>
      </c>
      <c r="BA47" t="s">
        <v>146</v>
      </c>
      <c r="BB47" t="s">
        <v>148</v>
      </c>
      <c r="BC47" t="s">
        <v>148</v>
      </c>
      <c r="BD47" t="s">
        <v>146</v>
      </c>
      <c r="BE47" t="s">
        <v>146</v>
      </c>
      <c r="BF47" t="s">
        <v>147</v>
      </c>
      <c r="BG47" t="s">
        <v>146</v>
      </c>
      <c r="BH47" t="s">
        <v>148</v>
      </c>
      <c r="BI47" t="s">
        <v>148</v>
      </c>
      <c r="BJ47" t="s">
        <v>148</v>
      </c>
      <c r="BK47" t="s">
        <v>115</v>
      </c>
      <c r="BL47">
        <v>8</v>
      </c>
      <c r="BM47">
        <v>9</v>
      </c>
      <c r="BN47">
        <v>4</v>
      </c>
      <c r="BO47">
        <v>6</v>
      </c>
      <c r="BP47">
        <v>10</v>
      </c>
      <c r="BQ47">
        <v>7</v>
      </c>
      <c r="BR47">
        <v>2</v>
      </c>
      <c r="BS47">
        <v>3</v>
      </c>
      <c r="BT47">
        <v>1</v>
      </c>
      <c r="BU47">
        <v>5</v>
      </c>
      <c r="BV47" t="s">
        <v>115</v>
      </c>
      <c r="BW47" t="s">
        <v>1712</v>
      </c>
      <c r="BX47" t="s">
        <v>1713</v>
      </c>
      <c r="BY47" t="s">
        <v>115</v>
      </c>
      <c r="BZ47" t="s">
        <v>1714</v>
      </c>
      <c r="CA47" t="s">
        <v>1714</v>
      </c>
      <c r="CB47" t="s">
        <v>978</v>
      </c>
      <c r="CC47" t="s">
        <v>138</v>
      </c>
      <c r="CE47" t="s">
        <v>1715</v>
      </c>
      <c r="CJ47" t="s">
        <v>141</v>
      </c>
      <c r="CK47" t="s">
        <v>144</v>
      </c>
      <c r="CL47" t="s">
        <v>144</v>
      </c>
      <c r="CM47" t="s">
        <v>1716</v>
      </c>
      <c r="CN47" t="s">
        <v>144</v>
      </c>
      <c r="CO47" t="s">
        <v>1717</v>
      </c>
      <c r="CP47" t="s">
        <v>144</v>
      </c>
      <c r="CQ47" t="s">
        <v>1718</v>
      </c>
      <c r="CR47" t="s">
        <v>123</v>
      </c>
      <c r="CS47" t="s">
        <v>144</v>
      </c>
      <c r="CT47" t="s">
        <v>1719</v>
      </c>
      <c r="CU47" t="s">
        <v>141</v>
      </c>
      <c r="CV47" t="s">
        <v>144</v>
      </c>
      <c r="CW47" t="s">
        <v>144</v>
      </c>
      <c r="CX47" t="s">
        <v>141</v>
      </c>
      <c r="CY47" t="s">
        <v>144</v>
      </c>
      <c r="CZ47" t="s">
        <v>144</v>
      </c>
      <c r="DA47" t="s">
        <v>144</v>
      </c>
      <c r="DB47" t="s">
        <v>1720</v>
      </c>
      <c r="DC47" t="s">
        <v>144</v>
      </c>
      <c r="DD47" t="s">
        <v>1721</v>
      </c>
      <c r="DE47" t="s">
        <v>1722</v>
      </c>
      <c r="DF47" t="s">
        <v>136</v>
      </c>
      <c r="DG47" t="s">
        <v>1723</v>
      </c>
      <c r="DH47" t="s">
        <v>141</v>
      </c>
      <c r="DI47" t="s">
        <v>144</v>
      </c>
      <c r="DJ47" t="s">
        <v>144</v>
      </c>
      <c r="DK47" t="s">
        <v>1724</v>
      </c>
      <c r="DL47" t="s">
        <v>136</v>
      </c>
      <c r="DM47" t="s">
        <v>1725</v>
      </c>
      <c r="DN47" t="s">
        <v>141</v>
      </c>
      <c r="DO47" t="s">
        <v>144</v>
      </c>
      <c r="DP47" t="s">
        <v>144</v>
      </c>
      <c r="DQ47" t="s">
        <v>282</v>
      </c>
      <c r="DR47" t="s">
        <v>123</v>
      </c>
      <c r="DS47" t="s">
        <v>1726</v>
      </c>
      <c r="DT47" t="s">
        <v>1727</v>
      </c>
      <c r="DU47" t="s">
        <v>144</v>
      </c>
      <c r="DV47" t="s">
        <v>1728</v>
      </c>
      <c r="DW47" t="s">
        <v>138</v>
      </c>
      <c r="DY47" t="s">
        <v>144</v>
      </c>
      <c r="DZ47" t="s">
        <v>1729</v>
      </c>
      <c r="EA47" t="s">
        <v>123</v>
      </c>
      <c r="EB47" t="s">
        <v>1730</v>
      </c>
      <c r="EC47" t="s">
        <v>1731</v>
      </c>
    </row>
    <row r="48" spans="1:133" ht="15.95" customHeight="1">
      <c r="A48">
        <v>3498908</v>
      </c>
      <c r="B48" t="s">
        <v>1934</v>
      </c>
      <c r="C48" t="s">
        <v>1733</v>
      </c>
      <c r="D48" t="s">
        <v>1734</v>
      </c>
      <c r="E48" t="s">
        <v>1735</v>
      </c>
      <c r="F48" t="s">
        <v>119</v>
      </c>
      <c r="G48" t="s">
        <v>404</v>
      </c>
      <c r="H48" t="s">
        <v>121</v>
      </c>
      <c r="I48" t="s">
        <v>122</v>
      </c>
      <c r="J48" t="s">
        <v>123</v>
      </c>
      <c r="K48" t="s">
        <v>178</v>
      </c>
      <c r="M48" t="s">
        <v>476</v>
      </c>
      <c r="O48" t="s">
        <v>221</v>
      </c>
      <c r="Q48" t="s">
        <v>127</v>
      </c>
      <c r="R48" t="s">
        <v>128</v>
      </c>
      <c r="S48" t="s">
        <v>182</v>
      </c>
      <c r="U48" t="s">
        <v>1261</v>
      </c>
      <c r="X48" t="s">
        <v>292</v>
      </c>
      <c r="Z48" t="s">
        <v>123</v>
      </c>
      <c r="AA48" t="s">
        <v>183</v>
      </c>
      <c r="AC48">
        <v>2002</v>
      </c>
      <c r="AD48" t="s">
        <v>293</v>
      </c>
      <c r="AE48" t="s">
        <v>293</v>
      </c>
      <c r="AF48" t="s">
        <v>1736</v>
      </c>
      <c r="AG48" t="s">
        <v>136</v>
      </c>
      <c r="AH48" t="s">
        <v>1737</v>
      </c>
      <c r="AI48" t="s">
        <v>138</v>
      </c>
      <c r="AJ48" t="s">
        <v>1738</v>
      </c>
      <c r="AK48" t="s">
        <v>138</v>
      </c>
      <c r="AL48" t="s">
        <v>1739</v>
      </c>
      <c r="AM48" t="s">
        <v>138</v>
      </c>
      <c r="AO48" t="s">
        <v>138</v>
      </c>
      <c r="AQ48" t="s">
        <v>136</v>
      </c>
      <c r="AR48" t="s">
        <v>1740</v>
      </c>
      <c r="AS48" t="s">
        <v>141</v>
      </c>
      <c r="AT48" t="s">
        <v>144</v>
      </c>
      <c r="AU48" t="s">
        <v>144</v>
      </c>
      <c r="AV48" t="s">
        <v>1741</v>
      </c>
      <c r="AW48" t="s">
        <v>142</v>
      </c>
      <c r="AX48" t="s">
        <v>1742</v>
      </c>
      <c r="AY48" t="s">
        <v>123</v>
      </c>
      <c r="AZ48" t="s">
        <v>141</v>
      </c>
      <c r="BK48" t="s">
        <v>115</v>
      </c>
      <c r="BV48" t="s">
        <v>115</v>
      </c>
      <c r="BY48" t="s">
        <v>115</v>
      </c>
      <c r="CJ48" t="s">
        <v>141</v>
      </c>
      <c r="CR48" t="s">
        <v>123</v>
      </c>
      <c r="CU48" t="s">
        <v>141</v>
      </c>
      <c r="CX48" t="s">
        <v>141</v>
      </c>
      <c r="DH48" t="s">
        <v>141</v>
      </c>
      <c r="DN48" t="s">
        <v>141</v>
      </c>
      <c r="DR48" t="s">
        <v>123</v>
      </c>
      <c r="DS48" s="1" t="s">
        <v>1743</v>
      </c>
      <c r="DT48" s="1" t="s">
        <v>1744</v>
      </c>
      <c r="DU48" t="s">
        <v>144</v>
      </c>
      <c r="DV48" t="s">
        <v>1745</v>
      </c>
      <c r="DW48" t="s">
        <v>138</v>
      </c>
      <c r="DY48" t="s">
        <v>142</v>
      </c>
      <c r="DZ48" t="s">
        <v>1746</v>
      </c>
      <c r="EA48" t="s">
        <v>123</v>
      </c>
      <c r="EB48" t="s">
        <v>1747</v>
      </c>
      <c r="EC48" s="1" t="s">
        <v>1748</v>
      </c>
    </row>
    <row r="49" spans="1:133" ht="15.95" customHeight="1">
      <c r="A49">
        <v>3499294</v>
      </c>
      <c r="B49" t="s">
        <v>1935</v>
      </c>
      <c r="C49" t="s">
        <v>1750</v>
      </c>
      <c r="D49" t="s">
        <v>1751</v>
      </c>
      <c r="E49" t="s">
        <v>1752</v>
      </c>
      <c r="F49" t="s">
        <v>119</v>
      </c>
      <c r="G49" t="s">
        <v>404</v>
      </c>
      <c r="H49" t="s">
        <v>121</v>
      </c>
      <c r="I49" t="s">
        <v>122</v>
      </c>
      <c r="J49" t="s">
        <v>123</v>
      </c>
      <c r="K49" t="s">
        <v>892</v>
      </c>
      <c r="M49" t="s">
        <v>125</v>
      </c>
      <c r="O49" t="s">
        <v>126</v>
      </c>
      <c r="Q49" t="s">
        <v>978</v>
      </c>
      <c r="R49" t="s">
        <v>223</v>
      </c>
      <c r="S49" t="s">
        <v>182</v>
      </c>
      <c r="U49" t="s">
        <v>1753</v>
      </c>
      <c r="V49" t="s">
        <v>148</v>
      </c>
      <c r="X49" t="s">
        <v>292</v>
      </c>
      <c r="Z49" t="s">
        <v>123</v>
      </c>
      <c r="AA49" t="s">
        <v>183</v>
      </c>
      <c r="AC49">
        <v>2001</v>
      </c>
      <c r="AD49" t="s">
        <v>293</v>
      </c>
      <c r="AE49" t="s">
        <v>293</v>
      </c>
      <c r="AF49" t="s">
        <v>1754</v>
      </c>
      <c r="AG49" t="s">
        <v>138</v>
      </c>
      <c r="AH49" t="s">
        <v>1755</v>
      </c>
      <c r="AI49" t="s">
        <v>138</v>
      </c>
      <c r="AJ49" t="s">
        <v>1756</v>
      </c>
      <c r="AK49" t="s">
        <v>136</v>
      </c>
      <c r="AL49" t="s">
        <v>1757</v>
      </c>
      <c r="AM49" t="s">
        <v>136</v>
      </c>
      <c r="AN49" t="s">
        <v>1758</v>
      </c>
      <c r="AO49" t="s">
        <v>138</v>
      </c>
      <c r="AQ49" t="s">
        <v>136</v>
      </c>
      <c r="AR49" t="s">
        <v>1759</v>
      </c>
      <c r="AS49" t="s">
        <v>141</v>
      </c>
      <c r="AT49" t="s">
        <v>142</v>
      </c>
      <c r="AU49" t="s">
        <v>142</v>
      </c>
      <c r="AV49" t="s">
        <v>1760</v>
      </c>
      <c r="AW49" t="s">
        <v>171</v>
      </c>
      <c r="AX49" t="s">
        <v>1761</v>
      </c>
      <c r="AY49" t="s">
        <v>123</v>
      </c>
      <c r="AZ49" t="s">
        <v>141</v>
      </c>
      <c r="BA49" t="s">
        <v>147</v>
      </c>
      <c r="BB49" t="s">
        <v>147</v>
      </c>
      <c r="BC49" t="s">
        <v>147</v>
      </c>
      <c r="BD49" t="s">
        <v>147</v>
      </c>
      <c r="BE49" t="s">
        <v>147</v>
      </c>
      <c r="BF49" t="s">
        <v>147</v>
      </c>
      <c r="BG49" t="s">
        <v>147</v>
      </c>
      <c r="BH49" t="s">
        <v>147</v>
      </c>
      <c r="BI49" t="s">
        <v>147</v>
      </c>
      <c r="BJ49" t="s">
        <v>147</v>
      </c>
      <c r="BK49" t="s">
        <v>115</v>
      </c>
      <c r="BL49">
        <v>3</v>
      </c>
      <c r="BM49">
        <v>9</v>
      </c>
      <c r="BN49">
        <v>1</v>
      </c>
      <c r="BO49">
        <v>2</v>
      </c>
      <c r="BP49">
        <v>4</v>
      </c>
      <c r="BQ49">
        <v>5</v>
      </c>
      <c r="BR49">
        <v>7</v>
      </c>
      <c r="BS49">
        <v>6</v>
      </c>
      <c r="BT49">
        <v>10</v>
      </c>
      <c r="BU49">
        <v>8</v>
      </c>
      <c r="BV49" t="s">
        <v>115</v>
      </c>
      <c r="BW49" t="s">
        <v>1762</v>
      </c>
      <c r="BX49" t="s">
        <v>1762</v>
      </c>
      <c r="BY49" t="s">
        <v>115</v>
      </c>
      <c r="BZ49" t="s">
        <v>1763</v>
      </c>
      <c r="CA49" t="s">
        <v>1763</v>
      </c>
      <c r="CB49" t="s">
        <v>1764</v>
      </c>
      <c r="CC49" t="s">
        <v>136</v>
      </c>
      <c r="CD49" t="s">
        <v>1765</v>
      </c>
      <c r="CF49" t="s">
        <v>1766</v>
      </c>
      <c r="CG49" t="s">
        <v>144</v>
      </c>
      <c r="CH49" t="s">
        <v>381</v>
      </c>
      <c r="CI49" t="s">
        <v>1767</v>
      </c>
      <c r="CJ49" t="s">
        <v>141</v>
      </c>
      <c r="CK49" t="s">
        <v>144</v>
      </c>
      <c r="CL49" t="s">
        <v>144</v>
      </c>
      <c r="CM49" t="s">
        <v>1768</v>
      </c>
      <c r="CN49" t="s">
        <v>144</v>
      </c>
      <c r="CO49" t="s">
        <v>1769</v>
      </c>
      <c r="CP49" t="s">
        <v>165</v>
      </c>
      <c r="CQ49" t="s">
        <v>1770</v>
      </c>
      <c r="CR49" t="s">
        <v>123</v>
      </c>
      <c r="CS49" t="s">
        <v>144</v>
      </c>
      <c r="CT49" t="s">
        <v>1771</v>
      </c>
      <c r="CU49" t="s">
        <v>141</v>
      </c>
      <c r="CV49" t="s">
        <v>165</v>
      </c>
      <c r="CW49" t="s">
        <v>165</v>
      </c>
      <c r="CX49" t="s">
        <v>141</v>
      </c>
      <c r="CY49" t="s">
        <v>165</v>
      </c>
      <c r="CZ49" t="s">
        <v>165</v>
      </c>
      <c r="DA49" t="s">
        <v>165</v>
      </c>
      <c r="DB49" t="s">
        <v>1772</v>
      </c>
      <c r="DC49" t="s">
        <v>144</v>
      </c>
      <c r="DD49" t="s">
        <v>1773</v>
      </c>
      <c r="DE49" t="s">
        <v>1774</v>
      </c>
      <c r="DF49" t="s">
        <v>136</v>
      </c>
      <c r="DG49" t="s">
        <v>1775</v>
      </c>
      <c r="DH49" t="s">
        <v>141</v>
      </c>
      <c r="DI49" t="s">
        <v>165</v>
      </c>
      <c r="DJ49" t="s">
        <v>142</v>
      </c>
      <c r="DK49" t="s">
        <v>1776</v>
      </c>
      <c r="DL49" t="s">
        <v>138</v>
      </c>
      <c r="DM49" t="s">
        <v>1777</v>
      </c>
      <c r="DN49" t="s">
        <v>141</v>
      </c>
      <c r="DR49" t="s">
        <v>123</v>
      </c>
      <c r="DS49" s="1" t="s">
        <v>1778</v>
      </c>
      <c r="DT49" t="s">
        <v>1779</v>
      </c>
      <c r="DU49" t="s">
        <v>142</v>
      </c>
      <c r="DV49" t="s">
        <v>1780</v>
      </c>
      <c r="DW49" t="s">
        <v>138</v>
      </c>
      <c r="DY49" t="s">
        <v>171</v>
      </c>
      <c r="DZ49" t="s">
        <v>1781</v>
      </c>
      <c r="EA49" t="s">
        <v>123</v>
      </c>
      <c r="EB49" t="s">
        <v>1782</v>
      </c>
      <c r="EC49" t="s">
        <v>1783</v>
      </c>
    </row>
    <row r="50" spans="1:133" ht="15.95" customHeight="1">
      <c r="A50">
        <v>3515063</v>
      </c>
      <c r="B50" t="s">
        <v>1936</v>
      </c>
      <c r="C50" t="s">
        <v>1785</v>
      </c>
      <c r="D50" t="s">
        <v>1786</v>
      </c>
      <c r="E50" t="s">
        <v>1787</v>
      </c>
      <c r="F50" t="s">
        <v>119</v>
      </c>
      <c r="G50" t="s">
        <v>404</v>
      </c>
      <c r="H50" t="s">
        <v>121</v>
      </c>
      <c r="I50" t="s">
        <v>122</v>
      </c>
      <c r="J50" t="s">
        <v>123</v>
      </c>
      <c r="K50" t="s">
        <v>969</v>
      </c>
      <c r="M50" t="s">
        <v>220</v>
      </c>
      <c r="O50" t="s">
        <v>221</v>
      </c>
      <c r="Q50" t="s">
        <v>138</v>
      </c>
      <c r="R50" t="s">
        <v>1788</v>
      </c>
      <c r="S50" t="s">
        <v>182</v>
      </c>
      <c r="U50" t="s">
        <v>138</v>
      </c>
      <c r="V50" t="s">
        <v>148</v>
      </c>
      <c r="X50" t="s">
        <v>148</v>
      </c>
      <c r="Z50" t="s">
        <v>123</v>
      </c>
      <c r="AA50" t="s">
        <v>183</v>
      </c>
      <c r="AC50">
        <v>2005</v>
      </c>
      <c r="AD50" t="s">
        <v>133</v>
      </c>
      <c r="AE50" t="s">
        <v>184</v>
      </c>
      <c r="AF50" t="s">
        <v>1789</v>
      </c>
      <c r="AG50" t="s">
        <v>136</v>
      </c>
      <c r="AH50" t="s">
        <v>1790</v>
      </c>
      <c r="AI50" t="s">
        <v>136</v>
      </c>
      <c r="AJ50" t="s">
        <v>1791</v>
      </c>
      <c r="AK50" t="s">
        <v>136</v>
      </c>
      <c r="AL50" t="s">
        <v>1792</v>
      </c>
      <c r="AM50" t="s">
        <v>136</v>
      </c>
      <c r="AN50" t="s">
        <v>1793</v>
      </c>
      <c r="AO50" t="s">
        <v>138</v>
      </c>
      <c r="AQ50" t="s">
        <v>136</v>
      </c>
      <c r="AR50" t="s">
        <v>1794</v>
      </c>
      <c r="AS50" t="s">
        <v>141</v>
      </c>
      <c r="AT50" t="s">
        <v>144</v>
      </c>
      <c r="AU50" t="s">
        <v>142</v>
      </c>
      <c r="AV50" t="s">
        <v>1795</v>
      </c>
      <c r="AW50" t="s">
        <v>142</v>
      </c>
      <c r="AX50" t="s">
        <v>1796</v>
      </c>
      <c r="AY50" t="s">
        <v>123</v>
      </c>
      <c r="AZ50" t="s">
        <v>141</v>
      </c>
      <c r="BA50" t="s">
        <v>450</v>
      </c>
      <c r="BB50" t="s">
        <v>147</v>
      </c>
      <c r="BC50" t="s">
        <v>146</v>
      </c>
      <c r="BD50" t="s">
        <v>146</v>
      </c>
      <c r="BE50" t="s">
        <v>146</v>
      </c>
      <c r="BF50" t="s">
        <v>147</v>
      </c>
      <c r="BG50" t="s">
        <v>147</v>
      </c>
      <c r="BH50" t="s">
        <v>147</v>
      </c>
      <c r="BI50" t="s">
        <v>146</v>
      </c>
      <c r="BJ50" t="s">
        <v>146</v>
      </c>
      <c r="BK50" t="s">
        <v>115</v>
      </c>
      <c r="BL50">
        <v>9</v>
      </c>
      <c r="BM50">
        <v>8</v>
      </c>
      <c r="BN50">
        <v>2</v>
      </c>
      <c r="BO50">
        <v>3</v>
      </c>
      <c r="BP50">
        <v>7</v>
      </c>
      <c r="BQ50">
        <v>10</v>
      </c>
      <c r="BR50">
        <v>1</v>
      </c>
      <c r="BS50">
        <v>4</v>
      </c>
      <c r="BT50">
        <v>5</v>
      </c>
      <c r="BU50">
        <v>6</v>
      </c>
      <c r="BV50" t="s">
        <v>115</v>
      </c>
      <c r="BW50" t="s">
        <v>1797</v>
      </c>
      <c r="BX50" t="s">
        <v>1798</v>
      </c>
      <c r="BY50" t="s">
        <v>115</v>
      </c>
      <c r="BZ50" t="s">
        <v>1799</v>
      </c>
      <c r="CA50" t="s">
        <v>1800</v>
      </c>
      <c r="CB50" s="1" t="s">
        <v>1801</v>
      </c>
      <c r="CC50" t="s">
        <v>138</v>
      </c>
      <c r="CE50" t="s">
        <v>1802</v>
      </c>
      <c r="CJ50" t="s">
        <v>141</v>
      </c>
      <c r="CK50" t="s">
        <v>144</v>
      </c>
      <c r="CL50" t="s">
        <v>142</v>
      </c>
      <c r="CM50" t="s">
        <v>1803</v>
      </c>
      <c r="CN50" t="s">
        <v>142</v>
      </c>
      <c r="CO50" t="s">
        <v>1804</v>
      </c>
      <c r="CP50" t="s">
        <v>142</v>
      </c>
      <c r="CQ50" t="s">
        <v>1805</v>
      </c>
      <c r="CR50" t="s">
        <v>123</v>
      </c>
      <c r="CS50" t="s">
        <v>171</v>
      </c>
      <c r="CT50" t="s">
        <v>1806</v>
      </c>
      <c r="CU50" t="s">
        <v>141</v>
      </c>
      <c r="CV50" t="s">
        <v>142</v>
      </c>
      <c r="CW50" t="s">
        <v>171</v>
      </c>
      <c r="CX50" t="s">
        <v>141</v>
      </c>
      <c r="DB50" s="1" t="s">
        <v>1807</v>
      </c>
      <c r="DC50" t="s">
        <v>165</v>
      </c>
      <c r="DD50" t="s">
        <v>1808</v>
      </c>
      <c r="DE50" t="s">
        <v>1809</v>
      </c>
      <c r="DF50" t="s">
        <v>136</v>
      </c>
      <c r="DG50" s="1" t="s">
        <v>1810</v>
      </c>
      <c r="DH50" t="s">
        <v>141</v>
      </c>
      <c r="DI50" t="s">
        <v>142</v>
      </c>
      <c r="DJ50" t="s">
        <v>144</v>
      </c>
      <c r="DK50" t="s">
        <v>1811</v>
      </c>
      <c r="DL50" t="s">
        <v>381</v>
      </c>
      <c r="DM50" t="s">
        <v>1812</v>
      </c>
      <c r="DN50" t="s">
        <v>141</v>
      </c>
      <c r="DR50" t="s">
        <v>123</v>
      </c>
      <c r="DS50" t="s">
        <v>1813</v>
      </c>
      <c r="DU50" t="s">
        <v>142</v>
      </c>
      <c r="DV50" t="s">
        <v>1814</v>
      </c>
      <c r="DW50" t="s">
        <v>138</v>
      </c>
      <c r="DY50" t="s">
        <v>171</v>
      </c>
      <c r="DZ50" t="s">
        <v>1815</v>
      </c>
      <c r="EA50" t="s">
        <v>123</v>
      </c>
      <c r="EB50" s="1" t="s">
        <v>1816</v>
      </c>
      <c r="EC50" s="1" t="s">
        <v>1817</v>
      </c>
    </row>
    <row r="51" spans="1:133" ht="15.95" customHeight="1">
      <c r="A51">
        <v>3519870</v>
      </c>
      <c r="B51" t="s">
        <v>1937</v>
      </c>
      <c r="C51" t="s">
        <v>1819</v>
      </c>
      <c r="D51" t="s">
        <v>1820</v>
      </c>
      <c r="E51" t="s">
        <v>1821</v>
      </c>
      <c r="F51" t="s">
        <v>119</v>
      </c>
      <c r="G51" t="s">
        <v>404</v>
      </c>
      <c r="H51" t="s">
        <v>121</v>
      </c>
      <c r="I51" t="s">
        <v>122</v>
      </c>
      <c r="J51" t="s">
        <v>123</v>
      </c>
      <c r="K51" t="s">
        <v>969</v>
      </c>
      <c r="M51" t="s">
        <v>179</v>
      </c>
      <c r="O51" t="s">
        <v>367</v>
      </c>
      <c r="Q51" t="s">
        <v>1822</v>
      </c>
      <c r="R51" t="s">
        <v>328</v>
      </c>
      <c r="S51" t="s">
        <v>182</v>
      </c>
      <c r="U51" t="s">
        <v>138</v>
      </c>
      <c r="V51" t="s">
        <v>292</v>
      </c>
      <c r="X51" t="s">
        <v>148</v>
      </c>
      <c r="Z51" t="s">
        <v>123</v>
      </c>
      <c r="AA51" t="s">
        <v>183</v>
      </c>
      <c r="AC51">
        <v>1991</v>
      </c>
      <c r="AD51" t="s">
        <v>224</v>
      </c>
      <c r="AE51" t="s">
        <v>225</v>
      </c>
      <c r="AF51" t="s">
        <v>1823</v>
      </c>
      <c r="AG51" t="s">
        <v>136</v>
      </c>
      <c r="AH51" t="s">
        <v>1824</v>
      </c>
      <c r="AI51" t="s">
        <v>138</v>
      </c>
      <c r="AJ51" t="s">
        <v>1825</v>
      </c>
      <c r="AK51" t="s">
        <v>136</v>
      </c>
      <c r="AL51" t="s">
        <v>1826</v>
      </c>
      <c r="AM51" t="s">
        <v>136</v>
      </c>
      <c r="AN51" t="s">
        <v>1827</v>
      </c>
      <c r="AO51" t="s">
        <v>138</v>
      </c>
      <c r="AQ51" t="s">
        <v>138</v>
      </c>
      <c r="AS51" t="s">
        <v>141</v>
      </c>
      <c r="AT51" t="s">
        <v>144</v>
      </c>
      <c r="AU51" t="s">
        <v>142</v>
      </c>
      <c r="AV51" t="s">
        <v>1828</v>
      </c>
      <c r="AW51" t="s">
        <v>171</v>
      </c>
      <c r="AX51" t="s">
        <v>1829</v>
      </c>
      <c r="AY51" t="s">
        <v>123</v>
      </c>
      <c r="AZ51" t="s">
        <v>141</v>
      </c>
      <c r="BA51" t="s">
        <v>147</v>
      </c>
      <c r="BB51" t="s">
        <v>147</v>
      </c>
      <c r="BC51" t="s">
        <v>147</v>
      </c>
      <c r="BD51" t="s">
        <v>147</v>
      </c>
      <c r="BE51" t="s">
        <v>147</v>
      </c>
      <c r="BF51" t="s">
        <v>147</v>
      </c>
      <c r="BG51" t="s">
        <v>148</v>
      </c>
      <c r="BH51" t="s">
        <v>148</v>
      </c>
      <c r="BI51" t="s">
        <v>147</v>
      </c>
      <c r="BJ51" t="s">
        <v>147</v>
      </c>
      <c r="BK51" t="s">
        <v>115</v>
      </c>
      <c r="BL51">
        <v>5</v>
      </c>
      <c r="BM51">
        <v>4</v>
      </c>
      <c r="BN51">
        <v>2</v>
      </c>
      <c r="BO51">
        <v>1</v>
      </c>
      <c r="BP51">
        <v>7</v>
      </c>
      <c r="BQ51">
        <v>8</v>
      </c>
      <c r="BR51">
        <v>6</v>
      </c>
      <c r="BS51">
        <v>3</v>
      </c>
      <c r="BT51">
        <v>9</v>
      </c>
      <c r="BU51">
        <v>10</v>
      </c>
      <c r="BV51" t="s">
        <v>115</v>
      </c>
      <c r="BW51" t="s">
        <v>1830</v>
      </c>
      <c r="BX51" t="s">
        <v>1830</v>
      </c>
      <c r="BY51" t="s">
        <v>115</v>
      </c>
      <c r="BZ51" t="s">
        <v>1831</v>
      </c>
      <c r="CA51" t="s">
        <v>1831</v>
      </c>
      <c r="CB51" t="s">
        <v>1832</v>
      </c>
      <c r="CC51" t="s">
        <v>138</v>
      </c>
      <c r="CE51" t="s">
        <v>1833</v>
      </c>
      <c r="CJ51" t="s">
        <v>141</v>
      </c>
      <c r="CK51" t="s">
        <v>144</v>
      </c>
      <c r="CL51" t="s">
        <v>142</v>
      </c>
      <c r="CM51" t="s">
        <v>1834</v>
      </c>
      <c r="CN51" t="s">
        <v>142</v>
      </c>
      <c r="CO51" t="s">
        <v>1835</v>
      </c>
      <c r="CP51" t="s">
        <v>142</v>
      </c>
      <c r="CQ51" t="s">
        <v>1836</v>
      </c>
      <c r="CR51" t="s">
        <v>123</v>
      </c>
      <c r="CS51" t="s">
        <v>142</v>
      </c>
      <c r="CT51" t="s">
        <v>1837</v>
      </c>
      <c r="CU51" t="s">
        <v>141</v>
      </c>
      <c r="CV51" t="s">
        <v>144</v>
      </c>
      <c r="CW51" t="s">
        <v>144</v>
      </c>
      <c r="CX51" t="s">
        <v>141</v>
      </c>
      <c r="CY51" t="s">
        <v>142</v>
      </c>
      <c r="CZ51" t="s">
        <v>142</v>
      </c>
      <c r="DA51" t="s">
        <v>142</v>
      </c>
      <c r="DB51" t="s">
        <v>1838</v>
      </c>
      <c r="DC51" t="s">
        <v>142</v>
      </c>
      <c r="DD51" t="s">
        <v>1839</v>
      </c>
      <c r="DE51" t="s">
        <v>1840</v>
      </c>
      <c r="DF51" t="s">
        <v>136</v>
      </c>
      <c r="DG51" t="s">
        <v>1841</v>
      </c>
      <c r="DH51" t="s">
        <v>141</v>
      </c>
      <c r="DI51" t="s">
        <v>165</v>
      </c>
      <c r="DJ51" t="s">
        <v>142</v>
      </c>
      <c r="DK51" t="s">
        <v>1842</v>
      </c>
      <c r="DL51" t="s">
        <v>136</v>
      </c>
      <c r="DM51" t="s">
        <v>1843</v>
      </c>
      <c r="DN51" t="s">
        <v>141</v>
      </c>
      <c r="DO51" t="s">
        <v>165</v>
      </c>
      <c r="DP51" t="s">
        <v>142</v>
      </c>
      <c r="DQ51" t="s">
        <v>1842</v>
      </c>
      <c r="DR51" t="s">
        <v>123</v>
      </c>
      <c r="DS51" t="s">
        <v>1844</v>
      </c>
      <c r="DT51" t="s">
        <v>1845</v>
      </c>
      <c r="DU51" t="s">
        <v>142</v>
      </c>
      <c r="DV51" t="s">
        <v>1846</v>
      </c>
      <c r="DW51" t="s">
        <v>138</v>
      </c>
      <c r="DY51" t="s">
        <v>142</v>
      </c>
      <c r="DZ51" t="s">
        <v>1847</v>
      </c>
      <c r="EA51" t="s">
        <v>123</v>
      </c>
      <c r="EB51" t="s">
        <v>1848</v>
      </c>
      <c r="EC51" t="s">
        <v>1849</v>
      </c>
    </row>
    <row r="52" spans="1:133" ht="15.95" customHeight="1">
      <c r="A52">
        <v>3521803</v>
      </c>
      <c r="B52" t="s">
        <v>1938</v>
      </c>
      <c r="C52" t="s">
        <v>1851</v>
      </c>
      <c r="D52" t="s">
        <v>1852</v>
      </c>
      <c r="E52" t="s">
        <v>1853</v>
      </c>
      <c r="F52" t="s">
        <v>119</v>
      </c>
      <c r="G52" t="s">
        <v>404</v>
      </c>
      <c r="H52" t="s">
        <v>121</v>
      </c>
      <c r="I52" t="s">
        <v>122</v>
      </c>
      <c r="J52" t="s">
        <v>123</v>
      </c>
      <c r="K52" t="s">
        <v>405</v>
      </c>
      <c r="M52" t="s">
        <v>1331</v>
      </c>
      <c r="O52" t="s">
        <v>180</v>
      </c>
      <c r="Q52" t="s">
        <v>1854</v>
      </c>
      <c r="R52" t="s">
        <v>1855</v>
      </c>
      <c r="S52" t="s">
        <v>182</v>
      </c>
      <c r="U52" t="s">
        <v>1856</v>
      </c>
      <c r="X52" t="s">
        <v>131</v>
      </c>
      <c r="Z52" t="s">
        <v>123</v>
      </c>
      <c r="AA52" t="s">
        <v>183</v>
      </c>
      <c r="AC52">
        <v>2004</v>
      </c>
      <c r="AD52" t="s">
        <v>133</v>
      </c>
      <c r="AE52" t="s">
        <v>133</v>
      </c>
      <c r="AF52" t="s">
        <v>1857</v>
      </c>
      <c r="AG52" t="s">
        <v>136</v>
      </c>
      <c r="AH52" t="s">
        <v>1858</v>
      </c>
      <c r="AI52" t="s">
        <v>138</v>
      </c>
      <c r="AJ52" t="s">
        <v>1859</v>
      </c>
      <c r="AK52" t="s">
        <v>138</v>
      </c>
      <c r="AL52" t="s">
        <v>1860</v>
      </c>
      <c r="AM52" t="s">
        <v>138</v>
      </c>
      <c r="AO52" t="s">
        <v>138</v>
      </c>
      <c r="AQ52" t="s">
        <v>138</v>
      </c>
      <c r="AS52" t="s">
        <v>141</v>
      </c>
      <c r="AT52" t="s">
        <v>171</v>
      </c>
      <c r="AU52" t="s">
        <v>171</v>
      </c>
      <c r="AV52" t="s">
        <v>1861</v>
      </c>
      <c r="AW52" t="s">
        <v>142</v>
      </c>
      <c r="AX52" t="s">
        <v>1862</v>
      </c>
      <c r="AY52" t="s">
        <v>123</v>
      </c>
      <c r="AZ52" t="s">
        <v>141</v>
      </c>
      <c r="BA52" t="s">
        <v>147</v>
      </c>
      <c r="BB52" t="s">
        <v>148</v>
      </c>
      <c r="BC52" t="s">
        <v>147</v>
      </c>
      <c r="BD52" t="s">
        <v>147</v>
      </c>
      <c r="BE52" t="s">
        <v>147</v>
      </c>
      <c r="BF52" t="s">
        <v>147</v>
      </c>
      <c r="BG52" t="s">
        <v>147</v>
      </c>
      <c r="BH52" t="s">
        <v>147</v>
      </c>
      <c r="BI52" t="s">
        <v>148</v>
      </c>
      <c r="BJ52" t="s">
        <v>147</v>
      </c>
      <c r="BK52" t="s">
        <v>115</v>
      </c>
      <c r="BL52">
        <v>7</v>
      </c>
      <c r="BM52">
        <v>1</v>
      </c>
      <c r="BN52">
        <v>3</v>
      </c>
      <c r="BO52">
        <v>6</v>
      </c>
      <c r="BP52">
        <v>4</v>
      </c>
      <c r="BQ52">
        <v>9</v>
      </c>
      <c r="BR52">
        <v>10</v>
      </c>
      <c r="BS52">
        <v>5</v>
      </c>
      <c r="BT52">
        <v>2</v>
      </c>
      <c r="BU52">
        <v>8</v>
      </c>
      <c r="BV52" t="s">
        <v>115</v>
      </c>
      <c r="BW52" t="s">
        <v>1863</v>
      </c>
      <c r="BX52" t="s">
        <v>1864</v>
      </c>
      <c r="BY52" t="s">
        <v>115</v>
      </c>
      <c r="BZ52" t="s">
        <v>1865</v>
      </c>
      <c r="CA52" t="s">
        <v>1866</v>
      </c>
      <c r="CB52" t="s">
        <v>1867</v>
      </c>
      <c r="CC52" t="s">
        <v>136</v>
      </c>
      <c r="CD52" t="s">
        <v>1868</v>
      </c>
      <c r="CF52" t="s">
        <v>1869</v>
      </c>
      <c r="CG52" t="s">
        <v>144</v>
      </c>
      <c r="CH52" t="s">
        <v>381</v>
      </c>
      <c r="CI52" t="s">
        <v>1870</v>
      </c>
      <c r="CJ52" t="s">
        <v>141</v>
      </c>
      <c r="CK52" t="s">
        <v>142</v>
      </c>
      <c r="CL52" t="s">
        <v>144</v>
      </c>
      <c r="CM52" t="s">
        <v>1871</v>
      </c>
      <c r="CN52" t="s">
        <v>171</v>
      </c>
      <c r="CO52" t="s">
        <v>1872</v>
      </c>
      <c r="CP52" t="s">
        <v>171</v>
      </c>
      <c r="CQ52" t="s">
        <v>1873</v>
      </c>
      <c r="CR52" t="s">
        <v>123</v>
      </c>
      <c r="CS52" t="s">
        <v>165</v>
      </c>
      <c r="CT52" t="s">
        <v>1874</v>
      </c>
      <c r="CU52" t="s">
        <v>141</v>
      </c>
      <c r="CV52" t="s">
        <v>142</v>
      </c>
      <c r="CW52" t="s">
        <v>142</v>
      </c>
      <c r="CX52" t="s">
        <v>141</v>
      </c>
      <c r="CY52" t="s">
        <v>142</v>
      </c>
      <c r="CZ52" t="s">
        <v>142</v>
      </c>
      <c r="DA52" t="s">
        <v>142</v>
      </c>
      <c r="DB52" t="s">
        <v>1875</v>
      </c>
      <c r="DC52" t="s">
        <v>142</v>
      </c>
      <c r="DD52" t="s">
        <v>1876</v>
      </c>
      <c r="DE52" t="s">
        <v>1877</v>
      </c>
      <c r="DF52" t="s">
        <v>136</v>
      </c>
      <c r="DG52" t="s">
        <v>1878</v>
      </c>
      <c r="DH52" t="s">
        <v>141</v>
      </c>
      <c r="DI52" t="s">
        <v>142</v>
      </c>
      <c r="DJ52" t="s">
        <v>142</v>
      </c>
      <c r="DK52" t="s">
        <v>1879</v>
      </c>
      <c r="DL52" t="s">
        <v>138</v>
      </c>
      <c r="DM52" t="s">
        <v>1880</v>
      </c>
      <c r="DN52" t="s">
        <v>141</v>
      </c>
      <c r="DR52" t="s">
        <v>123</v>
      </c>
      <c r="DS52" t="s">
        <v>1881</v>
      </c>
      <c r="DT52" t="s">
        <v>1882</v>
      </c>
      <c r="DU52" t="s">
        <v>142</v>
      </c>
      <c r="DV52" t="s">
        <v>1883</v>
      </c>
      <c r="DY52" t="s">
        <v>142</v>
      </c>
      <c r="DZ52" t="s">
        <v>1884</v>
      </c>
      <c r="EA52" t="s">
        <v>123</v>
      </c>
      <c r="EB52" t="s">
        <v>1885</v>
      </c>
      <c r="EC52" t="s">
        <v>1886</v>
      </c>
    </row>
  </sheetData>
  <phoneticPr fontId="18"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CF2F0-AF8E-4F1C-8584-EE73EB8DA660}">
  <dimension ref="A1:N142"/>
  <sheetViews>
    <sheetView zoomScaleNormal="100" workbookViewId="0">
      <pane ySplit="2" topLeftCell="A117" activePane="bottomLeft" state="frozen"/>
      <selection pane="bottomLeft" activeCell="R142" sqref="R142"/>
    </sheetView>
  </sheetViews>
  <sheetFormatPr defaultColWidth="11" defaultRowHeight="15.75"/>
  <cols>
    <col min="1" max="1" width="16" bestFit="1" customWidth="1"/>
  </cols>
  <sheetData>
    <row r="1" spans="1:14">
      <c r="A1" s="2" t="s">
        <v>1955</v>
      </c>
    </row>
    <row r="2" spans="1:14">
      <c r="A2" s="2" t="s">
        <v>0</v>
      </c>
      <c r="B2" s="3" t="s">
        <v>51</v>
      </c>
      <c r="C2" s="3" t="s">
        <v>52</v>
      </c>
      <c r="D2" s="3" t="s">
        <v>53</v>
      </c>
      <c r="E2" s="3" t="s">
        <v>54</v>
      </c>
      <c r="F2" s="3" t="s">
        <v>55</v>
      </c>
      <c r="G2" s="3" t="s">
        <v>56</v>
      </c>
      <c r="H2" s="3" t="s">
        <v>57</v>
      </c>
      <c r="I2" s="3" t="s">
        <v>58</v>
      </c>
      <c r="J2" s="3" t="s">
        <v>59</v>
      </c>
      <c r="K2" s="3" t="s">
        <v>60</v>
      </c>
    </row>
    <row r="3" spans="1:14">
      <c r="A3" t="s">
        <v>1888</v>
      </c>
      <c r="B3" s="4">
        <v>2</v>
      </c>
      <c r="C3" s="4">
        <v>5</v>
      </c>
      <c r="D3" s="4">
        <v>3</v>
      </c>
      <c r="E3" s="4">
        <v>6</v>
      </c>
      <c r="F3" s="4">
        <v>7</v>
      </c>
      <c r="G3" s="4">
        <v>10</v>
      </c>
      <c r="H3" s="4">
        <v>4</v>
      </c>
      <c r="I3" s="4">
        <v>9</v>
      </c>
      <c r="J3" s="4">
        <v>1</v>
      </c>
      <c r="K3" s="4">
        <v>8</v>
      </c>
    </row>
    <row r="4" spans="1:14">
      <c r="A4" t="s">
        <v>1889</v>
      </c>
      <c r="B4" s="4">
        <v>8</v>
      </c>
      <c r="C4" s="4">
        <v>3</v>
      </c>
      <c r="D4" s="4">
        <v>2</v>
      </c>
      <c r="E4" s="4">
        <v>1</v>
      </c>
      <c r="F4" s="4">
        <v>6</v>
      </c>
      <c r="G4" s="4">
        <v>10</v>
      </c>
      <c r="H4" s="4">
        <v>5</v>
      </c>
      <c r="I4" s="4">
        <v>7</v>
      </c>
      <c r="J4" s="4">
        <v>4</v>
      </c>
      <c r="K4" s="4">
        <v>9</v>
      </c>
    </row>
    <row r="5" spans="1:14">
      <c r="A5" t="s">
        <v>1890</v>
      </c>
      <c r="B5" s="5" t="s">
        <v>1940</v>
      </c>
      <c r="C5" s="5" t="s">
        <v>1940</v>
      </c>
      <c r="D5" s="5" t="s">
        <v>1940</v>
      </c>
      <c r="E5" s="5" t="s">
        <v>1940</v>
      </c>
      <c r="F5" s="5" t="s">
        <v>1940</v>
      </c>
      <c r="G5" s="5" t="s">
        <v>1940</v>
      </c>
      <c r="H5" s="5" t="s">
        <v>1940</v>
      </c>
      <c r="I5" s="5" t="s">
        <v>1940</v>
      </c>
      <c r="J5" s="5" t="s">
        <v>1940</v>
      </c>
      <c r="K5" s="5" t="s">
        <v>1940</v>
      </c>
      <c r="L5" s="5" t="s">
        <v>1939</v>
      </c>
      <c r="N5" s="5" t="s">
        <v>2383</v>
      </c>
    </row>
    <row r="6" spans="1:14">
      <c r="A6" t="s">
        <v>1891</v>
      </c>
      <c r="B6" s="4">
        <v>5</v>
      </c>
      <c r="C6" s="4">
        <v>1</v>
      </c>
      <c r="D6" s="4">
        <v>4</v>
      </c>
      <c r="E6" s="4">
        <v>2</v>
      </c>
      <c r="F6" s="4">
        <v>7</v>
      </c>
      <c r="G6" s="4">
        <v>8</v>
      </c>
      <c r="H6" s="4">
        <v>9</v>
      </c>
      <c r="I6" s="4">
        <v>10</v>
      </c>
      <c r="J6" s="4">
        <v>3</v>
      </c>
      <c r="K6" s="4">
        <v>6</v>
      </c>
      <c r="N6" s="5" t="s">
        <v>2384</v>
      </c>
    </row>
    <row r="7" spans="1:14">
      <c r="A7" t="s">
        <v>1892</v>
      </c>
      <c r="B7" s="5" t="s">
        <v>1940</v>
      </c>
      <c r="C7" s="5" t="s">
        <v>1940</v>
      </c>
      <c r="D7" s="5" t="s">
        <v>1940</v>
      </c>
      <c r="E7" s="5" t="s">
        <v>1940</v>
      </c>
      <c r="F7" s="5" t="s">
        <v>1940</v>
      </c>
      <c r="G7" s="5" t="s">
        <v>1940</v>
      </c>
      <c r="H7" s="5" t="s">
        <v>1940</v>
      </c>
      <c r="I7" s="5" t="s">
        <v>1940</v>
      </c>
      <c r="J7" s="5" t="s">
        <v>1940</v>
      </c>
      <c r="K7" s="5" t="s">
        <v>1940</v>
      </c>
      <c r="L7" s="5" t="s">
        <v>1939</v>
      </c>
    </row>
    <row r="8" spans="1:14">
      <c r="A8" t="s">
        <v>1893</v>
      </c>
      <c r="B8" s="4">
        <v>4</v>
      </c>
      <c r="C8" s="4">
        <v>6</v>
      </c>
      <c r="D8" s="4">
        <v>1</v>
      </c>
      <c r="E8" s="4">
        <v>2</v>
      </c>
      <c r="F8" s="4">
        <v>8</v>
      </c>
      <c r="G8" s="4">
        <v>9</v>
      </c>
      <c r="H8" s="4">
        <v>3</v>
      </c>
      <c r="I8" s="4">
        <v>5</v>
      </c>
      <c r="J8" s="4">
        <v>7</v>
      </c>
      <c r="K8" s="4">
        <v>10</v>
      </c>
    </row>
    <row r="9" spans="1:14">
      <c r="A9" t="s">
        <v>1894</v>
      </c>
      <c r="B9" s="5" t="s">
        <v>1940</v>
      </c>
      <c r="C9" s="5" t="s">
        <v>1940</v>
      </c>
      <c r="D9" s="5" t="s">
        <v>1940</v>
      </c>
      <c r="E9" s="5" t="s">
        <v>1940</v>
      </c>
      <c r="F9" s="5" t="s">
        <v>1940</v>
      </c>
      <c r="G9" s="5" t="s">
        <v>1940</v>
      </c>
      <c r="H9" s="5" t="s">
        <v>1940</v>
      </c>
      <c r="I9" s="5" t="s">
        <v>1940</v>
      </c>
      <c r="J9" s="5" t="s">
        <v>1940</v>
      </c>
      <c r="K9" s="5" t="s">
        <v>1940</v>
      </c>
      <c r="L9" s="5" t="s">
        <v>1968</v>
      </c>
    </row>
    <row r="10" spans="1:14">
      <c r="A10" t="s">
        <v>1895</v>
      </c>
      <c r="B10" s="4">
        <v>9</v>
      </c>
      <c r="C10" s="4">
        <v>7</v>
      </c>
      <c r="D10" s="4">
        <v>1</v>
      </c>
      <c r="E10" s="4">
        <v>3</v>
      </c>
      <c r="F10" s="4">
        <v>5</v>
      </c>
      <c r="G10" s="4">
        <v>10</v>
      </c>
      <c r="H10" s="4">
        <v>6</v>
      </c>
      <c r="I10" s="4">
        <v>8</v>
      </c>
      <c r="J10" s="4">
        <v>2</v>
      </c>
      <c r="K10" s="4">
        <v>4</v>
      </c>
    </row>
    <row r="11" spans="1:14">
      <c r="A11" t="s">
        <v>1896</v>
      </c>
      <c r="B11" s="4">
        <v>5</v>
      </c>
      <c r="C11" s="4">
        <v>6</v>
      </c>
      <c r="D11" s="4">
        <v>2</v>
      </c>
      <c r="E11" s="4">
        <v>3</v>
      </c>
      <c r="F11" s="4">
        <v>7</v>
      </c>
      <c r="G11" s="4">
        <v>10</v>
      </c>
      <c r="H11" s="4">
        <v>8</v>
      </c>
      <c r="I11" s="4">
        <v>4</v>
      </c>
      <c r="J11" s="4">
        <v>1</v>
      </c>
      <c r="K11" s="4">
        <v>9</v>
      </c>
    </row>
    <row r="12" spans="1:14">
      <c r="A12" t="s">
        <v>1897</v>
      </c>
      <c r="B12" s="4">
        <v>9</v>
      </c>
      <c r="C12" s="4">
        <v>7</v>
      </c>
      <c r="D12" s="4">
        <v>1</v>
      </c>
      <c r="E12" s="4">
        <v>3</v>
      </c>
      <c r="F12" s="4">
        <v>5</v>
      </c>
      <c r="G12" s="4">
        <v>10</v>
      </c>
      <c r="H12" s="4">
        <v>2</v>
      </c>
      <c r="I12" s="4">
        <v>4</v>
      </c>
      <c r="J12" s="4">
        <v>6</v>
      </c>
      <c r="K12" s="4">
        <v>8</v>
      </c>
    </row>
    <row r="13" spans="1:14">
      <c r="A13" t="s">
        <v>1898</v>
      </c>
      <c r="B13" s="10">
        <v>2</v>
      </c>
      <c r="C13" s="10">
        <v>10</v>
      </c>
      <c r="D13" s="10">
        <v>1</v>
      </c>
      <c r="E13" s="10">
        <v>9</v>
      </c>
      <c r="F13" s="10">
        <v>4</v>
      </c>
      <c r="G13" s="10">
        <v>5</v>
      </c>
      <c r="H13" s="10">
        <v>8</v>
      </c>
      <c r="I13" s="10">
        <v>7</v>
      </c>
      <c r="J13" s="10">
        <v>3</v>
      </c>
      <c r="K13" s="10">
        <v>6</v>
      </c>
    </row>
    <row r="14" spans="1:14">
      <c r="A14" t="s">
        <v>1899</v>
      </c>
      <c r="B14" s="4">
        <v>2</v>
      </c>
      <c r="C14" s="4">
        <v>7</v>
      </c>
      <c r="D14" s="4">
        <v>5</v>
      </c>
      <c r="E14" s="4">
        <v>1</v>
      </c>
      <c r="F14" s="4">
        <v>6</v>
      </c>
      <c r="G14" s="4">
        <v>10</v>
      </c>
      <c r="H14" s="4">
        <v>8</v>
      </c>
      <c r="I14" s="4">
        <v>3</v>
      </c>
      <c r="J14" s="4">
        <v>9</v>
      </c>
      <c r="K14" s="4">
        <v>4</v>
      </c>
    </row>
    <row r="15" spans="1:14">
      <c r="A15" t="s">
        <v>1900</v>
      </c>
      <c r="B15" s="4">
        <v>2</v>
      </c>
      <c r="C15" s="4">
        <v>10</v>
      </c>
      <c r="D15" s="4">
        <v>4</v>
      </c>
      <c r="E15" s="4">
        <v>6</v>
      </c>
      <c r="F15" s="4">
        <v>5</v>
      </c>
      <c r="G15" s="4">
        <v>3</v>
      </c>
      <c r="H15" s="4">
        <v>8</v>
      </c>
      <c r="I15" s="4">
        <v>7</v>
      </c>
      <c r="J15" s="4">
        <v>1</v>
      </c>
      <c r="K15" s="4">
        <v>9</v>
      </c>
    </row>
    <row r="16" spans="1:14">
      <c r="A16" t="s">
        <v>1901</v>
      </c>
      <c r="B16" s="4">
        <v>6</v>
      </c>
      <c r="C16" s="4">
        <v>7</v>
      </c>
      <c r="D16" s="4">
        <v>1</v>
      </c>
      <c r="E16" s="4">
        <v>3</v>
      </c>
      <c r="F16" s="4">
        <v>5</v>
      </c>
      <c r="G16" s="4">
        <v>8</v>
      </c>
      <c r="H16" s="4">
        <v>4</v>
      </c>
      <c r="I16" s="4">
        <v>2</v>
      </c>
      <c r="J16" s="4">
        <v>10</v>
      </c>
      <c r="K16" s="4">
        <v>9</v>
      </c>
    </row>
    <row r="17" spans="1:12">
      <c r="A17" t="s">
        <v>1902</v>
      </c>
      <c r="B17" s="4">
        <v>9</v>
      </c>
      <c r="C17" s="4">
        <v>1</v>
      </c>
      <c r="D17" s="4">
        <v>2</v>
      </c>
      <c r="E17" s="4">
        <v>5</v>
      </c>
      <c r="F17" s="4">
        <v>7</v>
      </c>
      <c r="G17" s="4">
        <v>8</v>
      </c>
      <c r="H17" s="4">
        <v>6</v>
      </c>
      <c r="I17" s="4">
        <v>10</v>
      </c>
      <c r="J17" s="4">
        <v>4</v>
      </c>
      <c r="K17" s="4">
        <v>3</v>
      </c>
    </row>
    <row r="18" spans="1:12">
      <c r="A18" t="s">
        <v>1903</v>
      </c>
      <c r="B18" s="5" t="s">
        <v>1940</v>
      </c>
      <c r="C18" s="5" t="s">
        <v>1940</v>
      </c>
      <c r="D18" s="5" t="s">
        <v>1940</v>
      </c>
      <c r="E18" s="5" t="s">
        <v>1940</v>
      </c>
      <c r="F18" s="5" t="s">
        <v>1940</v>
      </c>
      <c r="G18" s="5" t="s">
        <v>1940</v>
      </c>
      <c r="H18" s="5" t="s">
        <v>1940</v>
      </c>
      <c r="I18" s="5" t="s">
        <v>1940</v>
      </c>
      <c r="J18" s="5" t="s">
        <v>1940</v>
      </c>
      <c r="K18" s="5" t="s">
        <v>1940</v>
      </c>
      <c r="L18" s="5" t="s">
        <v>1939</v>
      </c>
    </row>
    <row r="19" spans="1:12">
      <c r="A19" t="s">
        <v>1904</v>
      </c>
      <c r="B19" s="4">
        <v>7</v>
      </c>
      <c r="C19" s="4">
        <v>9</v>
      </c>
      <c r="D19" s="4">
        <v>6</v>
      </c>
      <c r="E19" s="4">
        <v>3</v>
      </c>
      <c r="F19" s="4">
        <v>10</v>
      </c>
      <c r="G19" s="4">
        <v>8</v>
      </c>
      <c r="H19" s="4">
        <v>4</v>
      </c>
      <c r="I19" s="4">
        <v>2</v>
      </c>
      <c r="J19" s="4">
        <v>1</v>
      </c>
      <c r="K19" s="4">
        <v>5</v>
      </c>
    </row>
    <row r="20" spans="1:12">
      <c r="A20" t="s">
        <v>1905</v>
      </c>
      <c r="B20" s="4">
        <v>1</v>
      </c>
      <c r="C20" s="4">
        <v>6</v>
      </c>
      <c r="D20" s="4">
        <v>7</v>
      </c>
      <c r="E20" s="4">
        <v>8</v>
      </c>
      <c r="F20" s="4">
        <v>4</v>
      </c>
      <c r="G20" s="4">
        <v>9</v>
      </c>
      <c r="H20" s="4">
        <v>3</v>
      </c>
      <c r="I20" s="4">
        <v>2</v>
      </c>
      <c r="J20" s="4">
        <v>10</v>
      </c>
      <c r="K20" s="4">
        <v>5</v>
      </c>
    </row>
    <row r="21" spans="1:12">
      <c r="A21" t="s">
        <v>1906</v>
      </c>
      <c r="B21" s="4">
        <v>9</v>
      </c>
      <c r="C21" s="4">
        <v>2</v>
      </c>
      <c r="D21" s="4">
        <v>3</v>
      </c>
      <c r="E21" s="4">
        <v>1</v>
      </c>
      <c r="F21" s="4">
        <v>5</v>
      </c>
      <c r="G21" s="4">
        <v>8</v>
      </c>
      <c r="H21" s="4">
        <v>4</v>
      </c>
      <c r="I21" s="4">
        <v>6</v>
      </c>
      <c r="J21" s="4">
        <v>7</v>
      </c>
      <c r="K21" s="4">
        <v>10</v>
      </c>
    </row>
    <row r="22" spans="1:12">
      <c r="A22" t="s">
        <v>1907</v>
      </c>
      <c r="B22" s="4">
        <v>9</v>
      </c>
      <c r="C22" s="4">
        <v>2</v>
      </c>
      <c r="D22" s="4">
        <v>3</v>
      </c>
      <c r="E22" s="4">
        <v>4</v>
      </c>
      <c r="F22" s="4">
        <v>7</v>
      </c>
      <c r="G22" s="4">
        <v>5</v>
      </c>
      <c r="H22" s="4">
        <v>8</v>
      </c>
      <c r="I22" s="4">
        <v>10</v>
      </c>
      <c r="J22" s="4">
        <v>1</v>
      </c>
      <c r="K22" s="4">
        <v>6</v>
      </c>
    </row>
    <row r="23" spans="1:12">
      <c r="A23" t="s">
        <v>1908</v>
      </c>
      <c r="B23" s="5" t="s">
        <v>1940</v>
      </c>
      <c r="C23" s="5" t="s">
        <v>1940</v>
      </c>
      <c r="D23" s="5" t="s">
        <v>1940</v>
      </c>
      <c r="E23" s="5" t="s">
        <v>1940</v>
      </c>
      <c r="F23" s="5" t="s">
        <v>1940</v>
      </c>
      <c r="G23" s="5" t="s">
        <v>1940</v>
      </c>
      <c r="H23" s="5" t="s">
        <v>1940</v>
      </c>
      <c r="I23" s="5" t="s">
        <v>1940</v>
      </c>
      <c r="J23" s="5" t="s">
        <v>1940</v>
      </c>
      <c r="K23" s="5" t="s">
        <v>1940</v>
      </c>
      <c r="L23" s="5" t="s">
        <v>1939</v>
      </c>
    </row>
    <row r="24" spans="1:12">
      <c r="A24" t="s">
        <v>1909</v>
      </c>
      <c r="B24" s="4">
        <v>10</v>
      </c>
      <c r="C24" s="4">
        <v>4</v>
      </c>
      <c r="D24" s="4">
        <v>3</v>
      </c>
      <c r="E24" s="4">
        <v>2</v>
      </c>
      <c r="F24" s="4">
        <v>9</v>
      </c>
      <c r="G24" s="4">
        <v>5</v>
      </c>
      <c r="H24" s="4">
        <v>7</v>
      </c>
      <c r="I24" s="4">
        <v>6</v>
      </c>
      <c r="J24" s="4">
        <v>1</v>
      </c>
      <c r="K24" s="4">
        <v>8</v>
      </c>
    </row>
    <row r="25" spans="1:12">
      <c r="A25" t="s">
        <v>1910</v>
      </c>
      <c r="B25" s="4">
        <v>8</v>
      </c>
      <c r="C25" s="4">
        <v>1</v>
      </c>
      <c r="D25" s="4">
        <v>2</v>
      </c>
      <c r="E25" s="4">
        <v>3</v>
      </c>
      <c r="F25" s="4">
        <v>9</v>
      </c>
      <c r="G25" s="4">
        <v>10</v>
      </c>
      <c r="H25" s="4">
        <v>7</v>
      </c>
      <c r="I25" s="4">
        <v>6</v>
      </c>
      <c r="J25" s="4">
        <v>4</v>
      </c>
      <c r="K25" s="4">
        <v>5</v>
      </c>
    </row>
    <row r="26" spans="1:12">
      <c r="A26" t="s">
        <v>1911</v>
      </c>
      <c r="B26" s="5" t="s">
        <v>1940</v>
      </c>
      <c r="C26" s="5" t="s">
        <v>1940</v>
      </c>
      <c r="D26" s="5" t="s">
        <v>1940</v>
      </c>
      <c r="E26" s="5" t="s">
        <v>1940</v>
      </c>
      <c r="F26" s="5" t="s">
        <v>1940</v>
      </c>
      <c r="G26" s="5" t="s">
        <v>1940</v>
      </c>
      <c r="H26" s="5" t="s">
        <v>1940</v>
      </c>
      <c r="I26" s="5" t="s">
        <v>1940</v>
      </c>
      <c r="J26" s="5" t="s">
        <v>1940</v>
      </c>
      <c r="K26" s="5" t="s">
        <v>1940</v>
      </c>
      <c r="L26" s="5" t="s">
        <v>1968</v>
      </c>
    </row>
    <row r="27" spans="1:12">
      <c r="A27" t="s">
        <v>1912</v>
      </c>
      <c r="B27" s="5" t="s">
        <v>1940</v>
      </c>
      <c r="C27" s="5" t="s">
        <v>1940</v>
      </c>
      <c r="D27" s="5" t="s">
        <v>1940</v>
      </c>
      <c r="E27" s="5" t="s">
        <v>1940</v>
      </c>
      <c r="F27" s="5" t="s">
        <v>1940</v>
      </c>
      <c r="G27" s="5" t="s">
        <v>1940</v>
      </c>
      <c r="H27" s="5" t="s">
        <v>1940</v>
      </c>
      <c r="I27" s="5" t="s">
        <v>1940</v>
      </c>
      <c r="J27" s="5" t="s">
        <v>1940</v>
      </c>
      <c r="K27" s="5" t="s">
        <v>1940</v>
      </c>
      <c r="L27" s="5" t="s">
        <v>1968</v>
      </c>
    </row>
    <row r="28" spans="1:12">
      <c r="A28" t="s">
        <v>1913</v>
      </c>
      <c r="B28" s="5" t="s">
        <v>1940</v>
      </c>
      <c r="C28" s="5" t="s">
        <v>1940</v>
      </c>
      <c r="D28" s="5" t="s">
        <v>1940</v>
      </c>
      <c r="E28" s="5" t="s">
        <v>1940</v>
      </c>
      <c r="F28" s="5" t="s">
        <v>1940</v>
      </c>
      <c r="G28" s="5" t="s">
        <v>1940</v>
      </c>
      <c r="H28" s="5" t="s">
        <v>1940</v>
      </c>
      <c r="I28" s="5" t="s">
        <v>1940</v>
      </c>
      <c r="J28" s="5" t="s">
        <v>1940</v>
      </c>
      <c r="K28" s="5" t="s">
        <v>1940</v>
      </c>
      <c r="L28" s="5" t="s">
        <v>1968</v>
      </c>
    </row>
    <row r="29" spans="1:12">
      <c r="A29" t="s">
        <v>1914</v>
      </c>
      <c r="B29" s="5" t="s">
        <v>1940</v>
      </c>
      <c r="C29" s="5" t="s">
        <v>1940</v>
      </c>
      <c r="D29" s="5" t="s">
        <v>1940</v>
      </c>
      <c r="E29" s="5" t="s">
        <v>1940</v>
      </c>
      <c r="F29" s="5" t="s">
        <v>1940</v>
      </c>
      <c r="G29" s="5" t="s">
        <v>1940</v>
      </c>
      <c r="H29" s="5" t="s">
        <v>1940</v>
      </c>
      <c r="I29" s="5" t="s">
        <v>1940</v>
      </c>
      <c r="J29" s="5" t="s">
        <v>1940</v>
      </c>
      <c r="K29" s="5" t="s">
        <v>1940</v>
      </c>
      <c r="L29" s="5" t="s">
        <v>1968</v>
      </c>
    </row>
    <row r="30" spans="1:12">
      <c r="A30" t="s">
        <v>1915</v>
      </c>
      <c r="B30" s="4">
        <v>10</v>
      </c>
      <c r="C30" s="4">
        <v>3</v>
      </c>
      <c r="D30" s="4">
        <v>4</v>
      </c>
      <c r="E30" s="4">
        <v>2</v>
      </c>
      <c r="F30" s="4">
        <v>9</v>
      </c>
      <c r="G30" s="4">
        <v>7</v>
      </c>
      <c r="H30" s="4">
        <v>8</v>
      </c>
      <c r="I30" s="4">
        <v>6</v>
      </c>
      <c r="J30" s="4">
        <v>1</v>
      </c>
      <c r="K30" s="4">
        <v>5</v>
      </c>
    </row>
    <row r="31" spans="1:12">
      <c r="A31" t="s">
        <v>1916</v>
      </c>
      <c r="B31" s="5" t="s">
        <v>1940</v>
      </c>
      <c r="C31" s="5" t="s">
        <v>1940</v>
      </c>
      <c r="D31" s="5" t="s">
        <v>1940</v>
      </c>
      <c r="E31" s="5" t="s">
        <v>1940</v>
      </c>
      <c r="F31" s="5" t="s">
        <v>1940</v>
      </c>
      <c r="G31" s="5" t="s">
        <v>1940</v>
      </c>
      <c r="H31" s="5" t="s">
        <v>1940</v>
      </c>
      <c r="I31" s="5" t="s">
        <v>1940</v>
      </c>
      <c r="J31" s="5" t="s">
        <v>1940</v>
      </c>
      <c r="K31" s="5" t="s">
        <v>1940</v>
      </c>
      <c r="L31" s="5" t="s">
        <v>1939</v>
      </c>
    </row>
    <row r="32" spans="1:12">
      <c r="A32" t="s">
        <v>1917</v>
      </c>
      <c r="B32" s="4">
        <v>5</v>
      </c>
      <c r="C32" s="4">
        <v>9</v>
      </c>
      <c r="D32" s="4">
        <v>2</v>
      </c>
      <c r="E32" s="4">
        <v>8</v>
      </c>
      <c r="F32" s="4">
        <v>4</v>
      </c>
      <c r="G32" s="4">
        <v>10</v>
      </c>
      <c r="H32" s="4">
        <v>6</v>
      </c>
      <c r="I32" s="4">
        <v>7</v>
      </c>
      <c r="J32" s="4">
        <v>1</v>
      </c>
      <c r="K32" s="4">
        <v>3</v>
      </c>
    </row>
    <row r="33" spans="1:12">
      <c r="A33" t="s">
        <v>1918</v>
      </c>
      <c r="B33" s="4">
        <v>9</v>
      </c>
      <c r="C33" s="4">
        <v>1</v>
      </c>
      <c r="D33" s="4">
        <v>4</v>
      </c>
      <c r="E33" s="4">
        <v>3</v>
      </c>
      <c r="F33" s="4">
        <v>5</v>
      </c>
      <c r="G33" s="4">
        <v>10</v>
      </c>
      <c r="H33" s="4">
        <v>8</v>
      </c>
      <c r="I33" s="4">
        <v>7</v>
      </c>
      <c r="J33" s="4">
        <v>2</v>
      </c>
      <c r="K33" s="4">
        <v>6</v>
      </c>
    </row>
    <row r="34" spans="1:12">
      <c r="A34" t="s">
        <v>1919</v>
      </c>
      <c r="B34" s="4">
        <v>4</v>
      </c>
      <c r="C34" s="4">
        <v>1</v>
      </c>
      <c r="D34" s="4">
        <v>3</v>
      </c>
      <c r="E34" s="4">
        <v>6</v>
      </c>
      <c r="F34" s="4">
        <v>9</v>
      </c>
      <c r="G34" s="4">
        <v>10</v>
      </c>
      <c r="H34" s="4">
        <v>8</v>
      </c>
      <c r="I34" s="4">
        <v>5</v>
      </c>
      <c r="J34" s="4">
        <v>2</v>
      </c>
      <c r="K34" s="4">
        <v>7</v>
      </c>
    </row>
    <row r="35" spans="1:12">
      <c r="A35" t="s">
        <v>1920</v>
      </c>
      <c r="B35" s="4">
        <v>5</v>
      </c>
      <c r="C35" s="4">
        <v>1</v>
      </c>
      <c r="D35" s="4">
        <v>3</v>
      </c>
      <c r="E35" s="4">
        <v>4</v>
      </c>
      <c r="F35" s="4">
        <v>6</v>
      </c>
      <c r="G35" s="4">
        <v>2</v>
      </c>
      <c r="H35" s="4">
        <v>7</v>
      </c>
      <c r="I35" s="4">
        <v>9</v>
      </c>
      <c r="J35" s="4">
        <v>10</v>
      </c>
      <c r="K35" s="4">
        <v>8</v>
      </c>
    </row>
    <row r="36" spans="1:12">
      <c r="A36" t="s">
        <v>1921</v>
      </c>
      <c r="B36" s="4">
        <v>5</v>
      </c>
      <c r="C36" s="4">
        <v>2</v>
      </c>
      <c r="D36" s="4">
        <v>4</v>
      </c>
      <c r="E36" s="4">
        <v>1</v>
      </c>
      <c r="F36" s="4">
        <v>8</v>
      </c>
      <c r="G36" s="4">
        <v>10</v>
      </c>
      <c r="H36" s="4">
        <v>7</v>
      </c>
      <c r="I36" s="4">
        <v>9</v>
      </c>
      <c r="J36" s="4">
        <v>3</v>
      </c>
      <c r="K36" s="4">
        <v>6</v>
      </c>
    </row>
    <row r="37" spans="1:12">
      <c r="A37" t="s">
        <v>1922</v>
      </c>
      <c r="B37" s="5" t="s">
        <v>1940</v>
      </c>
      <c r="C37" s="5" t="s">
        <v>1940</v>
      </c>
      <c r="D37" s="5" t="s">
        <v>1940</v>
      </c>
      <c r="E37" s="5" t="s">
        <v>1940</v>
      </c>
      <c r="F37" s="5" t="s">
        <v>1940</v>
      </c>
      <c r="G37" s="5" t="s">
        <v>1940</v>
      </c>
      <c r="H37" s="5" t="s">
        <v>1940</v>
      </c>
      <c r="I37" s="5" t="s">
        <v>1940</v>
      </c>
      <c r="J37" s="5" t="s">
        <v>1940</v>
      </c>
      <c r="K37" s="5" t="s">
        <v>1940</v>
      </c>
      <c r="L37" s="5" t="s">
        <v>1968</v>
      </c>
    </row>
    <row r="38" spans="1:12">
      <c r="A38" t="s">
        <v>1923</v>
      </c>
      <c r="B38" s="4">
        <v>9</v>
      </c>
      <c r="C38" s="4">
        <v>3</v>
      </c>
      <c r="D38" s="4">
        <v>2</v>
      </c>
      <c r="E38" s="4">
        <v>4</v>
      </c>
      <c r="F38" s="4">
        <v>5</v>
      </c>
      <c r="G38" s="4">
        <v>10</v>
      </c>
      <c r="H38" s="4">
        <v>7</v>
      </c>
      <c r="I38" s="4">
        <v>8</v>
      </c>
      <c r="J38" s="4">
        <v>1</v>
      </c>
      <c r="K38" s="4">
        <v>6</v>
      </c>
    </row>
    <row r="39" spans="1:12">
      <c r="A39" t="s">
        <v>1924</v>
      </c>
      <c r="B39" s="5" t="s">
        <v>1940</v>
      </c>
      <c r="C39" s="5" t="s">
        <v>1940</v>
      </c>
      <c r="D39" s="5" t="s">
        <v>1940</v>
      </c>
      <c r="E39" s="5" t="s">
        <v>1940</v>
      </c>
      <c r="F39" s="5" t="s">
        <v>1940</v>
      </c>
      <c r="G39" s="5" t="s">
        <v>1940</v>
      </c>
      <c r="H39" s="5" t="s">
        <v>1940</v>
      </c>
      <c r="I39" s="5" t="s">
        <v>1940</v>
      </c>
      <c r="J39" s="5" t="s">
        <v>1940</v>
      </c>
      <c r="K39" s="5" t="s">
        <v>1940</v>
      </c>
      <c r="L39" s="5" t="s">
        <v>1968</v>
      </c>
    </row>
    <row r="40" spans="1:12">
      <c r="A40" t="s">
        <v>1925</v>
      </c>
      <c r="B40" s="5" t="s">
        <v>1940</v>
      </c>
      <c r="C40" s="5" t="s">
        <v>1940</v>
      </c>
      <c r="D40" s="5" t="s">
        <v>1940</v>
      </c>
      <c r="E40" s="5" t="s">
        <v>1940</v>
      </c>
      <c r="F40" s="5" t="s">
        <v>1940</v>
      </c>
      <c r="G40" s="5" t="s">
        <v>1940</v>
      </c>
      <c r="H40" s="5" t="s">
        <v>1940</v>
      </c>
      <c r="I40" s="5" t="s">
        <v>1940</v>
      </c>
      <c r="J40" s="5" t="s">
        <v>1940</v>
      </c>
      <c r="K40" s="5" t="s">
        <v>1940</v>
      </c>
      <c r="L40" s="5" t="s">
        <v>1968</v>
      </c>
    </row>
    <row r="41" spans="1:12">
      <c r="A41" t="s">
        <v>1926</v>
      </c>
      <c r="B41" s="4">
        <v>9</v>
      </c>
      <c r="C41" s="4">
        <v>8</v>
      </c>
      <c r="D41" s="4">
        <v>1</v>
      </c>
      <c r="E41" s="4">
        <v>2</v>
      </c>
      <c r="F41" s="4">
        <v>7</v>
      </c>
      <c r="G41" s="4">
        <v>6</v>
      </c>
      <c r="H41" s="4">
        <v>4</v>
      </c>
      <c r="I41" s="4">
        <v>10</v>
      </c>
      <c r="J41" s="4">
        <v>3</v>
      </c>
      <c r="K41" s="4">
        <v>5</v>
      </c>
    </row>
    <row r="42" spans="1:12">
      <c r="A42" t="s">
        <v>1927</v>
      </c>
      <c r="B42" s="4">
        <v>8</v>
      </c>
      <c r="C42" s="4">
        <v>4</v>
      </c>
      <c r="D42" s="4">
        <v>1</v>
      </c>
      <c r="E42" s="4">
        <v>2</v>
      </c>
      <c r="F42" s="4">
        <v>7</v>
      </c>
      <c r="G42" s="4">
        <v>10</v>
      </c>
      <c r="H42" s="4">
        <v>5</v>
      </c>
      <c r="I42" s="4">
        <v>6</v>
      </c>
      <c r="J42" s="4">
        <v>3</v>
      </c>
      <c r="K42" s="4">
        <v>9</v>
      </c>
    </row>
    <row r="43" spans="1:12">
      <c r="A43" t="s">
        <v>1928</v>
      </c>
      <c r="B43" s="4">
        <v>6</v>
      </c>
      <c r="C43" s="4">
        <v>2</v>
      </c>
      <c r="D43" s="4">
        <v>3</v>
      </c>
      <c r="E43" s="4">
        <v>5</v>
      </c>
      <c r="F43" s="4">
        <v>4</v>
      </c>
      <c r="G43" s="4">
        <v>9</v>
      </c>
      <c r="H43" s="4">
        <v>7</v>
      </c>
      <c r="I43" s="4">
        <v>8</v>
      </c>
      <c r="J43" s="4">
        <v>1</v>
      </c>
      <c r="K43" s="4">
        <v>10</v>
      </c>
    </row>
    <row r="44" spans="1:12">
      <c r="A44" t="s">
        <v>1929</v>
      </c>
      <c r="B44" s="4">
        <v>4</v>
      </c>
      <c r="C44" s="4">
        <v>2</v>
      </c>
      <c r="D44" s="4">
        <v>8</v>
      </c>
      <c r="E44" s="4">
        <v>3</v>
      </c>
      <c r="F44" s="4">
        <v>6</v>
      </c>
      <c r="G44" s="4">
        <v>9</v>
      </c>
      <c r="H44" s="4">
        <v>7</v>
      </c>
      <c r="I44" s="4">
        <v>10</v>
      </c>
      <c r="J44" s="4">
        <v>1</v>
      </c>
      <c r="K44" s="4">
        <v>5</v>
      </c>
    </row>
    <row r="45" spans="1:12">
      <c r="A45" t="s">
        <v>1930</v>
      </c>
      <c r="B45" s="4">
        <v>7</v>
      </c>
      <c r="C45" s="4">
        <v>1</v>
      </c>
      <c r="D45" s="4">
        <v>3</v>
      </c>
      <c r="E45" s="4">
        <v>4</v>
      </c>
      <c r="F45" s="4">
        <v>5</v>
      </c>
      <c r="G45" s="4">
        <v>8</v>
      </c>
      <c r="H45" s="4">
        <v>9</v>
      </c>
      <c r="I45" s="4">
        <v>6</v>
      </c>
      <c r="J45" s="4">
        <v>2</v>
      </c>
      <c r="K45" s="4">
        <v>10</v>
      </c>
    </row>
    <row r="46" spans="1:12">
      <c r="A46" t="s">
        <v>1931</v>
      </c>
      <c r="B46" s="4">
        <v>5</v>
      </c>
      <c r="C46" s="4">
        <v>4</v>
      </c>
      <c r="D46" s="4">
        <v>2</v>
      </c>
      <c r="E46" s="4">
        <v>3</v>
      </c>
      <c r="F46" s="4">
        <v>6</v>
      </c>
      <c r="G46" s="4">
        <v>10</v>
      </c>
      <c r="H46" s="4">
        <v>8</v>
      </c>
      <c r="I46" s="4">
        <v>9</v>
      </c>
      <c r="J46" s="4">
        <v>1</v>
      </c>
      <c r="K46" s="4">
        <v>7</v>
      </c>
    </row>
    <row r="47" spans="1:12">
      <c r="A47" t="s">
        <v>1932</v>
      </c>
      <c r="B47" s="4">
        <v>3</v>
      </c>
      <c r="C47" s="4">
        <v>4</v>
      </c>
      <c r="D47" s="4">
        <v>2</v>
      </c>
      <c r="E47" s="4">
        <v>7</v>
      </c>
      <c r="F47" s="4">
        <v>5</v>
      </c>
      <c r="G47" s="4">
        <v>10</v>
      </c>
      <c r="H47" s="4">
        <v>8</v>
      </c>
      <c r="I47" s="4">
        <v>1</v>
      </c>
      <c r="J47" s="4">
        <v>6</v>
      </c>
      <c r="K47" s="4">
        <v>9</v>
      </c>
    </row>
    <row r="48" spans="1:12">
      <c r="A48" t="s">
        <v>1933</v>
      </c>
      <c r="B48" s="4">
        <v>8</v>
      </c>
      <c r="C48" s="4">
        <v>9</v>
      </c>
      <c r="D48" s="4">
        <v>4</v>
      </c>
      <c r="E48" s="4">
        <v>6</v>
      </c>
      <c r="F48" s="4">
        <v>10</v>
      </c>
      <c r="G48" s="4">
        <v>7</v>
      </c>
      <c r="H48" s="4">
        <v>2</v>
      </c>
      <c r="I48" s="4">
        <v>3</v>
      </c>
      <c r="J48" s="4">
        <v>1</v>
      </c>
      <c r="K48" s="4">
        <v>5</v>
      </c>
    </row>
    <row r="49" spans="1:12">
      <c r="A49" t="s">
        <v>1934</v>
      </c>
      <c r="B49" s="5" t="s">
        <v>1940</v>
      </c>
      <c r="C49" s="5" t="s">
        <v>1940</v>
      </c>
      <c r="D49" s="5" t="s">
        <v>1940</v>
      </c>
      <c r="E49" s="5" t="s">
        <v>1940</v>
      </c>
      <c r="F49" s="5" t="s">
        <v>1940</v>
      </c>
      <c r="G49" s="5" t="s">
        <v>1940</v>
      </c>
      <c r="H49" s="5" t="s">
        <v>1940</v>
      </c>
      <c r="I49" s="5" t="s">
        <v>1940</v>
      </c>
      <c r="J49" s="5" t="s">
        <v>1940</v>
      </c>
      <c r="K49" s="5" t="s">
        <v>1940</v>
      </c>
      <c r="L49" s="5" t="s">
        <v>1939</v>
      </c>
    </row>
    <row r="50" spans="1:12">
      <c r="A50" t="s">
        <v>1935</v>
      </c>
      <c r="B50" s="4">
        <v>3</v>
      </c>
      <c r="C50" s="4">
        <v>9</v>
      </c>
      <c r="D50" s="4">
        <v>1</v>
      </c>
      <c r="E50" s="4">
        <v>2</v>
      </c>
      <c r="F50" s="4">
        <v>4</v>
      </c>
      <c r="G50" s="4">
        <v>5</v>
      </c>
      <c r="H50" s="4">
        <v>7</v>
      </c>
      <c r="I50" s="4">
        <v>6</v>
      </c>
      <c r="J50" s="4">
        <v>10</v>
      </c>
      <c r="K50" s="4">
        <v>8</v>
      </c>
    </row>
    <row r="51" spans="1:12">
      <c r="A51" t="s">
        <v>1936</v>
      </c>
      <c r="B51" s="4">
        <v>9</v>
      </c>
      <c r="C51" s="4">
        <v>8</v>
      </c>
      <c r="D51" s="4">
        <v>2</v>
      </c>
      <c r="E51" s="4">
        <v>3</v>
      </c>
      <c r="F51" s="4">
        <v>7</v>
      </c>
      <c r="G51" s="4">
        <v>10</v>
      </c>
      <c r="H51" s="4">
        <v>1</v>
      </c>
      <c r="I51" s="4">
        <v>4</v>
      </c>
      <c r="J51" s="4">
        <v>5</v>
      </c>
      <c r="K51" s="4">
        <v>6</v>
      </c>
    </row>
    <row r="52" spans="1:12">
      <c r="A52" t="s">
        <v>1937</v>
      </c>
      <c r="B52" s="4">
        <v>5</v>
      </c>
      <c r="C52" s="4">
        <v>4</v>
      </c>
      <c r="D52" s="4">
        <v>2</v>
      </c>
      <c r="E52" s="4">
        <v>1</v>
      </c>
      <c r="F52" s="4">
        <v>7</v>
      </c>
      <c r="G52" s="4">
        <v>8</v>
      </c>
      <c r="H52" s="4">
        <v>6</v>
      </c>
      <c r="I52" s="4">
        <v>3</v>
      </c>
      <c r="J52" s="4">
        <v>9</v>
      </c>
      <c r="K52" s="4">
        <v>10</v>
      </c>
    </row>
    <row r="53" spans="1:12">
      <c r="A53" t="s">
        <v>1938</v>
      </c>
      <c r="B53" s="4">
        <v>7</v>
      </c>
      <c r="C53" s="4">
        <v>1</v>
      </c>
      <c r="D53" s="4">
        <v>3</v>
      </c>
      <c r="E53" s="4">
        <v>6</v>
      </c>
      <c r="F53" s="4">
        <v>4</v>
      </c>
      <c r="G53" s="4">
        <v>9</v>
      </c>
      <c r="H53" s="4">
        <v>10</v>
      </c>
      <c r="I53" s="4">
        <v>5</v>
      </c>
      <c r="J53" s="4">
        <v>2</v>
      </c>
      <c r="K53" s="4">
        <v>8</v>
      </c>
    </row>
    <row r="54" spans="1:12">
      <c r="A54" t="s">
        <v>2322</v>
      </c>
      <c r="B54" s="4">
        <v>6</v>
      </c>
      <c r="C54" s="4">
        <v>9</v>
      </c>
      <c r="D54" s="4">
        <v>2</v>
      </c>
      <c r="E54" s="4">
        <v>3</v>
      </c>
      <c r="F54" s="4">
        <v>5</v>
      </c>
      <c r="G54" s="4">
        <v>8</v>
      </c>
      <c r="H54" s="4">
        <v>1</v>
      </c>
      <c r="I54" s="4">
        <v>4</v>
      </c>
      <c r="J54" s="4">
        <v>10</v>
      </c>
      <c r="K54" s="4">
        <v>7</v>
      </c>
    </row>
    <row r="55" spans="1:12">
      <c r="A55" t="s">
        <v>2323</v>
      </c>
      <c r="B55" s="4">
        <v>6</v>
      </c>
      <c r="C55" s="4">
        <v>8</v>
      </c>
      <c r="D55" s="4">
        <v>1</v>
      </c>
      <c r="E55" s="4">
        <v>4</v>
      </c>
      <c r="F55" s="4">
        <v>2</v>
      </c>
      <c r="G55" s="4">
        <v>9</v>
      </c>
      <c r="H55" s="4">
        <v>5</v>
      </c>
      <c r="I55" s="4">
        <v>7</v>
      </c>
      <c r="J55" s="4">
        <v>10</v>
      </c>
      <c r="K55" s="4">
        <v>3</v>
      </c>
    </row>
    <row r="56" spans="1:12">
      <c r="A56" t="s">
        <v>2324</v>
      </c>
      <c r="B56" s="4">
        <v>8</v>
      </c>
      <c r="C56" s="4">
        <v>1</v>
      </c>
      <c r="D56" s="4">
        <v>2</v>
      </c>
      <c r="E56" s="4">
        <v>3</v>
      </c>
      <c r="F56" s="4">
        <v>5</v>
      </c>
      <c r="G56" s="4">
        <v>9</v>
      </c>
      <c r="H56" s="4">
        <v>6</v>
      </c>
      <c r="I56" s="4">
        <v>4</v>
      </c>
      <c r="J56" s="4">
        <v>7</v>
      </c>
      <c r="K56" s="4">
        <v>10</v>
      </c>
    </row>
    <row r="57" spans="1:12">
      <c r="A57" t="s">
        <v>2325</v>
      </c>
      <c r="B57" s="5" t="s">
        <v>1940</v>
      </c>
      <c r="C57" s="5" t="s">
        <v>1940</v>
      </c>
      <c r="D57" s="5" t="s">
        <v>1940</v>
      </c>
      <c r="E57" s="5" t="s">
        <v>1940</v>
      </c>
      <c r="F57" s="5" t="s">
        <v>1940</v>
      </c>
      <c r="G57" s="5" t="s">
        <v>1940</v>
      </c>
      <c r="H57" s="5" t="s">
        <v>1940</v>
      </c>
      <c r="I57" s="5" t="s">
        <v>1940</v>
      </c>
      <c r="J57" s="5" t="s">
        <v>1940</v>
      </c>
      <c r="K57" s="5" t="s">
        <v>1940</v>
      </c>
      <c r="L57" s="5" t="s">
        <v>1939</v>
      </c>
    </row>
    <row r="58" spans="1:12">
      <c r="A58" t="s">
        <v>2326</v>
      </c>
      <c r="B58" s="4">
        <v>9</v>
      </c>
      <c r="C58" s="4">
        <v>5</v>
      </c>
      <c r="D58" s="4">
        <v>6</v>
      </c>
      <c r="E58" s="4">
        <v>1</v>
      </c>
      <c r="F58" s="4">
        <v>7</v>
      </c>
      <c r="G58" s="4">
        <v>8</v>
      </c>
      <c r="H58" s="4">
        <v>2</v>
      </c>
      <c r="I58" s="4">
        <v>4</v>
      </c>
      <c r="J58" s="4">
        <v>3</v>
      </c>
      <c r="K58" s="4">
        <v>10</v>
      </c>
    </row>
    <row r="59" spans="1:12">
      <c r="A59" t="s">
        <v>2327</v>
      </c>
      <c r="B59" s="4">
        <v>3</v>
      </c>
      <c r="C59" s="4">
        <v>2</v>
      </c>
      <c r="D59" s="4">
        <v>4</v>
      </c>
      <c r="E59" s="4">
        <v>5</v>
      </c>
      <c r="F59" s="4">
        <v>6</v>
      </c>
      <c r="G59" s="4">
        <v>10</v>
      </c>
      <c r="H59" s="4">
        <v>8</v>
      </c>
      <c r="I59" s="4">
        <v>7</v>
      </c>
      <c r="J59" s="4">
        <v>1</v>
      </c>
      <c r="K59" s="4">
        <v>9</v>
      </c>
    </row>
    <row r="60" spans="1:12">
      <c r="A60" t="s">
        <v>2328</v>
      </c>
      <c r="B60" s="4">
        <v>5</v>
      </c>
      <c r="C60" s="4">
        <v>4</v>
      </c>
      <c r="D60" s="4">
        <v>2</v>
      </c>
      <c r="E60" s="4">
        <v>3</v>
      </c>
      <c r="F60" s="4">
        <v>8</v>
      </c>
      <c r="G60" s="4">
        <v>10</v>
      </c>
      <c r="H60" s="4">
        <v>6</v>
      </c>
      <c r="I60" s="4">
        <v>7</v>
      </c>
      <c r="J60" s="4">
        <v>1</v>
      </c>
      <c r="K60" s="4">
        <v>9</v>
      </c>
    </row>
    <row r="61" spans="1:12">
      <c r="A61" t="s">
        <v>2329</v>
      </c>
      <c r="B61" s="4">
        <v>9</v>
      </c>
      <c r="C61" s="4">
        <v>6</v>
      </c>
      <c r="D61" s="4">
        <v>1</v>
      </c>
      <c r="E61" s="4">
        <v>2</v>
      </c>
      <c r="F61" s="4">
        <v>4</v>
      </c>
      <c r="G61" s="4">
        <v>10</v>
      </c>
      <c r="H61" s="4">
        <v>7</v>
      </c>
      <c r="I61" s="4">
        <v>8</v>
      </c>
      <c r="J61" s="4">
        <v>3</v>
      </c>
      <c r="K61" s="4">
        <v>5</v>
      </c>
    </row>
    <row r="62" spans="1:12">
      <c r="A62" t="s">
        <v>2330</v>
      </c>
      <c r="B62" s="4">
        <v>5</v>
      </c>
      <c r="C62" s="4">
        <v>7</v>
      </c>
      <c r="D62" s="4">
        <v>1</v>
      </c>
      <c r="E62" s="4">
        <v>2</v>
      </c>
      <c r="F62" s="4">
        <v>3</v>
      </c>
      <c r="G62" s="4">
        <v>4</v>
      </c>
      <c r="H62" s="4">
        <v>9</v>
      </c>
      <c r="I62" s="4">
        <v>8</v>
      </c>
      <c r="J62" s="4">
        <v>10</v>
      </c>
      <c r="K62" s="4">
        <v>6</v>
      </c>
    </row>
    <row r="63" spans="1:12">
      <c r="A63" t="s">
        <v>2331</v>
      </c>
      <c r="B63" s="4">
        <v>5</v>
      </c>
      <c r="C63" s="4">
        <v>6</v>
      </c>
      <c r="D63" s="4">
        <v>3</v>
      </c>
      <c r="E63" s="4">
        <v>1</v>
      </c>
      <c r="F63" s="4">
        <v>9</v>
      </c>
      <c r="G63" s="4">
        <v>10</v>
      </c>
      <c r="H63" s="4">
        <v>4</v>
      </c>
      <c r="I63" s="4">
        <v>7</v>
      </c>
      <c r="J63" s="4">
        <v>2</v>
      </c>
      <c r="K63" s="4">
        <v>8</v>
      </c>
    </row>
    <row r="64" spans="1:12">
      <c r="A64" t="s">
        <v>2332</v>
      </c>
      <c r="B64" s="4">
        <v>6</v>
      </c>
      <c r="C64" s="4">
        <v>1</v>
      </c>
      <c r="D64" s="4">
        <v>3</v>
      </c>
      <c r="E64" s="4">
        <v>4</v>
      </c>
      <c r="F64" s="4">
        <v>7</v>
      </c>
      <c r="G64" s="4">
        <v>10</v>
      </c>
      <c r="H64" s="4">
        <v>9</v>
      </c>
      <c r="I64" s="4">
        <v>8</v>
      </c>
      <c r="J64" s="4">
        <v>2</v>
      </c>
      <c r="K64" s="4">
        <v>5</v>
      </c>
    </row>
    <row r="65" spans="1:12">
      <c r="A65" t="s">
        <v>2333</v>
      </c>
      <c r="B65" s="4">
        <v>7</v>
      </c>
      <c r="C65" s="4">
        <v>5</v>
      </c>
      <c r="D65" s="4">
        <v>2</v>
      </c>
      <c r="E65" s="4">
        <v>1</v>
      </c>
      <c r="F65" s="4">
        <v>6</v>
      </c>
      <c r="G65" s="4">
        <v>3</v>
      </c>
      <c r="H65" s="4">
        <v>9</v>
      </c>
      <c r="I65" s="4">
        <v>8</v>
      </c>
      <c r="J65" s="4">
        <v>10</v>
      </c>
      <c r="K65" s="4">
        <v>4</v>
      </c>
    </row>
    <row r="66" spans="1:12">
      <c r="A66" t="s">
        <v>2334</v>
      </c>
      <c r="B66" s="4">
        <v>7</v>
      </c>
      <c r="C66" s="4">
        <v>5</v>
      </c>
      <c r="D66" s="4">
        <v>2</v>
      </c>
      <c r="E66" s="4">
        <v>1</v>
      </c>
      <c r="F66" s="4">
        <v>3</v>
      </c>
      <c r="G66" s="4">
        <v>10</v>
      </c>
      <c r="H66" s="4">
        <v>8</v>
      </c>
      <c r="I66" s="4">
        <v>6</v>
      </c>
      <c r="J66" s="4">
        <v>4</v>
      </c>
      <c r="K66" s="4">
        <v>9</v>
      </c>
    </row>
    <row r="67" spans="1:12">
      <c r="A67" t="s">
        <v>2335</v>
      </c>
      <c r="B67" s="4">
        <v>7</v>
      </c>
      <c r="C67" s="4">
        <v>8</v>
      </c>
      <c r="D67" s="4">
        <v>1</v>
      </c>
      <c r="E67" s="4">
        <v>4</v>
      </c>
      <c r="F67" s="4">
        <v>6</v>
      </c>
      <c r="G67" s="4">
        <v>10</v>
      </c>
      <c r="H67" s="4">
        <v>2</v>
      </c>
      <c r="I67" s="4">
        <v>5</v>
      </c>
      <c r="J67" s="4">
        <v>3</v>
      </c>
      <c r="K67" s="4">
        <v>9</v>
      </c>
    </row>
    <row r="68" spans="1:12">
      <c r="A68" t="s">
        <v>2336</v>
      </c>
      <c r="B68" s="4">
        <v>10</v>
      </c>
      <c r="C68" s="4">
        <v>5</v>
      </c>
      <c r="D68" s="4">
        <v>2</v>
      </c>
      <c r="E68" s="4">
        <v>3</v>
      </c>
      <c r="F68" s="4">
        <v>8</v>
      </c>
      <c r="G68" s="4">
        <v>9</v>
      </c>
      <c r="H68" s="4">
        <v>6</v>
      </c>
      <c r="I68" s="4">
        <v>7</v>
      </c>
      <c r="J68" s="4">
        <v>1</v>
      </c>
      <c r="K68" s="4">
        <v>4</v>
      </c>
    </row>
    <row r="69" spans="1:12">
      <c r="A69" t="s">
        <v>2337</v>
      </c>
      <c r="B69" s="4">
        <v>7</v>
      </c>
      <c r="C69" s="4">
        <v>1</v>
      </c>
      <c r="D69" s="4">
        <v>3</v>
      </c>
      <c r="E69" s="4">
        <v>4</v>
      </c>
      <c r="F69" s="4">
        <v>6</v>
      </c>
      <c r="G69" s="4">
        <v>10</v>
      </c>
      <c r="H69" s="4">
        <v>5</v>
      </c>
      <c r="I69" s="4">
        <v>8</v>
      </c>
      <c r="J69" s="4">
        <v>2</v>
      </c>
      <c r="K69" s="4">
        <v>9</v>
      </c>
    </row>
    <row r="70" spans="1:12">
      <c r="A70" t="s">
        <v>2338</v>
      </c>
      <c r="B70" s="4">
        <v>3</v>
      </c>
      <c r="C70" s="4">
        <v>8</v>
      </c>
      <c r="D70" s="4">
        <v>2</v>
      </c>
      <c r="E70" s="4">
        <v>1</v>
      </c>
      <c r="F70" s="4">
        <v>6</v>
      </c>
      <c r="G70" s="4">
        <v>9</v>
      </c>
      <c r="H70" s="4">
        <v>4</v>
      </c>
      <c r="I70" s="4">
        <v>7</v>
      </c>
      <c r="J70" s="4">
        <v>5</v>
      </c>
      <c r="K70" s="4">
        <v>10</v>
      </c>
    </row>
    <row r="71" spans="1:12">
      <c r="A71" t="s">
        <v>2339</v>
      </c>
      <c r="B71" s="4">
        <v>5</v>
      </c>
      <c r="C71" s="4">
        <v>6</v>
      </c>
      <c r="D71" s="4">
        <v>3</v>
      </c>
      <c r="E71" s="4">
        <v>1</v>
      </c>
      <c r="F71" s="4">
        <v>9</v>
      </c>
      <c r="G71" s="4">
        <v>10</v>
      </c>
      <c r="H71" s="4">
        <v>8</v>
      </c>
      <c r="I71" s="4">
        <v>4</v>
      </c>
      <c r="J71" s="4">
        <v>2</v>
      </c>
      <c r="K71" s="4">
        <v>7</v>
      </c>
    </row>
    <row r="72" spans="1:12">
      <c r="A72" t="s">
        <v>2340</v>
      </c>
      <c r="B72" s="4">
        <v>3</v>
      </c>
      <c r="C72" s="4">
        <v>5</v>
      </c>
      <c r="D72" s="4">
        <v>1</v>
      </c>
      <c r="E72" s="4">
        <v>2</v>
      </c>
      <c r="F72" s="4">
        <v>7</v>
      </c>
      <c r="G72" s="4">
        <v>6</v>
      </c>
      <c r="H72" s="4">
        <v>4</v>
      </c>
      <c r="I72" s="4">
        <v>9</v>
      </c>
      <c r="J72" s="4">
        <v>8</v>
      </c>
      <c r="K72" s="4">
        <v>10</v>
      </c>
    </row>
    <row r="73" spans="1:12">
      <c r="A73" t="s">
        <v>2341</v>
      </c>
      <c r="B73" s="4">
        <v>1</v>
      </c>
      <c r="C73" s="4">
        <v>2</v>
      </c>
      <c r="D73" s="4">
        <v>7</v>
      </c>
      <c r="E73" s="4">
        <v>5</v>
      </c>
      <c r="F73" s="4">
        <v>4</v>
      </c>
      <c r="G73" s="4">
        <v>9</v>
      </c>
      <c r="H73" s="4">
        <v>6</v>
      </c>
      <c r="I73" s="4">
        <v>3</v>
      </c>
      <c r="J73" s="4">
        <v>8</v>
      </c>
      <c r="K73" s="4">
        <v>10</v>
      </c>
    </row>
    <row r="74" spans="1:12">
      <c r="A74" t="s">
        <v>2342</v>
      </c>
      <c r="B74" s="5" t="s">
        <v>1940</v>
      </c>
      <c r="C74" s="5" t="s">
        <v>1940</v>
      </c>
      <c r="D74" s="5" t="s">
        <v>1940</v>
      </c>
      <c r="E74" s="5" t="s">
        <v>1940</v>
      </c>
      <c r="F74" s="5" t="s">
        <v>1940</v>
      </c>
      <c r="G74" s="5" t="s">
        <v>1940</v>
      </c>
      <c r="H74" s="5" t="s">
        <v>1940</v>
      </c>
      <c r="I74" s="5" t="s">
        <v>1940</v>
      </c>
      <c r="J74" s="5" t="s">
        <v>1940</v>
      </c>
      <c r="K74" s="5" t="s">
        <v>1940</v>
      </c>
      <c r="L74" s="5" t="s">
        <v>1939</v>
      </c>
    </row>
    <row r="75" spans="1:12">
      <c r="A75" t="s">
        <v>2343</v>
      </c>
      <c r="B75" s="4">
        <v>10</v>
      </c>
      <c r="C75" s="4">
        <v>4</v>
      </c>
      <c r="D75" s="4">
        <v>3</v>
      </c>
      <c r="E75" s="4">
        <v>1</v>
      </c>
      <c r="F75" s="4">
        <v>5</v>
      </c>
      <c r="G75" s="4">
        <v>8</v>
      </c>
      <c r="H75" s="4">
        <v>2</v>
      </c>
      <c r="I75" s="4">
        <v>7</v>
      </c>
      <c r="J75" s="4">
        <v>9</v>
      </c>
      <c r="K75" s="4">
        <v>6</v>
      </c>
    </row>
    <row r="77" spans="1:12">
      <c r="A77" s="3" t="s">
        <v>1941</v>
      </c>
      <c r="B77" s="8">
        <f t="shared" ref="B77:K77" si="0">AVERAGE(B3:B75)</f>
        <v>6.1403508771929829</v>
      </c>
      <c r="C77" s="8">
        <f t="shared" si="0"/>
        <v>4.7017543859649127</v>
      </c>
      <c r="D77" s="8">
        <f t="shared" si="0"/>
        <v>2.736842105263158</v>
      </c>
      <c r="E77" s="8">
        <f t="shared" si="0"/>
        <v>3.2982456140350878</v>
      </c>
      <c r="F77" s="8">
        <f t="shared" si="0"/>
        <v>6.1403508771929829</v>
      </c>
      <c r="G77" s="8">
        <f t="shared" si="0"/>
        <v>8.3859649122807021</v>
      </c>
      <c r="H77" s="8">
        <f t="shared" si="0"/>
        <v>5.9649122807017543</v>
      </c>
      <c r="I77" s="8">
        <f t="shared" si="0"/>
        <v>6.2807017543859649</v>
      </c>
      <c r="J77" s="8">
        <f t="shared" si="0"/>
        <v>4.2105263157894735</v>
      </c>
      <c r="K77" s="8">
        <f t="shared" si="0"/>
        <v>7.1403508771929829</v>
      </c>
      <c r="L77" s="14"/>
    </row>
    <row r="78" spans="1:12">
      <c r="B78" s="9"/>
      <c r="C78" s="9"/>
      <c r="D78" s="9"/>
      <c r="E78" s="9"/>
      <c r="F78" s="9"/>
      <c r="G78" s="9"/>
      <c r="H78" s="9"/>
      <c r="I78" s="9"/>
      <c r="J78" s="9"/>
      <c r="K78" s="9"/>
    </row>
    <row r="79" spans="1:12">
      <c r="A79" s="3" t="s">
        <v>1942</v>
      </c>
      <c r="B79" s="9">
        <f t="shared" ref="B79:K79" si="1">MODE(B3:B75)</f>
        <v>5</v>
      </c>
      <c r="C79" s="9">
        <f t="shared" si="1"/>
        <v>1</v>
      </c>
      <c r="D79" s="9">
        <f t="shared" si="1"/>
        <v>2</v>
      </c>
      <c r="E79" s="9">
        <f t="shared" si="1"/>
        <v>3</v>
      </c>
      <c r="F79" s="9">
        <f t="shared" si="1"/>
        <v>7</v>
      </c>
      <c r="G79" s="9">
        <f t="shared" si="1"/>
        <v>10</v>
      </c>
      <c r="H79" s="9">
        <f t="shared" si="1"/>
        <v>8</v>
      </c>
      <c r="I79" s="9">
        <f t="shared" si="1"/>
        <v>7</v>
      </c>
      <c r="J79" s="9">
        <f t="shared" si="1"/>
        <v>1</v>
      </c>
      <c r="K79" s="9">
        <f t="shared" si="1"/>
        <v>9</v>
      </c>
    </row>
    <row r="81" spans="1:11">
      <c r="A81" s="3" t="s">
        <v>1943</v>
      </c>
      <c r="B81" s="6">
        <f>RANK(B77, B77:K77, 1)</f>
        <v>6</v>
      </c>
      <c r="C81" s="6">
        <f>RANK(C77, B77:K77, 1)</f>
        <v>4</v>
      </c>
      <c r="D81" s="6">
        <f>RANK(D77, B77:K77, 1)</f>
        <v>1</v>
      </c>
      <c r="E81" s="6">
        <f>RANK(E77, B77:K77, 1)</f>
        <v>2</v>
      </c>
      <c r="F81" s="6">
        <f>RANK(F77, B77:K77, 1)</f>
        <v>6</v>
      </c>
      <c r="G81" s="6">
        <f>RANK(G77, B77:K77, 1)</f>
        <v>10</v>
      </c>
      <c r="H81" s="6">
        <f>RANK(H77, B77:K77, 1)</f>
        <v>5</v>
      </c>
      <c r="I81" s="6">
        <f>RANK(I77, B77:K77, 1)</f>
        <v>8</v>
      </c>
      <c r="J81" s="6">
        <f>RANK(J77, B77:K77, 1)</f>
        <v>3</v>
      </c>
      <c r="K81" s="6">
        <f>RANK(K77, B77:K77, 1)</f>
        <v>9</v>
      </c>
    </row>
    <row r="83" spans="1:11">
      <c r="A83" s="3" t="s">
        <v>1944</v>
      </c>
      <c r="B83" s="6">
        <f>RANK(B79, B79:K79, 1)</f>
        <v>5</v>
      </c>
      <c r="C83" s="6">
        <f>RANK(C79, B79:K79, 1)</f>
        <v>1</v>
      </c>
      <c r="D83" s="6">
        <f>RANK(D79, B79:K79, 1)</f>
        <v>3</v>
      </c>
      <c r="E83" s="6">
        <f>RANK(E79, B79:K79, 1)</f>
        <v>4</v>
      </c>
      <c r="F83" s="6">
        <f>RANK(F79, B79:K79, 1)</f>
        <v>6</v>
      </c>
      <c r="G83" s="6">
        <f>RANK(G79, B79:K79, 1)</f>
        <v>10</v>
      </c>
      <c r="H83" s="6">
        <f>RANK(H79, B79:K79, 1)</f>
        <v>8</v>
      </c>
      <c r="I83" s="6">
        <f>RANK(I79, B79:K79, 1)</f>
        <v>6</v>
      </c>
      <c r="J83" s="6">
        <f>RANK(J79, B79:K79, 1)</f>
        <v>1</v>
      </c>
      <c r="K83" s="6">
        <f>RANK(K79, B79:K79, 1)</f>
        <v>9</v>
      </c>
    </row>
    <row r="85" spans="1:11">
      <c r="A85" s="2" t="s">
        <v>1945</v>
      </c>
    </row>
    <row r="86" spans="1:11">
      <c r="A86" s="11" t="s">
        <v>1947</v>
      </c>
      <c r="B86" t="s">
        <v>53</v>
      </c>
      <c r="F86" s="36" t="s">
        <v>1950</v>
      </c>
      <c r="G86" s="37" t="s">
        <v>52</v>
      </c>
      <c r="H86" s="37"/>
    </row>
    <row r="87" spans="1:11">
      <c r="A87" s="2">
        <v>2</v>
      </c>
      <c r="B87" t="s">
        <v>54</v>
      </c>
      <c r="F87" s="36" t="s">
        <v>1948</v>
      </c>
      <c r="G87" s="37" t="s">
        <v>59</v>
      </c>
      <c r="H87" s="37"/>
    </row>
    <row r="88" spans="1:11">
      <c r="A88" s="2">
        <v>3</v>
      </c>
      <c r="B88" t="s">
        <v>59</v>
      </c>
      <c r="F88" s="36">
        <v>3</v>
      </c>
      <c r="G88" s="37" t="s">
        <v>53</v>
      </c>
      <c r="H88" s="37"/>
    </row>
    <row r="89" spans="1:11">
      <c r="A89" s="2">
        <v>4</v>
      </c>
      <c r="B89" t="s">
        <v>52</v>
      </c>
      <c r="F89" s="36">
        <v>4</v>
      </c>
      <c r="G89" s="37" t="s">
        <v>54</v>
      </c>
      <c r="H89" s="37"/>
    </row>
    <row r="90" spans="1:11">
      <c r="A90" s="11">
        <v>5</v>
      </c>
      <c r="B90" t="s">
        <v>57</v>
      </c>
      <c r="F90" s="38">
        <v>5</v>
      </c>
      <c r="G90" s="37" t="s">
        <v>51</v>
      </c>
      <c r="H90" s="37"/>
    </row>
    <row r="91" spans="1:11">
      <c r="A91" s="11" t="s">
        <v>1951</v>
      </c>
      <c r="B91" t="s">
        <v>51</v>
      </c>
      <c r="F91" s="36" t="s">
        <v>1951</v>
      </c>
      <c r="G91" s="37" t="s">
        <v>55</v>
      </c>
      <c r="H91" s="37"/>
    </row>
    <row r="92" spans="1:11">
      <c r="A92" s="11" t="s">
        <v>1951</v>
      </c>
      <c r="B92" t="s">
        <v>55</v>
      </c>
      <c r="F92" s="36" t="s">
        <v>1951</v>
      </c>
      <c r="G92" s="37" t="s">
        <v>58</v>
      </c>
      <c r="H92" s="37"/>
    </row>
    <row r="93" spans="1:11">
      <c r="A93" s="2">
        <v>8</v>
      </c>
      <c r="B93" t="s">
        <v>58</v>
      </c>
      <c r="F93" s="36">
        <v>8</v>
      </c>
      <c r="G93" s="37" t="s">
        <v>57</v>
      </c>
      <c r="H93" s="37"/>
    </row>
    <row r="94" spans="1:11">
      <c r="A94" s="2">
        <v>9</v>
      </c>
      <c r="B94" t="s">
        <v>60</v>
      </c>
      <c r="F94" s="36">
        <v>9</v>
      </c>
      <c r="G94" s="37" t="s">
        <v>60</v>
      </c>
      <c r="H94" s="37"/>
    </row>
    <row r="95" spans="1:11">
      <c r="A95" s="2">
        <v>10</v>
      </c>
      <c r="B95" t="s">
        <v>56</v>
      </c>
      <c r="F95" s="36">
        <v>10</v>
      </c>
      <c r="G95" s="37" t="s">
        <v>56</v>
      </c>
      <c r="H95" s="37"/>
    </row>
    <row r="97" spans="1:13">
      <c r="A97" s="12" t="s">
        <v>1953</v>
      </c>
      <c r="B97" s="7" t="s">
        <v>1952</v>
      </c>
      <c r="C97" s="7">
        <v>10</v>
      </c>
      <c r="D97" s="7">
        <v>9</v>
      </c>
      <c r="E97" s="7">
        <v>8</v>
      </c>
      <c r="F97" s="7">
        <v>7</v>
      </c>
      <c r="G97" s="7">
        <v>6</v>
      </c>
      <c r="H97" s="7">
        <v>5</v>
      </c>
      <c r="I97" s="7">
        <v>4</v>
      </c>
      <c r="J97" s="7">
        <v>3</v>
      </c>
      <c r="K97" s="7">
        <v>2</v>
      </c>
      <c r="L97" s="7">
        <v>1</v>
      </c>
      <c r="M97" s="7" t="s">
        <v>1952</v>
      </c>
    </row>
    <row r="98" spans="1:13">
      <c r="A98" s="2" t="s">
        <v>56</v>
      </c>
      <c r="C98" s="4">
        <f>COUNTIF(G3:G75, 10)</f>
        <v>25</v>
      </c>
      <c r="D98" s="4">
        <f>COUNTIF(G3:G75, 9)</f>
        <v>10</v>
      </c>
      <c r="E98" s="4">
        <f>COUNTIF(G3:G75, 8)</f>
        <v>10</v>
      </c>
      <c r="F98" s="4">
        <f>COUNTIF(G3:G75, 7)</f>
        <v>2</v>
      </c>
      <c r="G98" s="4">
        <f>COUNTIF(G3:G75, 6)</f>
        <v>2</v>
      </c>
      <c r="H98" s="4">
        <f>COUNTIF(G3:G75, 5)</f>
        <v>4</v>
      </c>
      <c r="I98" s="4">
        <f>COUNTIF(G3:G75, 4)</f>
        <v>1</v>
      </c>
      <c r="J98" s="4">
        <f>COUNTIF(G3:G75, 3)</f>
        <v>2</v>
      </c>
      <c r="K98" s="4">
        <f>COUNTIF(G3:G75, 2)</f>
        <v>1</v>
      </c>
      <c r="L98" s="4">
        <f>COUNTIF(G3:G75, 1)</f>
        <v>0</v>
      </c>
    </row>
    <row r="99" spans="1:13">
      <c r="A99" s="2" t="s">
        <v>60</v>
      </c>
      <c r="C99" s="4">
        <f>COUNTIF(K3:K75, 10)</f>
        <v>10</v>
      </c>
      <c r="D99" s="4">
        <f>COUNTIF(K3:K75, 9)</f>
        <v>11</v>
      </c>
      <c r="E99" s="4">
        <f>COUNTIF(K3:K75, 8)</f>
        <v>7</v>
      </c>
      <c r="F99" s="4">
        <f>COUNTIF(K3:K75, 7)</f>
        <v>4</v>
      </c>
      <c r="G99" s="4">
        <f>COUNTIF(K3:K75, 6)</f>
        <v>9</v>
      </c>
      <c r="H99" s="4">
        <f>COUNTIF(K3:K75, 5)</f>
        <v>9</v>
      </c>
      <c r="I99" s="4">
        <f>COUNTIF(K3:K75, 4)</f>
        <v>4</v>
      </c>
      <c r="J99" s="4">
        <f>COUNTIF(K3:K75, 3)</f>
        <v>3</v>
      </c>
      <c r="K99" s="4">
        <f>COUNTIF(K3:K75, 2)</f>
        <v>0</v>
      </c>
      <c r="L99" s="4">
        <f>COUNTIF(K3:K75, 1)</f>
        <v>0</v>
      </c>
    </row>
    <row r="100" spans="1:13">
      <c r="A100" s="2" t="s">
        <v>58</v>
      </c>
      <c r="C100" s="4">
        <f>COUNTIF(I3:I75, 10)</f>
        <v>5</v>
      </c>
      <c r="D100" s="4">
        <f>COUNTIF(I3:I75, 9)</f>
        <v>5</v>
      </c>
      <c r="E100" s="4">
        <f>COUNTIF(I3:I75, 8)</f>
        <v>8</v>
      </c>
      <c r="F100" s="4">
        <f>COUNTIF(I3:I75, 7)</f>
        <v>12</v>
      </c>
      <c r="G100" s="4">
        <f>COUNTIF(I3:I75, 6)</f>
        <v>8</v>
      </c>
      <c r="H100" s="4">
        <f>COUNTIF(I3:I75, 5)</f>
        <v>4</v>
      </c>
      <c r="I100" s="4">
        <f>COUNTIF(I3:I75, 4)</f>
        <v>7</v>
      </c>
      <c r="J100" s="4">
        <f>COUNTIF(I3:I75, 3)</f>
        <v>4</v>
      </c>
      <c r="K100" s="4">
        <f>COUNTIF(I3:I75, 2)</f>
        <v>3</v>
      </c>
      <c r="L100" s="4">
        <f>COUNTIF(I3:I75, 1)</f>
        <v>1</v>
      </c>
    </row>
    <row r="101" spans="1:13">
      <c r="A101" s="2" t="s">
        <v>55</v>
      </c>
      <c r="C101" s="4">
        <f>COUNTIF(F3:F75, 10)</f>
        <v>2</v>
      </c>
      <c r="D101" s="4">
        <f>COUNTIF(F3:F75, 9)</f>
        <v>6</v>
      </c>
      <c r="E101" s="4">
        <f>COUNTIF(F3:F75, 8)</f>
        <v>4</v>
      </c>
      <c r="F101" s="4">
        <f>COUNTIF(F3:F75, 7)</f>
        <v>12</v>
      </c>
      <c r="G101" s="4">
        <f>COUNTIF(F3:F75, 6)</f>
        <v>10</v>
      </c>
      <c r="H101" s="4">
        <f>COUNTIF(F3:F75, 5)</f>
        <v>12</v>
      </c>
      <c r="I101" s="4">
        <f>COUNTIF(F3:F75, 4)</f>
        <v>8</v>
      </c>
      <c r="J101" s="4">
        <f>COUNTIF(F3:F75, 3)</f>
        <v>2</v>
      </c>
      <c r="K101" s="4">
        <f>COUNTIF(F3:F75, 2)</f>
        <v>1</v>
      </c>
      <c r="L101" s="4">
        <f>COUNTIF(F3:F75, 1)</f>
        <v>0</v>
      </c>
    </row>
    <row r="102" spans="1:13">
      <c r="A102" s="2" t="s">
        <v>51</v>
      </c>
      <c r="C102" s="4">
        <f>COUNTIF(B3:B75, 10)</f>
        <v>4</v>
      </c>
      <c r="D102" s="4">
        <f>COUNTIF(B3:B75, 9)</f>
        <v>11</v>
      </c>
      <c r="E102" s="4">
        <f>COUNTIF(B3:B75, 8)</f>
        <v>5</v>
      </c>
      <c r="F102" s="4">
        <f>COUNTIF(B3:B75, 7)</f>
        <v>7</v>
      </c>
      <c r="G102" s="4">
        <f>COUNTIF(B3:B75, 6)</f>
        <v>5</v>
      </c>
      <c r="H102" s="4">
        <f>COUNTIF(B3:B75, 5)</f>
        <v>11</v>
      </c>
      <c r="I102" s="4">
        <f>COUNTIF(B3:B75, 4)</f>
        <v>3</v>
      </c>
      <c r="J102" s="4">
        <f>COUNTIF(B3:B75, 3)</f>
        <v>5</v>
      </c>
      <c r="K102" s="4">
        <f>COUNTIF(B3:B75, 2)</f>
        <v>4</v>
      </c>
      <c r="L102" s="4">
        <f>COUNTIF(B3:B75, 1)</f>
        <v>2</v>
      </c>
    </row>
    <row r="103" spans="1:13">
      <c r="A103" s="2" t="s">
        <v>57</v>
      </c>
      <c r="C103" s="4">
        <f>COUNTIF(H3:H75, 10)</f>
        <v>1</v>
      </c>
      <c r="D103" s="4">
        <f>COUNTIF(H3:H75, 9)</f>
        <v>5</v>
      </c>
      <c r="E103" s="4">
        <f>COUNTIF(H3:H75, 8)</f>
        <v>13</v>
      </c>
      <c r="F103" s="4">
        <f>COUNTIF(H3:H75, 7)</f>
        <v>9</v>
      </c>
      <c r="G103" s="4">
        <f>COUNTIF(H3:H75, 6)</f>
        <v>8</v>
      </c>
      <c r="H103" s="4">
        <f>COUNTIF(H3:H75, 5)</f>
        <v>4</v>
      </c>
      <c r="I103" s="4">
        <f>COUNTIF(H3:H75, 4)</f>
        <v>8</v>
      </c>
      <c r="J103" s="4">
        <f>COUNTIF(H3:H75, 3)</f>
        <v>2</v>
      </c>
      <c r="K103" s="4">
        <f>COUNTIF(H3:H75, 2)</f>
        <v>5</v>
      </c>
      <c r="L103" s="4">
        <f>COUNTIF(H3:H75, 1)</f>
        <v>2</v>
      </c>
    </row>
    <row r="104" spans="1:13">
      <c r="A104" s="2" t="s">
        <v>52</v>
      </c>
      <c r="C104" s="4">
        <f>COUNTIF(C3:C75, 10)</f>
        <v>2</v>
      </c>
      <c r="D104" s="4">
        <f>COUNTIF(C3:C75, 9)</f>
        <v>5</v>
      </c>
      <c r="E104" s="4">
        <f>COUNTIF(C3:C75, 8)</f>
        <v>5</v>
      </c>
      <c r="F104" s="4">
        <f>COUNTIF(C3:C75, 7)</f>
        <v>5</v>
      </c>
      <c r="G104" s="4">
        <f>COUNTIF(C3:C75, 6)</f>
        <v>6</v>
      </c>
      <c r="H104" s="4">
        <f>COUNTIF(C3:C75, 5)</f>
        <v>6</v>
      </c>
      <c r="I104" s="4">
        <f>COUNTIF(C3:C75, 4)</f>
        <v>7</v>
      </c>
      <c r="J104" s="4">
        <f>COUNTIF(C3:C75, 3)</f>
        <v>3</v>
      </c>
      <c r="K104" s="4">
        <f>COUNTIF(C3:C75, 2)</f>
        <v>7</v>
      </c>
      <c r="L104" s="4">
        <f>COUNTIF(C3:C75, 1)</f>
        <v>11</v>
      </c>
    </row>
    <row r="105" spans="1:13">
      <c r="A105" s="2" t="s">
        <v>59</v>
      </c>
      <c r="C105" s="4">
        <f>COUNTIF(J3:J75, 10)</f>
        <v>8</v>
      </c>
      <c r="D105" s="4">
        <f>COUNTIF(J3:J75, 9)</f>
        <v>3</v>
      </c>
      <c r="E105" s="4">
        <f>COUNTIF(J3:J75, 8)</f>
        <v>2</v>
      </c>
      <c r="F105" s="4">
        <f>COUNTIF(J3:J75, 7)</f>
        <v>3</v>
      </c>
      <c r="G105" s="4">
        <f>COUNTIF(J3:J75, 6)</f>
        <v>2</v>
      </c>
      <c r="H105" s="4">
        <f>COUNTIF(J3:J75, 5)</f>
        <v>2</v>
      </c>
      <c r="I105" s="4">
        <f>COUNTIF(J3:J75, 4)</f>
        <v>4</v>
      </c>
      <c r="J105" s="4">
        <f>COUNTIF(J3:J75, 3)</f>
        <v>8</v>
      </c>
      <c r="K105" s="4">
        <f>COUNTIF(J3:J75, 2)</f>
        <v>9</v>
      </c>
      <c r="L105" s="4">
        <f>COUNTIF(J3:J75, 1)</f>
        <v>16</v>
      </c>
    </row>
    <row r="106" spans="1:13">
      <c r="A106" s="2" t="s">
        <v>54</v>
      </c>
      <c r="C106" s="4">
        <f>COUNTIF(E3:E75, 10)</f>
        <v>0</v>
      </c>
      <c r="D106" s="4">
        <f>COUNTIF(E3:E75, 9)</f>
        <v>1</v>
      </c>
      <c r="E106" s="4">
        <f>COUNTIF(E3:E75, 8)</f>
        <v>2</v>
      </c>
      <c r="F106" s="4">
        <f>COUNTIF(E3:E75, 7)</f>
        <v>1</v>
      </c>
      <c r="G106" s="4">
        <f>COUNTIF(E3:E75, 6)</f>
        <v>5</v>
      </c>
      <c r="H106" s="4">
        <f>COUNTIF(E3:E75, 5)</f>
        <v>4</v>
      </c>
      <c r="I106" s="4">
        <f>COUNTIF(E3:E75, 4)</f>
        <v>8</v>
      </c>
      <c r="J106" s="4">
        <f>COUNTIF(E3:E75, 3)</f>
        <v>14</v>
      </c>
      <c r="K106" s="4">
        <f>COUNTIF(E3:E75, 2)</f>
        <v>10</v>
      </c>
      <c r="L106" s="4">
        <f>COUNTIF(E3:E75, 1)</f>
        <v>12</v>
      </c>
    </row>
    <row r="107" spans="1:13">
      <c r="A107" s="2" t="s">
        <v>53</v>
      </c>
      <c r="C107" s="4">
        <f>COUNTIF(D3:D75, 10)</f>
        <v>0</v>
      </c>
      <c r="D107" s="4">
        <f>COUNTIF(D3:D75, 9)</f>
        <v>0</v>
      </c>
      <c r="E107" s="4">
        <f>COUNTIF(D3:D75, 8)</f>
        <v>1</v>
      </c>
      <c r="F107" s="4">
        <f>COUNTIF(D3:D75, 7)</f>
        <v>2</v>
      </c>
      <c r="G107" s="4">
        <f>COUNTIF(D3:D75, 6)</f>
        <v>2</v>
      </c>
      <c r="H107" s="4">
        <f>COUNTIF(D3:D75, 5)</f>
        <v>1</v>
      </c>
      <c r="I107" s="4">
        <f>COUNTIF(D3:D75, 4)</f>
        <v>7</v>
      </c>
      <c r="J107" s="4">
        <f>COUNTIF(D3:D75, 3)</f>
        <v>14</v>
      </c>
      <c r="K107" s="4">
        <f>COUNTIF(D3:D75, 2)</f>
        <v>17</v>
      </c>
      <c r="L107" s="4">
        <f>COUNTIF(D3:D75, 1)</f>
        <v>13</v>
      </c>
    </row>
    <row r="110" spans="1:13">
      <c r="A110" s="12" t="s">
        <v>1954</v>
      </c>
      <c r="B110" s="7" t="s">
        <v>1952</v>
      </c>
      <c r="C110" s="7">
        <v>10</v>
      </c>
      <c r="D110" s="7">
        <v>9</v>
      </c>
      <c r="E110" s="7">
        <v>8</v>
      </c>
      <c r="F110" s="7">
        <v>7</v>
      </c>
      <c r="G110" s="7">
        <v>6</v>
      </c>
      <c r="H110" s="7">
        <v>5</v>
      </c>
      <c r="I110" s="7">
        <v>4</v>
      </c>
      <c r="J110" s="7">
        <v>3</v>
      </c>
      <c r="K110" s="7">
        <v>2</v>
      </c>
      <c r="L110" s="7">
        <v>1</v>
      </c>
      <c r="M110" s="7" t="s">
        <v>1952</v>
      </c>
    </row>
    <row r="111" spans="1:13">
      <c r="A111" s="2" t="s">
        <v>56</v>
      </c>
      <c r="B111" s="13">
        <f>100-C111-D111-E111-F111-G111</f>
        <v>14.03508771929825</v>
      </c>
      <c r="C111" s="13">
        <f t="shared" ref="C111:L111" si="2">C98/57*100</f>
        <v>43.859649122807014</v>
      </c>
      <c r="D111" s="13">
        <f t="shared" si="2"/>
        <v>17.543859649122805</v>
      </c>
      <c r="E111" s="13">
        <f t="shared" si="2"/>
        <v>17.543859649122805</v>
      </c>
      <c r="F111" s="13">
        <f t="shared" si="2"/>
        <v>3.5087719298245612</v>
      </c>
      <c r="G111" s="13">
        <f t="shared" si="2"/>
        <v>3.5087719298245612</v>
      </c>
      <c r="H111" s="13">
        <f t="shared" si="2"/>
        <v>7.0175438596491224</v>
      </c>
      <c r="I111" s="13">
        <f t="shared" si="2"/>
        <v>1.7543859649122806</v>
      </c>
      <c r="J111" s="13">
        <f t="shared" si="2"/>
        <v>3.5087719298245612</v>
      </c>
      <c r="K111" s="13">
        <f t="shared" si="2"/>
        <v>1.7543859649122806</v>
      </c>
      <c r="L111" s="13">
        <f t="shared" si="2"/>
        <v>0</v>
      </c>
      <c r="M111" s="13">
        <f>100-L111-K111-J111-I111-H111</f>
        <v>85.964912280701768</v>
      </c>
    </row>
    <row r="112" spans="1:13">
      <c r="A112" s="2" t="s">
        <v>60</v>
      </c>
      <c r="B112" s="13">
        <f t="shared" ref="B112:B120" si="3">100-C112-D112-E112-F112-G112</f>
        <v>28.070175438596493</v>
      </c>
      <c r="C112" s="13">
        <f t="shared" ref="C112:L112" si="4">C99/57*100</f>
        <v>17.543859649122805</v>
      </c>
      <c r="D112" s="13">
        <f t="shared" si="4"/>
        <v>19.298245614035086</v>
      </c>
      <c r="E112" s="13">
        <f t="shared" si="4"/>
        <v>12.280701754385964</v>
      </c>
      <c r="F112" s="13">
        <f t="shared" si="4"/>
        <v>7.0175438596491224</v>
      </c>
      <c r="G112" s="13">
        <f t="shared" si="4"/>
        <v>15.789473684210526</v>
      </c>
      <c r="H112" s="13">
        <f t="shared" si="4"/>
        <v>15.789473684210526</v>
      </c>
      <c r="I112" s="13">
        <f t="shared" si="4"/>
        <v>7.0175438596491224</v>
      </c>
      <c r="J112" s="13">
        <f t="shared" si="4"/>
        <v>5.2631578947368416</v>
      </c>
      <c r="K112" s="13">
        <f t="shared" si="4"/>
        <v>0</v>
      </c>
      <c r="L112" s="13">
        <f t="shared" si="4"/>
        <v>0</v>
      </c>
      <c r="M112" s="13">
        <f t="shared" ref="M112:M120" si="5">100-L112-K112-J112-I112-H112</f>
        <v>71.929824561403521</v>
      </c>
    </row>
    <row r="113" spans="1:13">
      <c r="A113" s="2" t="s">
        <v>58</v>
      </c>
      <c r="B113" s="13">
        <f>100-C113-D113-E113-F113-G113</f>
        <v>33.333333333333343</v>
      </c>
      <c r="C113" s="13">
        <f t="shared" ref="C113:L113" si="6">C100/57*100</f>
        <v>8.7719298245614024</v>
      </c>
      <c r="D113" s="13">
        <f t="shared" si="6"/>
        <v>8.7719298245614024</v>
      </c>
      <c r="E113" s="13">
        <f t="shared" si="6"/>
        <v>14.035087719298245</v>
      </c>
      <c r="F113" s="13">
        <f t="shared" si="6"/>
        <v>21.052631578947366</v>
      </c>
      <c r="G113" s="13">
        <f t="shared" si="6"/>
        <v>14.035087719298245</v>
      </c>
      <c r="H113" s="13">
        <f t="shared" si="6"/>
        <v>7.0175438596491224</v>
      </c>
      <c r="I113" s="13">
        <f t="shared" si="6"/>
        <v>12.280701754385964</v>
      </c>
      <c r="J113" s="13">
        <f t="shared" si="6"/>
        <v>7.0175438596491224</v>
      </c>
      <c r="K113" s="13">
        <f t="shared" si="6"/>
        <v>5.2631578947368416</v>
      </c>
      <c r="L113" s="13">
        <f t="shared" si="6"/>
        <v>1.7543859649122806</v>
      </c>
      <c r="M113" s="13">
        <f>100-L113-K113-J113-I113-H113</f>
        <v>66.666666666666686</v>
      </c>
    </row>
    <row r="114" spans="1:13">
      <c r="A114" s="2" t="s">
        <v>55</v>
      </c>
      <c r="B114" s="13">
        <f>100-C114-D114-E114-F114-G114</f>
        <v>40.350877192982452</v>
      </c>
      <c r="C114" s="13">
        <f t="shared" ref="C114:L114" si="7">C101/57*100</f>
        <v>3.5087719298245612</v>
      </c>
      <c r="D114" s="13">
        <f t="shared" si="7"/>
        <v>10.526315789473683</v>
      </c>
      <c r="E114" s="13">
        <f t="shared" si="7"/>
        <v>7.0175438596491224</v>
      </c>
      <c r="F114" s="13">
        <f t="shared" si="7"/>
        <v>21.052631578947366</v>
      </c>
      <c r="G114" s="13">
        <f t="shared" si="7"/>
        <v>17.543859649122805</v>
      </c>
      <c r="H114" s="13">
        <f t="shared" si="7"/>
        <v>21.052631578947366</v>
      </c>
      <c r="I114" s="13">
        <f t="shared" si="7"/>
        <v>14.035087719298245</v>
      </c>
      <c r="J114" s="13">
        <f t="shared" si="7"/>
        <v>3.5087719298245612</v>
      </c>
      <c r="K114" s="13">
        <f t="shared" si="7"/>
        <v>1.7543859649122806</v>
      </c>
      <c r="L114" s="13">
        <f t="shared" si="7"/>
        <v>0</v>
      </c>
      <c r="M114" s="13">
        <f>100-L114-K114-J114-I114-H114</f>
        <v>59.649122807017548</v>
      </c>
    </row>
    <row r="115" spans="1:13">
      <c r="A115" s="2" t="s">
        <v>51</v>
      </c>
      <c r="B115" s="13">
        <f>100-C115-D115-E115-F115-G115</f>
        <v>43.859649122807028</v>
      </c>
      <c r="C115" s="13">
        <f t="shared" ref="C115:L115" si="8">C102/57*100</f>
        <v>7.0175438596491224</v>
      </c>
      <c r="D115" s="13">
        <f t="shared" si="8"/>
        <v>19.298245614035086</v>
      </c>
      <c r="E115" s="13">
        <f t="shared" si="8"/>
        <v>8.7719298245614024</v>
      </c>
      <c r="F115" s="13">
        <f t="shared" si="8"/>
        <v>12.280701754385964</v>
      </c>
      <c r="G115" s="13">
        <f t="shared" si="8"/>
        <v>8.7719298245614024</v>
      </c>
      <c r="H115" s="13">
        <f t="shared" si="8"/>
        <v>19.298245614035086</v>
      </c>
      <c r="I115" s="13">
        <f t="shared" si="8"/>
        <v>5.2631578947368416</v>
      </c>
      <c r="J115" s="13">
        <f t="shared" si="8"/>
        <v>8.7719298245614024</v>
      </c>
      <c r="K115" s="13">
        <f t="shared" si="8"/>
        <v>7.0175438596491224</v>
      </c>
      <c r="L115" s="13">
        <f t="shared" si="8"/>
        <v>3.5087719298245612</v>
      </c>
      <c r="M115" s="13">
        <f>100-L115-K115-J115-I115-H115</f>
        <v>56.140350877193001</v>
      </c>
    </row>
    <row r="116" spans="1:13">
      <c r="A116" s="2" t="s">
        <v>57</v>
      </c>
      <c r="B116" s="13">
        <f>100-C116-D116-E116-F116-G116</f>
        <v>36.842105263157912</v>
      </c>
      <c r="C116" s="13">
        <f t="shared" ref="C116:L116" si="9">C103/57*100</f>
        <v>1.7543859649122806</v>
      </c>
      <c r="D116" s="13">
        <f t="shared" si="9"/>
        <v>8.7719298245614024</v>
      </c>
      <c r="E116" s="13">
        <f t="shared" si="9"/>
        <v>22.807017543859647</v>
      </c>
      <c r="F116" s="13">
        <f t="shared" si="9"/>
        <v>15.789473684210526</v>
      </c>
      <c r="G116" s="13">
        <f t="shared" si="9"/>
        <v>14.035087719298245</v>
      </c>
      <c r="H116" s="13">
        <f t="shared" si="9"/>
        <v>7.0175438596491224</v>
      </c>
      <c r="I116" s="13">
        <f t="shared" si="9"/>
        <v>14.035087719298245</v>
      </c>
      <c r="J116" s="13">
        <f t="shared" si="9"/>
        <v>3.5087719298245612</v>
      </c>
      <c r="K116" s="13">
        <f t="shared" si="9"/>
        <v>8.7719298245614024</v>
      </c>
      <c r="L116" s="13">
        <f t="shared" si="9"/>
        <v>3.5087719298245612</v>
      </c>
      <c r="M116" s="13">
        <f>100-L116-K116-J116-I116-H116</f>
        <v>63.15789473684211</v>
      </c>
    </row>
    <row r="117" spans="1:13">
      <c r="A117" s="2" t="s">
        <v>52</v>
      </c>
      <c r="B117" s="13">
        <f t="shared" si="3"/>
        <v>59.649122807017562</v>
      </c>
      <c r="C117" s="13">
        <f t="shared" ref="C117:L117" si="10">C104/57*100</f>
        <v>3.5087719298245612</v>
      </c>
      <c r="D117" s="13">
        <f t="shared" si="10"/>
        <v>8.7719298245614024</v>
      </c>
      <c r="E117" s="13">
        <f t="shared" si="10"/>
        <v>8.7719298245614024</v>
      </c>
      <c r="F117" s="13">
        <f t="shared" si="10"/>
        <v>8.7719298245614024</v>
      </c>
      <c r="G117" s="13">
        <f t="shared" si="10"/>
        <v>10.526315789473683</v>
      </c>
      <c r="H117" s="13">
        <f t="shared" si="10"/>
        <v>10.526315789473683</v>
      </c>
      <c r="I117" s="13">
        <f t="shared" si="10"/>
        <v>12.280701754385964</v>
      </c>
      <c r="J117" s="13">
        <f t="shared" si="10"/>
        <v>5.2631578947368416</v>
      </c>
      <c r="K117" s="13">
        <f t="shared" si="10"/>
        <v>12.280701754385964</v>
      </c>
      <c r="L117" s="13">
        <f t="shared" si="10"/>
        <v>19.298245614035086</v>
      </c>
      <c r="M117" s="13">
        <f t="shared" si="5"/>
        <v>40.350877192982466</v>
      </c>
    </row>
    <row r="118" spans="1:13">
      <c r="A118" s="2" t="s">
        <v>59</v>
      </c>
      <c r="B118" s="13">
        <f t="shared" si="3"/>
        <v>68.421052631578959</v>
      </c>
      <c r="C118" s="13">
        <f t="shared" ref="C118:L118" si="11">C105/57*100</f>
        <v>14.035087719298245</v>
      </c>
      <c r="D118" s="13">
        <f t="shared" si="11"/>
        <v>5.2631578947368416</v>
      </c>
      <c r="E118" s="13">
        <f t="shared" si="11"/>
        <v>3.5087719298245612</v>
      </c>
      <c r="F118" s="13">
        <f t="shared" si="11"/>
        <v>5.2631578947368416</v>
      </c>
      <c r="G118" s="13">
        <f t="shared" si="11"/>
        <v>3.5087719298245612</v>
      </c>
      <c r="H118" s="13">
        <f t="shared" si="11"/>
        <v>3.5087719298245612</v>
      </c>
      <c r="I118" s="13">
        <f t="shared" si="11"/>
        <v>7.0175438596491224</v>
      </c>
      <c r="J118" s="13">
        <f t="shared" si="11"/>
        <v>14.035087719298245</v>
      </c>
      <c r="K118" s="13">
        <f t="shared" si="11"/>
        <v>15.789473684210526</v>
      </c>
      <c r="L118" s="13">
        <f t="shared" si="11"/>
        <v>28.07017543859649</v>
      </c>
      <c r="M118" s="13">
        <f t="shared" si="5"/>
        <v>31.578947368421048</v>
      </c>
    </row>
    <row r="119" spans="1:13">
      <c r="A119" s="2" t="s">
        <v>54</v>
      </c>
      <c r="B119" s="13">
        <f t="shared" si="3"/>
        <v>84.210526315789494</v>
      </c>
      <c r="C119" s="13">
        <f t="shared" ref="C119:L119" si="12">C106/57*100</f>
        <v>0</v>
      </c>
      <c r="D119" s="13">
        <f t="shared" si="12"/>
        <v>1.7543859649122806</v>
      </c>
      <c r="E119" s="13">
        <f t="shared" si="12"/>
        <v>3.5087719298245612</v>
      </c>
      <c r="F119" s="13">
        <f t="shared" si="12"/>
        <v>1.7543859649122806</v>
      </c>
      <c r="G119" s="13">
        <f t="shared" si="12"/>
        <v>8.7719298245614024</v>
      </c>
      <c r="H119" s="13">
        <f t="shared" si="12"/>
        <v>7.0175438596491224</v>
      </c>
      <c r="I119" s="13">
        <f t="shared" si="12"/>
        <v>14.035087719298245</v>
      </c>
      <c r="J119" s="13">
        <f t="shared" si="12"/>
        <v>24.561403508771928</v>
      </c>
      <c r="K119" s="13">
        <f t="shared" si="12"/>
        <v>17.543859649122805</v>
      </c>
      <c r="L119" s="13">
        <f t="shared" si="12"/>
        <v>21.052631578947366</v>
      </c>
      <c r="M119" s="13">
        <f t="shared" si="5"/>
        <v>15.78947368421052</v>
      </c>
    </row>
    <row r="120" spans="1:13">
      <c r="A120" s="2" t="s">
        <v>53</v>
      </c>
      <c r="B120" s="13">
        <f t="shared" si="3"/>
        <v>91.228070175438603</v>
      </c>
      <c r="C120" s="13">
        <f t="shared" ref="C120:L120" si="13">C107/57*100</f>
        <v>0</v>
      </c>
      <c r="D120" s="13">
        <f t="shared" si="13"/>
        <v>0</v>
      </c>
      <c r="E120" s="13">
        <f t="shared" si="13"/>
        <v>1.7543859649122806</v>
      </c>
      <c r="F120" s="13">
        <f t="shared" si="13"/>
        <v>3.5087719298245612</v>
      </c>
      <c r="G120" s="13">
        <f t="shared" si="13"/>
        <v>3.5087719298245612</v>
      </c>
      <c r="H120" s="13">
        <f t="shared" si="13"/>
        <v>1.7543859649122806</v>
      </c>
      <c r="I120" s="13">
        <f t="shared" si="13"/>
        <v>12.280701754385964</v>
      </c>
      <c r="J120" s="13">
        <f t="shared" si="13"/>
        <v>24.561403508771928</v>
      </c>
      <c r="K120" s="13">
        <f t="shared" si="13"/>
        <v>29.82456140350877</v>
      </c>
      <c r="L120" s="13">
        <f t="shared" si="13"/>
        <v>22.807017543859647</v>
      </c>
      <c r="M120" s="13">
        <f t="shared" si="5"/>
        <v>8.7719298245614166</v>
      </c>
    </row>
    <row r="142" spans="1:4">
      <c r="A142" s="34"/>
      <c r="B142" s="35"/>
      <c r="C142" s="35"/>
      <c r="D142" s="35"/>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ADC8A-74C5-794A-8CF2-068A06CFB4FF}">
  <dimension ref="A1:M109"/>
  <sheetViews>
    <sheetView topLeftCell="A46" zoomScale="125" zoomScaleNormal="120" workbookViewId="0">
      <selection activeCell="F72" sqref="F72"/>
    </sheetView>
  </sheetViews>
  <sheetFormatPr defaultColWidth="11" defaultRowHeight="15.75"/>
  <cols>
    <col min="1" max="1" width="16" bestFit="1" customWidth="1"/>
  </cols>
  <sheetData>
    <row r="1" spans="1:12">
      <c r="A1" s="2" t="s">
        <v>1955</v>
      </c>
    </row>
    <row r="2" spans="1:12">
      <c r="A2" s="2" t="s">
        <v>0</v>
      </c>
      <c r="B2" s="3" t="s">
        <v>51</v>
      </c>
      <c r="C2" s="3" t="s">
        <v>52</v>
      </c>
      <c r="D2" s="3" t="s">
        <v>53</v>
      </c>
      <c r="E2" s="3" t="s">
        <v>54</v>
      </c>
      <c r="F2" s="3" t="s">
        <v>55</v>
      </c>
      <c r="G2" s="3" t="s">
        <v>56</v>
      </c>
      <c r="H2" s="3" t="s">
        <v>57</v>
      </c>
      <c r="I2" s="3" t="s">
        <v>58</v>
      </c>
      <c r="J2" s="3" t="s">
        <v>59</v>
      </c>
      <c r="K2" s="3" t="s">
        <v>60</v>
      </c>
    </row>
    <row r="3" spans="1:12">
      <c r="A3" t="s">
        <v>1888</v>
      </c>
      <c r="B3" s="4">
        <v>2</v>
      </c>
      <c r="C3" s="4">
        <v>5</v>
      </c>
      <c r="D3" s="4">
        <v>3</v>
      </c>
      <c r="E3" s="4">
        <v>6</v>
      </c>
      <c r="F3" s="4">
        <v>7</v>
      </c>
      <c r="G3" s="4">
        <v>10</v>
      </c>
      <c r="H3" s="4">
        <v>4</v>
      </c>
      <c r="I3" s="4">
        <v>9</v>
      </c>
      <c r="J3" s="4">
        <v>1</v>
      </c>
      <c r="K3" s="4">
        <v>8</v>
      </c>
    </row>
    <row r="4" spans="1:12">
      <c r="A4" t="s">
        <v>1889</v>
      </c>
      <c r="B4" s="4">
        <v>8</v>
      </c>
      <c r="C4" s="4">
        <v>3</v>
      </c>
      <c r="D4" s="4">
        <v>2</v>
      </c>
      <c r="E4" s="4">
        <v>1</v>
      </c>
      <c r="F4" s="4">
        <v>6</v>
      </c>
      <c r="G4" s="4">
        <v>10</v>
      </c>
      <c r="H4" s="4">
        <v>5</v>
      </c>
      <c r="I4" s="4">
        <v>7</v>
      </c>
      <c r="J4" s="4">
        <v>4</v>
      </c>
      <c r="K4" s="4">
        <v>9</v>
      </c>
    </row>
    <row r="5" spans="1:12">
      <c r="A5" t="s">
        <v>1890</v>
      </c>
      <c r="B5" s="5" t="s">
        <v>1940</v>
      </c>
      <c r="C5" s="5" t="s">
        <v>1940</v>
      </c>
      <c r="D5" s="5" t="s">
        <v>1940</v>
      </c>
      <c r="E5" s="5" t="s">
        <v>1940</v>
      </c>
      <c r="F5" s="5" t="s">
        <v>1940</v>
      </c>
      <c r="G5" s="5" t="s">
        <v>1940</v>
      </c>
      <c r="H5" s="5" t="s">
        <v>1940</v>
      </c>
      <c r="I5" s="5" t="s">
        <v>1940</v>
      </c>
      <c r="J5" s="5" t="s">
        <v>1940</v>
      </c>
      <c r="K5" s="5" t="s">
        <v>1940</v>
      </c>
      <c r="L5" s="5" t="s">
        <v>1939</v>
      </c>
    </row>
    <row r="6" spans="1:12">
      <c r="A6" t="s">
        <v>1891</v>
      </c>
      <c r="B6" s="4">
        <v>5</v>
      </c>
      <c r="C6" s="4">
        <v>1</v>
      </c>
      <c r="D6" s="4">
        <v>4</v>
      </c>
      <c r="E6" s="4">
        <v>2</v>
      </c>
      <c r="F6" s="4">
        <v>7</v>
      </c>
      <c r="G6" s="4">
        <v>8</v>
      </c>
      <c r="H6" s="4">
        <v>9</v>
      </c>
      <c r="I6" s="4">
        <v>10</v>
      </c>
      <c r="J6" s="4">
        <v>3</v>
      </c>
      <c r="K6" s="4">
        <v>6</v>
      </c>
    </row>
    <row r="7" spans="1:12">
      <c r="A7" t="s">
        <v>1892</v>
      </c>
      <c r="B7" s="5" t="s">
        <v>1940</v>
      </c>
      <c r="C7" s="5" t="s">
        <v>1940</v>
      </c>
      <c r="D7" s="5" t="s">
        <v>1940</v>
      </c>
      <c r="E7" s="5" t="s">
        <v>1940</v>
      </c>
      <c r="F7" s="5" t="s">
        <v>1940</v>
      </c>
      <c r="G7" s="5" t="s">
        <v>1940</v>
      </c>
      <c r="H7" s="5" t="s">
        <v>1940</v>
      </c>
      <c r="I7" s="5" t="s">
        <v>1940</v>
      </c>
      <c r="J7" s="5" t="s">
        <v>1940</v>
      </c>
      <c r="K7" s="5" t="s">
        <v>1940</v>
      </c>
      <c r="L7" s="5" t="s">
        <v>1939</v>
      </c>
    </row>
    <row r="8" spans="1:12">
      <c r="A8" t="s">
        <v>1893</v>
      </c>
      <c r="B8" s="4">
        <v>4</v>
      </c>
      <c r="C8" s="4">
        <v>6</v>
      </c>
      <c r="D8" s="4">
        <v>1</v>
      </c>
      <c r="E8" s="4">
        <v>2</v>
      </c>
      <c r="F8" s="4">
        <v>8</v>
      </c>
      <c r="G8" s="4">
        <v>9</v>
      </c>
      <c r="H8" s="4">
        <v>3</v>
      </c>
      <c r="I8" s="4">
        <v>5</v>
      </c>
      <c r="J8" s="4">
        <v>7</v>
      </c>
      <c r="K8" s="4">
        <v>10</v>
      </c>
    </row>
    <row r="9" spans="1:12">
      <c r="A9" t="s">
        <v>1894</v>
      </c>
      <c r="B9" s="4">
        <v>1</v>
      </c>
      <c r="C9" s="4">
        <v>4</v>
      </c>
      <c r="D9" s="4">
        <v>5</v>
      </c>
      <c r="E9" s="4">
        <v>6</v>
      </c>
      <c r="F9" s="4">
        <v>7</v>
      </c>
      <c r="G9" s="4">
        <v>8</v>
      </c>
      <c r="H9" s="4">
        <v>9</v>
      </c>
      <c r="I9" s="4">
        <v>10</v>
      </c>
      <c r="J9" s="4">
        <v>3</v>
      </c>
      <c r="K9" s="4">
        <v>2</v>
      </c>
    </row>
    <row r="10" spans="1:12">
      <c r="A10" t="s">
        <v>1895</v>
      </c>
      <c r="B10" s="4">
        <v>9</v>
      </c>
      <c r="C10" s="4">
        <v>7</v>
      </c>
      <c r="D10" s="4">
        <v>1</v>
      </c>
      <c r="E10" s="4">
        <v>3</v>
      </c>
      <c r="F10" s="4">
        <v>5</v>
      </c>
      <c r="G10" s="4">
        <v>10</v>
      </c>
      <c r="H10" s="4">
        <v>6</v>
      </c>
      <c r="I10" s="4">
        <v>8</v>
      </c>
      <c r="J10" s="4">
        <v>2</v>
      </c>
      <c r="K10" s="4">
        <v>4</v>
      </c>
    </row>
    <row r="11" spans="1:12">
      <c r="A11" t="s">
        <v>1896</v>
      </c>
      <c r="B11" s="4">
        <v>5</v>
      </c>
      <c r="C11" s="4">
        <v>6</v>
      </c>
      <c r="D11" s="4">
        <v>2</v>
      </c>
      <c r="E11" s="4">
        <v>3</v>
      </c>
      <c r="F11" s="4">
        <v>7</v>
      </c>
      <c r="G11" s="4">
        <v>10</v>
      </c>
      <c r="H11" s="4">
        <v>8</v>
      </c>
      <c r="I11" s="4">
        <v>4</v>
      </c>
      <c r="J11" s="4">
        <v>1</v>
      </c>
      <c r="K11" s="4">
        <v>9</v>
      </c>
    </row>
    <row r="12" spans="1:12">
      <c r="A12" t="s">
        <v>1897</v>
      </c>
      <c r="B12" s="4">
        <v>9</v>
      </c>
      <c r="C12" s="4">
        <v>7</v>
      </c>
      <c r="D12" s="4">
        <v>1</v>
      </c>
      <c r="E12" s="4">
        <v>3</v>
      </c>
      <c r="F12" s="4">
        <v>5</v>
      </c>
      <c r="G12" s="4">
        <v>10</v>
      </c>
      <c r="H12" s="4">
        <v>2</v>
      </c>
      <c r="I12" s="4">
        <v>4</v>
      </c>
      <c r="J12" s="4">
        <v>6</v>
      </c>
      <c r="K12" s="4">
        <v>8</v>
      </c>
    </row>
    <row r="13" spans="1:12">
      <c r="A13" t="s">
        <v>1898</v>
      </c>
      <c r="B13" s="10">
        <v>2</v>
      </c>
      <c r="C13" s="10">
        <v>10</v>
      </c>
      <c r="D13" s="10">
        <v>1</v>
      </c>
      <c r="E13" s="10">
        <v>9</v>
      </c>
      <c r="F13" s="10">
        <v>4</v>
      </c>
      <c r="G13" s="10">
        <v>5</v>
      </c>
      <c r="H13" s="10">
        <v>8</v>
      </c>
      <c r="I13" s="10">
        <v>7</v>
      </c>
      <c r="J13" s="10">
        <v>3</v>
      </c>
      <c r="K13" s="10">
        <v>6</v>
      </c>
    </row>
    <row r="14" spans="1:12">
      <c r="A14" t="s">
        <v>1899</v>
      </c>
      <c r="B14" s="4">
        <v>2</v>
      </c>
      <c r="C14" s="4">
        <v>7</v>
      </c>
      <c r="D14" s="4">
        <v>5</v>
      </c>
      <c r="E14" s="4">
        <v>1</v>
      </c>
      <c r="F14" s="4">
        <v>6</v>
      </c>
      <c r="G14" s="4">
        <v>10</v>
      </c>
      <c r="H14" s="4">
        <v>8</v>
      </c>
      <c r="I14" s="4">
        <v>3</v>
      </c>
      <c r="J14" s="4">
        <v>9</v>
      </c>
      <c r="K14" s="4">
        <v>4</v>
      </c>
    </row>
    <row r="15" spans="1:12">
      <c r="A15" t="s">
        <v>1900</v>
      </c>
      <c r="B15" s="4">
        <v>2</v>
      </c>
      <c r="C15" s="4">
        <v>10</v>
      </c>
      <c r="D15" s="4">
        <v>4</v>
      </c>
      <c r="E15" s="4">
        <v>6</v>
      </c>
      <c r="F15" s="4">
        <v>5</v>
      </c>
      <c r="G15" s="4">
        <v>3</v>
      </c>
      <c r="H15" s="4">
        <v>8</v>
      </c>
      <c r="I15" s="4">
        <v>7</v>
      </c>
      <c r="J15" s="4">
        <v>1</v>
      </c>
      <c r="K15" s="4">
        <v>9</v>
      </c>
    </row>
    <row r="16" spans="1:12">
      <c r="A16" t="s">
        <v>1901</v>
      </c>
      <c r="B16" s="4">
        <v>6</v>
      </c>
      <c r="C16" s="4">
        <v>7</v>
      </c>
      <c r="D16" s="4">
        <v>1</v>
      </c>
      <c r="E16" s="4">
        <v>3</v>
      </c>
      <c r="F16" s="4">
        <v>5</v>
      </c>
      <c r="G16" s="4">
        <v>8</v>
      </c>
      <c r="H16" s="4">
        <v>4</v>
      </c>
      <c r="I16" s="4">
        <v>2</v>
      </c>
      <c r="J16" s="4">
        <v>10</v>
      </c>
      <c r="K16" s="4">
        <v>9</v>
      </c>
    </row>
    <row r="17" spans="1:12">
      <c r="A17" t="s">
        <v>1902</v>
      </c>
      <c r="B17" s="4">
        <v>9</v>
      </c>
      <c r="C17" s="4">
        <v>1</v>
      </c>
      <c r="D17" s="4">
        <v>2</v>
      </c>
      <c r="E17" s="4">
        <v>5</v>
      </c>
      <c r="F17" s="4">
        <v>7</v>
      </c>
      <c r="G17" s="4">
        <v>8</v>
      </c>
      <c r="H17" s="4">
        <v>6</v>
      </c>
      <c r="I17" s="4">
        <v>10</v>
      </c>
      <c r="J17" s="4">
        <v>4</v>
      </c>
      <c r="K17" s="4">
        <v>3</v>
      </c>
    </row>
    <row r="18" spans="1:12">
      <c r="A18" t="s">
        <v>1903</v>
      </c>
      <c r="B18" s="5" t="s">
        <v>1940</v>
      </c>
      <c r="C18" s="5" t="s">
        <v>1940</v>
      </c>
      <c r="D18" s="5" t="s">
        <v>1940</v>
      </c>
      <c r="E18" s="5" t="s">
        <v>1940</v>
      </c>
      <c r="F18" s="5" t="s">
        <v>1940</v>
      </c>
      <c r="G18" s="5" t="s">
        <v>1940</v>
      </c>
      <c r="H18" s="5" t="s">
        <v>1940</v>
      </c>
      <c r="I18" s="5" t="s">
        <v>1940</v>
      </c>
      <c r="J18" s="5" t="s">
        <v>1940</v>
      </c>
      <c r="K18" s="5" t="s">
        <v>1940</v>
      </c>
      <c r="L18" s="5" t="s">
        <v>1939</v>
      </c>
    </row>
    <row r="19" spans="1:12">
      <c r="A19" t="s">
        <v>1904</v>
      </c>
      <c r="B19" s="4">
        <v>7</v>
      </c>
      <c r="C19" s="4">
        <v>9</v>
      </c>
      <c r="D19" s="4">
        <v>6</v>
      </c>
      <c r="E19" s="4">
        <v>3</v>
      </c>
      <c r="F19" s="4">
        <v>10</v>
      </c>
      <c r="G19" s="4">
        <v>8</v>
      </c>
      <c r="H19" s="4">
        <v>4</v>
      </c>
      <c r="I19" s="4">
        <v>2</v>
      </c>
      <c r="J19" s="4">
        <v>1</v>
      </c>
      <c r="K19" s="4">
        <v>5</v>
      </c>
    </row>
    <row r="20" spans="1:12">
      <c r="A20" t="s">
        <v>1905</v>
      </c>
      <c r="B20" s="4">
        <v>1</v>
      </c>
      <c r="C20" s="4">
        <v>6</v>
      </c>
      <c r="D20" s="4">
        <v>7</v>
      </c>
      <c r="E20" s="4">
        <v>8</v>
      </c>
      <c r="F20" s="4">
        <v>4</v>
      </c>
      <c r="G20" s="4">
        <v>9</v>
      </c>
      <c r="H20" s="4">
        <v>3</v>
      </c>
      <c r="I20" s="4">
        <v>2</v>
      </c>
      <c r="J20" s="4">
        <v>10</v>
      </c>
      <c r="K20" s="4">
        <v>5</v>
      </c>
    </row>
    <row r="21" spans="1:12">
      <c r="A21" t="s">
        <v>1906</v>
      </c>
      <c r="B21" s="4">
        <v>9</v>
      </c>
      <c r="C21" s="4">
        <v>2</v>
      </c>
      <c r="D21" s="4">
        <v>3</v>
      </c>
      <c r="E21" s="4">
        <v>1</v>
      </c>
      <c r="F21" s="4">
        <v>5</v>
      </c>
      <c r="G21" s="4">
        <v>8</v>
      </c>
      <c r="H21" s="4">
        <v>4</v>
      </c>
      <c r="I21" s="4">
        <v>6</v>
      </c>
      <c r="J21" s="4">
        <v>7</v>
      </c>
      <c r="K21" s="4">
        <v>10</v>
      </c>
    </row>
    <row r="22" spans="1:12">
      <c r="A22" t="s">
        <v>1907</v>
      </c>
      <c r="B22" s="4">
        <v>9</v>
      </c>
      <c r="C22" s="4">
        <v>2</v>
      </c>
      <c r="D22" s="4">
        <v>3</v>
      </c>
      <c r="E22" s="4">
        <v>4</v>
      </c>
      <c r="F22" s="4">
        <v>7</v>
      </c>
      <c r="G22" s="4">
        <v>5</v>
      </c>
      <c r="H22" s="4">
        <v>8</v>
      </c>
      <c r="I22" s="4">
        <v>10</v>
      </c>
      <c r="J22" s="4">
        <v>1</v>
      </c>
      <c r="K22" s="4">
        <v>6</v>
      </c>
    </row>
    <row r="23" spans="1:12">
      <c r="A23" t="s">
        <v>1908</v>
      </c>
      <c r="B23" s="5" t="s">
        <v>1940</v>
      </c>
      <c r="C23" s="5" t="s">
        <v>1940</v>
      </c>
      <c r="D23" s="5" t="s">
        <v>1940</v>
      </c>
      <c r="E23" s="5" t="s">
        <v>1940</v>
      </c>
      <c r="F23" s="5" t="s">
        <v>1940</v>
      </c>
      <c r="G23" s="5" t="s">
        <v>1940</v>
      </c>
      <c r="H23" s="5" t="s">
        <v>1940</v>
      </c>
      <c r="I23" s="5" t="s">
        <v>1940</v>
      </c>
      <c r="J23" s="5" t="s">
        <v>1940</v>
      </c>
      <c r="K23" s="5" t="s">
        <v>1940</v>
      </c>
      <c r="L23" s="5" t="s">
        <v>1939</v>
      </c>
    </row>
    <row r="24" spans="1:12">
      <c r="A24" t="s">
        <v>1909</v>
      </c>
      <c r="B24" s="4">
        <v>10</v>
      </c>
      <c r="C24" s="4">
        <v>4</v>
      </c>
      <c r="D24" s="4">
        <v>3</v>
      </c>
      <c r="E24" s="4">
        <v>2</v>
      </c>
      <c r="F24" s="4">
        <v>9</v>
      </c>
      <c r="G24" s="4">
        <v>5</v>
      </c>
      <c r="H24" s="4">
        <v>7</v>
      </c>
      <c r="I24" s="4">
        <v>6</v>
      </c>
      <c r="J24" s="4">
        <v>1</v>
      </c>
      <c r="K24" s="4">
        <v>8</v>
      </c>
    </row>
    <row r="25" spans="1:12">
      <c r="A25" t="s">
        <v>1910</v>
      </c>
      <c r="B25" s="4">
        <v>8</v>
      </c>
      <c r="C25" s="4">
        <v>1</v>
      </c>
      <c r="D25" s="4">
        <v>2</v>
      </c>
      <c r="E25" s="4">
        <v>3</v>
      </c>
      <c r="F25" s="4">
        <v>9</v>
      </c>
      <c r="G25" s="4">
        <v>10</v>
      </c>
      <c r="H25" s="4">
        <v>7</v>
      </c>
      <c r="I25" s="4">
        <v>6</v>
      </c>
      <c r="J25" s="4">
        <v>4</v>
      </c>
      <c r="K25" s="4">
        <v>5</v>
      </c>
    </row>
    <row r="26" spans="1:12">
      <c r="A26" t="s">
        <v>1911</v>
      </c>
      <c r="B26" s="4">
        <v>5</v>
      </c>
      <c r="C26" s="4">
        <v>6</v>
      </c>
      <c r="D26" s="4">
        <v>2</v>
      </c>
      <c r="E26" s="4">
        <v>3</v>
      </c>
      <c r="F26" s="4">
        <v>7</v>
      </c>
      <c r="G26" s="4">
        <v>10</v>
      </c>
      <c r="H26" s="4">
        <v>8</v>
      </c>
      <c r="I26" s="4">
        <v>9</v>
      </c>
      <c r="J26" s="4">
        <v>1</v>
      </c>
      <c r="K26" s="4">
        <v>4</v>
      </c>
    </row>
    <row r="27" spans="1:12">
      <c r="A27" t="s">
        <v>1912</v>
      </c>
      <c r="B27" s="4">
        <v>8</v>
      </c>
      <c r="C27" s="4">
        <v>4</v>
      </c>
      <c r="D27" s="4">
        <v>1</v>
      </c>
      <c r="E27" s="4">
        <v>2</v>
      </c>
      <c r="F27" s="4">
        <v>3</v>
      </c>
      <c r="G27" s="4">
        <v>9</v>
      </c>
      <c r="H27" s="4">
        <v>5</v>
      </c>
      <c r="I27" s="4">
        <v>6</v>
      </c>
      <c r="J27" s="4">
        <v>7</v>
      </c>
      <c r="K27" s="4">
        <v>10</v>
      </c>
    </row>
    <row r="28" spans="1:12">
      <c r="A28" t="s">
        <v>1913</v>
      </c>
      <c r="B28" s="4">
        <v>3</v>
      </c>
      <c r="C28" s="4">
        <v>1</v>
      </c>
      <c r="D28" s="4">
        <v>4</v>
      </c>
      <c r="E28" s="4">
        <v>6</v>
      </c>
      <c r="F28" s="4">
        <v>5</v>
      </c>
      <c r="G28" s="4">
        <v>7</v>
      </c>
      <c r="H28" s="4">
        <v>8</v>
      </c>
      <c r="I28" s="4">
        <v>9</v>
      </c>
      <c r="J28" s="4">
        <v>10</v>
      </c>
      <c r="K28" s="4">
        <v>2</v>
      </c>
    </row>
    <row r="29" spans="1:12">
      <c r="A29" t="s">
        <v>1914</v>
      </c>
      <c r="B29" s="4">
        <v>7</v>
      </c>
      <c r="C29" s="4">
        <v>8</v>
      </c>
      <c r="D29" s="4">
        <v>3</v>
      </c>
      <c r="E29" s="4">
        <v>1</v>
      </c>
      <c r="F29" s="4">
        <v>9</v>
      </c>
      <c r="G29" s="4">
        <v>10</v>
      </c>
      <c r="H29" s="4">
        <v>2</v>
      </c>
      <c r="I29" s="4">
        <v>4</v>
      </c>
      <c r="J29" s="4">
        <v>5</v>
      </c>
      <c r="K29" s="4">
        <v>6</v>
      </c>
    </row>
    <row r="30" spans="1:12">
      <c r="A30" t="s">
        <v>1915</v>
      </c>
      <c r="B30" s="4">
        <v>10</v>
      </c>
      <c r="C30" s="4">
        <v>3</v>
      </c>
      <c r="D30" s="4">
        <v>4</v>
      </c>
      <c r="E30" s="4">
        <v>2</v>
      </c>
      <c r="F30" s="4">
        <v>9</v>
      </c>
      <c r="G30" s="4">
        <v>7</v>
      </c>
      <c r="H30" s="4">
        <v>8</v>
      </c>
      <c r="I30" s="4">
        <v>6</v>
      </c>
      <c r="J30" s="4">
        <v>1</v>
      </c>
      <c r="K30" s="4">
        <v>5</v>
      </c>
    </row>
    <row r="31" spans="1:12">
      <c r="A31" t="s">
        <v>1916</v>
      </c>
      <c r="B31" s="5" t="s">
        <v>1940</v>
      </c>
      <c r="C31" s="5" t="s">
        <v>1940</v>
      </c>
      <c r="D31" s="5" t="s">
        <v>1940</v>
      </c>
      <c r="E31" s="5" t="s">
        <v>1940</v>
      </c>
      <c r="F31" s="5" t="s">
        <v>1940</v>
      </c>
      <c r="G31" s="5" t="s">
        <v>1940</v>
      </c>
      <c r="H31" s="5" t="s">
        <v>1940</v>
      </c>
      <c r="I31" s="5" t="s">
        <v>1940</v>
      </c>
      <c r="J31" s="5" t="s">
        <v>1940</v>
      </c>
      <c r="K31" s="5" t="s">
        <v>1940</v>
      </c>
      <c r="L31" s="5" t="s">
        <v>1939</v>
      </c>
    </row>
    <row r="32" spans="1:12">
      <c r="A32" t="s">
        <v>1917</v>
      </c>
      <c r="B32" s="4">
        <v>5</v>
      </c>
      <c r="C32" s="4">
        <v>9</v>
      </c>
      <c r="D32" s="4">
        <v>2</v>
      </c>
      <c r="E32" s="4">
        <v>8</v>
      </c>
      <c r="F32" s="4">
        <v>4</v>
      </c>
      <c r="G32" s="4">
        <v>10</v>
      </c>
      <c r="H32" s="4">
        <v>6</v>
      </c>
      <c r="I32" s="4">
        <v>7</v>
      </c>
      <c r="J32" s="4">
        <v>1</v>
      </c>
      <c r="K32" s="4">
        <v>3</v>
      </c>
    </row>
    <row r="33" spans="1:11">
      <c r="A33" t="s">
        <v>1918</v>
      </c>
      <c r="B33" s="4">
        <v>9</v>
      </c>
      <c r="C33" s="4">
        <v>1</v>
      </c>
      <c r="D33" s="4">
        <v>4</v>
      </c>
      <c r="E33" s="4">
        <v>3</v>
      </c>
      <c r="F33" s="4">
        <v>5</v>
      </c>
      <c r="G33" s="4">
        <v>10</v>
      </c>
      <c r="H33" s="4">
        <v>8</v>
      </c>
      <c r="I33" s="4">
        <v>7</v>
      </c>
      <c r="J33" s="4">
        <v>2</v>
      </c>
      <c r="K33" s="4">
        <v>6</v>
      </c>
    </row>
    <row r="34" spans="1:11">
      <c r="A34" t="s">
        <v>1919</v>
      </c>
      <c r="B34" s="4">
        <v>4</v>
      </c>
      <c r="C34" s="4">
        <v>1</v>
      </c>
      <c r="D34" s="4">
        <v>3</v>
      </c>
      <c r="E34" s="4">
        <v>6</v>
      </c>
      <c r="F34" s="4">
        <v>9</v>
      </c>
      <c r="G34" s="4">
        <v>10</v>
      </c>
      <c r="H34" s="4">
        <v>8</v>
      </c>
      <c r="I34" s="4">
        <v>5</v>
      </c>
      <c r="J34" s="4">
        <v>2</v>
      </c>
      <c r="K34" s="4">
        <v>7</v>
      </c>
    </row>
    <row r="35" spans="1:11">
      <c r="A35" t="s">
        <v>1920</v>
      </c>
      <c r="B35" s="4">
        <v>5</v>
      </c>
      <c r="C35" s="4">
        <v>1</v>
      </c>
      <c r="D35" s="4">
        <v>3</v>
      </c>
      <c r="E35" s="4">
        <v>4</v>
      </c>
      <c r="F35" s="4">
        <v>6</v>
      </c>
      <c r="G35" s="4">
        <v>2</v>
      </c>
      <c r="H35" s="4">
        <v>7</v>
      </c>
      <c r="I35" s="4">
        <v>9</v>
      </c>
      <c r="J35" s="4">
        <v>10</v>
      </c>
      <c r="K35" s="4">
        <v>8</v>
      </c>
    </row>
    <row r="36" spans="1:11">
      <c r="A36" t="s">
        <v>1921</v>
      </c>
      <c r="B36" s="4">
        <v>5</v>
      </c>
      <c r="C36" s="4">
        <v>2</v>
      </c>
      <c r="D36" s="4">
        <v>4</v>
      </c>
      <c r="E36" s="4">
        <v>1</v>
      </c>
      <c r="F36" s="4">
        <v>8</v>
      </c>
      <c r="G36" s="4">
        <v>10</v>
      </c>
      <c r="H36" s="4">
        <v>7</v>
      </c>
      <c r="I36" s="4">
        <v>9</v>
      </c>
      <c r="J36" s="4">
        <v>3</v>
      </c>
      <c r="K36" s="4">
        <v>6</v>
      </c>
    </row>
    <row r="37" spans="1:11">
      <c r="A37" t="s">
        <v>1922</v>
      </c>
      <c r="B37" s="4">
        <v>5</v>
      </c>
      <c r="C37" s="4">
        <v>1</v>
      </c>
      <c r="D37" s="4">
        <v>3</v>
      </c>
      <c r="E37" s="4">
        <v>6</v>
      </c>
      <c r="F37" s="4">
        <v>7</v>
      </c>
      <c r="G37" s="4">
        <v>8</v>
      </c>
      <c r="H37" s="4">
        <v>9</v>
      </c>
      <c r="I37" s="4">
        <v>10</v>
      </c>
      <c r="J37" s="4">
        <v>4</v>
      </c>
      <c r="K37" s="4">
        <v>2</v>
      </c>
    </row>
    <row r="38" spans="1:11">
      <c r="A38" t="s">
        <v>1923</v>
      </c>
      <c r="B38" s="4">
        <v>9</v>
      </c>
      <c r="C38" s="4">
        <v>3</v>
      </c>
      <c r="D38" s="4">
        <v>2</v>
      </c>
      <c r="E38" s="4">
        <v>4</v>
      </c>
      <c r="F38" s="4">
        <v>5</v>
      </c>
      <c r="G38" s="4">
        <v>10</v>
      </c>
      <c r="H38" s="4">
        <v>7</v>
      </c>
      <c r="I38" s="4">
        <v>8</v>
      </c>
      <c r="J38" s="4">
        <v>1</v>
      </c>
      <c r="K38" s="4">
        <v>6</v>
      </c>
    </row>
    <row r="39" spans="1:11">
      <c r="A39" t="s">
        <v>1924</v>
      </c>
      <c r="B39" s="4">
        <v>1</v>
      </c>
      <c r="C39" s="4">
        <v>9</v>
      </c>
      <c r="D39" s="4">
        <v>2</v>
      </c>
      <c r="E39" s="4">
        <v>3</v>
      </c>
      <c r="F39" s="4">
        <v>7</v>
      </c>
      <c r="G39" s="4">
        <v>4</v>
      </c>
      <c r="H39" s="4">
        <v>5</v>
      </c>
      <c r="I39" s="4">
        <v>6</v>
      </c>
      <c r="J39" s="4">
        <v>10</v>
      </c>
      <c r="K39" s="4">
        <v>8</v>
      </c>
    </row>
    <row r="40" spans="1:11">
      <c r="A40" t="s">
        <v>1925</v>
      </c>
      <c r="B40" s="4">
        <v>2</v>
      </c>
      <c r="C40" s="4">
        <v>1</v>
      </c>
      <c r="D40" s="4">
        <v>3</v>
      </c>
      <c r="E40" s="4">
        <v>4</v>
      </c>
      <c r="F40" s="4">
        <v>5</v>
      </c>
      <c r="G40" s="4">
        <v>6</v>
      </c>
      <c r="H40" s="4">
        <v>7</v>
      </c>
      <c r="I40" s="4">
        <v>8</v>
      </c>
      <c r="J40" s="4">
        <v>9</v>
      </c>
      <c r="K40" s="4">
        <v>10</v>
      </c>
    </row>
    <row r="41" spans="1:11">
      <c r="A41" t="s">
        <v>1926</v>
      </c>
      <c r="B41" s="4">
        <v>9</v>
      </c>
      <c r="C41" s="4">
        <v>8</v>
      </c>
      <c r="D41" s="4">
        <v>1</v>
      </c>
      <c r="E41" s="4">
        <v>2</v>
      </c>
      <c r="F41" s="4">
        <v>7</v>
      </c>
      <c r="G41" s="4">
        <v>6</v>
      </c>
      <c r="H41" s="4">
        <v>4</v>
      </c>
      <c r="I41" s="4">
        <v>10</v>
      </c>
      <c r="J41" s="4">
        <v>3</v>
      </c>
      <c r="K41" s="4">
        <v>5</v>
      </c>
    </row>
    <row r="42" spans="1:11">
      <c r="A42" t="s">
        <v>1927</v>
      </c>
      <c r="B42" s="4">
        <v>8</v>
      </c>
      <c r="C42" s="4">
        <v>4</v>
      </c>
      <c r="D42" s="4">
        <v>1</v>
      </c>
      <c r="E42" s="4">
        <v>2</v>
      </c>
      <c r="F42" s="4">
        <v>7</v>
      </c>
      <c r="G42" s="4">
        <v>10</v>
      </c>
      <c r="H42" s="4">
        <v>5</v>
      </c>
      <c r="I42" s="4">
        <v>6</v>
      </c>
      <c r="J42" s="4">
        <v>3</v>
      </c>
      <c r="K42" s="4">
        <v>9</v>
      </c>
    </row>
    <row r="43" spans="1:11">
      <c r="A43" t="s">
        <v>1928</v>
      </c>
      <c r="B43" s="4">
        <v>6</v>
      </c>
      <c r="C43" s="4">
        <v>2</v>
      </c>
      <c r="D43" s="4">
        <v>3</v>
      </c>
      <c r="E43" s="4">
        <v>5</v>
      </c>
      <c r="F43" s="4">
        <v>4</v>
      </c>
      <c r="G43" s="4">
        <v>9</v>
      </c>
      <c r="H43" s="4">
        <v>7</v>
      </c>
      <c r="I43" s="4">
        <v>8</v>
      </c>
      <c r="J43" s="4">
        <v>1</v>
      </c>
      <c r="K43" s="4">
        <v>10</v>
      </c>
    </row>
    <row r="44" spans="1:11">
      <c r="A44" t="s">
        <v>1929</v>
      </c>
      <c r="B44" s="4">
        <v>4</v>
      </c>
      <c r="C44" s="4">
        <v>2</v>
      </c>
      <c r="D44" s="4">
        <v>8</v>
      </c>
      <c r="E44" s="4">
        <v>3</v>
      </c>
      <c r="F44" s="4">
        <v>6</v>
      </c>
      <c r="G44" s="4">
        <v>9</v>
      </c>
      <c r="H44" s="4">
        <v>7</v>
      </c>
      <c r="I44" s="4">
        <v>10</v>
      </c>
      <c r="J44" s="4">
        <v>1</v>
      </c>
      <c r="K44" s="4">
        <v>5</v>
      </c>
    </row>
    <row r="45" spans="1:11">
      <c r="A45" t="s">
        <v>1930</v>
      </c>
      <c r="B45" s="4">
        <v>7</v>
      </c>
      <c r="C45" s="4">
        <v>1</v>
      </c>
      <c r="D45" s="4">
        <v>3</v>
      </c>
      <c r="E45" s="4">
        <v>4</v>
      </c>
      <c r="F45" s="4">
        <v>5</v>
      </c>
      <c r="G45" s="4">
        <v>8</v>
      </c>
      <c r="H45" s="4">
        <v>9</v>
      </c>
      <c r="I45" s="4">
        <v>6</v>
      </c>
      <c r="J45" s="4">
        <v>2</v>
      </c>
      <c r="K45" s="4">
        <v>10</v>
      </c>
    </row>
    <row r="46" spans="1:11">
      <c r="A46" t="s">
        <v>1931</v>
      </c>
      <c r="B46" s="4">
        <v>5</v>
      </c>
      <c r="C46" s="4">
        <v>4</v>
      </c>
      <c r="D46" s="4">
        <v>2</v>
      </c>
      <c r="E46" s="4">
        <v>3</v>
      </c>
      <c r="F46" s="4">
        <v>6</v>
      </c>
      <c r="G46" s="4">
        <v>10</v>
      </c>
      <c r="H46" s="4">
        <v>8</v>
      </c>
      <c r="I46" s="4">
        <v>9</v>
      </c>
      <c r="J46" s="4">
        <v>1</v>
      </c>
      <c r="K46" s="4">
        <v>7</v>
      </c>
    </row>
    <row r="47" spans="1:11">
      <c r="A47" t="s">
        <v>1932</v>
      </c>
      <c r="B47" s="4">
        <v>3</v>
      </c>
      <c r="C47" s="4">
        <v>4</v>
      </c>
      <c r="D47" s="4">
        <v>2</v>
      </c>
      <c r="E47" s="4">
        <v>7</v>
      </c>
      <c r="F47" s="4">
        <v>5</v>
      </c>
      <c r="G47" s="4">
        <v>10</v>
      </c>
      <c r="H47" s="4">
        <v>8</v>
      </c>
      <c r="I47" s="4">
        <v>1</v>
      </c>
      <c r="J47" s="4">
        <v>6</v>
      </c>
      <c r="K47" s="4">
        <v>9</v>
      </c>
    </row>
    <row r="48" spans="1:11">
      <c r="A48" t="s">
        <v>1933</v>
      </c>
      <c r="B48" s="4">
        <v>8</v>
      </c>
      <c r="C48" s="4">
        <v>9</v>
      </c>
      <c r="D48" s="4">
        <v>4</v>
      </c>
      <c r="E48" s="4">
        <v>6</v>
      </c>
      <c r="F48" s="4">
        <v>10</v>
      </c>
      <c r="G48" s="4">
        <v>7</v>
      </c>
      <c r="H48" s="4">
        <v>2</v>
      </c>
      <c r="I48" s="4">
        <v>3</v>
      </c>
      <c r="J48" s="4">
        <v>1</v>
      </c>
      <c r="K48" s="4">
        <v>5</v>
      </c>
    </row>
    <row r="49" spans="1:12">
      <c r="A49" t="s">
        <v>1934</v>
      </c>
      <c r="B49" s="5" t="s">
        <v>1940</v>
      </c>
      <c r="C49" s="5" t="s">
        <v>1940</v>
      </c>
      <c r="D49" s="5" t="s">
        <v>1940</v>
      </c>
      <c r="E49" s="5" t="s">
        <v>1940</v>
      </c>
      <c r="F49" s="5" t="s">
        <v>1940</v>
      </c>
      <c r="G49" s="5" t="s">
        <v>1940</v>
      </c>
      <c r="H49" s="5" t="s">
        <v>1940</v>
      </c>
      <c r="I49" s="5" t="s">
        <v>1940</v>
      </c>
      <c r="J49" s="5" t="s">
        <v>1940</v>
      </c>
      <c r="K49" s="5" t="s">
        <v>1940</v>
      </c>
      <c r="L49" s="5" t="s">
        <v>1939</v>
      </c>
    </row>
    <row r="50" spans="1:12">
      <c r="A50" t="s">
        <v>1935</v>
      </c>
      <c r="B50" s="4">
        <v>3</v>
      </c>
      <c r="C50" s="4">
        <v>9</v>
      </c>
      <c r="D50" s="4">
        <v>1</v>
      </c>
      <c r="E50" s="4">
        <v>2</v>
      </c>
      <c r="F50" s="4">
        <v>4</v>
      </c>
      <c r="G50" s="4">
        <v>5</v>
      </c>
      <c r="H50" s="4">
        <v>7</v>
      </c>
      <c r="I50" s="4">
        <v>6</v>
      </c>
      <c r="J50" s="4">
        <v>10</v>
      </c>
      <c r="K50" s="4">
        <v>8</v>
      </c>
    </row>
    <row r="51" spans="1:12">
      <c r="A51" t="s">
        <v>1936</v>
      </c>
      <c r="B51" s="4">
        <v>9</v>
      </c>
      <c r="C51" s="4">
        <v>8</v>
      </c>
      <c r="D51" s="4">
        <v>2</v>
      </c>
      <c r="E51" s="4">
        <v>3</v>
      </c>
      <c r="F51" s="4">
        <v>7</v>
      </c>
      <c r="G51" s="4">
        <v>10</v>
      </c>
      <c r="H51" s="4">
        <v>1</v>
      </c>
      <c r="I51" s="4">
        <v>4</v>
      </c>
      <c r="J51" s="4">
        <v>5</v>
      </c>
      <c r="K51" s="4">
        <v>6</v>
      </c>
    </row>
    <row r="52" spans="1:12">
      <c r="A52" t="s">
        <v>1937</v>
      </c>
      <c r="B52" s="4">
        <v>5</v>
      </c>
      <c r="C52" s="4">
        <v>4</v>
      </c>
      <c r="D52" s="4">
        <v>2</v>
      </c>
      <c r="E52" s="4">
        <v>1</v>
      </c>
      <c r="F52" s="4">
        <v>7</v>
      </c>
      <c r="G52" s="4">
        <v>8</v>
      </c>
      <c r="H52" s="4">
        <v>6</v>
      </c>
      <c r="I52" s="4">
        <v>3</v>
      </c>
      <c r="J52" s="4">
        <v>9</v>
      </c>
      <c r="K52" s="4">
        <v>10</v>
      </c>
    </row>
    <row r="53" spans="1:12">
      <c r="A53" t="s">
        <v>1938</v>
      </c>
      <c r="B53" s="4">
        <v>7</v>
      </c>
      <c r="C53" s="4">
        <v>1</v>
      </c>
      <c r="D53" s="4">
        <v>3</v>
      </c>
      <c r="E53" s="4">
        <v>6</v>
      </c>
      <c r="F53" s="4">
        <v>4</v>
      </c>
      <c r="G53" s="4">
        <v>9</v>
      </c>
      <c r="H53" s="4">
        <v>10</v>
      </c>
      <c r="I53" s="4">
        <v>5</v>
      </c>
      <c r="J53" s="4">
        <v>2</v>
      </c>
      <c r="K53" s="4">
        <v>8</v>
      </c>
    </row>
    <row r="54" spans="1:12">
      <c r="A54" t="s">
        <v>1956</v>
      </c>
      <c r="B54" s="10">
        <v>4</v>
      </c>
      <c r="C54" s="10">
        <v>2</v>
      </c>
      <c r="D54" s="10">
        <v>6</v>
      </c>
      <c r="E54" s="10">
        <v>3</v>
      </c>
      <c r="F54" s="10">
        <v>10</v>
      </c>
      <c r="G54" s="10">
        <v>9</v>
      </c>
      <c r="H54" s="10">
        <v>5</v>
      </c>
      <c r="I54" s="10">
        <v>7</v>
      </c>
      <c r="J54" s="10">
        <v>1</v>
      </c>
      <c r="K54" s="10">
        <v>8</v>
      </c>
    </row>
    <row r="55" spans="1:12">
      <c r="A55" t="s">
        <v>1957</v>
      </c>
      <c r="B55" s="4">
        <v>4</v>
      </c>
      <c r="C55" s="4">
        <v>7</v>
      </c>
      <c r="D55" s="4">
        <v>1</v>
      </c>
      <c r="E55" s="4">
        <v>6</v>
      </c>
      <c r="F55" s="4">
        <v>5</v>
      </c>
      <c r="G55" s="4">
        <v>10</v>
      </c>
      <c r="H55" s="4">
        <v>2</v>
      </c>
      <c r="I55" s="4">
        <v>3</v>
      </c>
      <c r="J55" s="4">
        <v>8</v>
      </c>
      <c r="K55" s="4">
        <v>9</v>
      </c>
    </row>
    <row r="56" spans="1:12">
      <c r="A56" t="s">
        <v>1958</v>
      </c>
      <c r="B56" s="4">
        <v>8</v>
      </c>
      <c r="C56" s="4">
        <v>2</v>
      </c>
      <c r="D56" s="4">
        <v>3</v>
      </c>
      <c r="E56" s="4">
        <v>5</v>
      </c>
      <c r="F56" s="4">
        <v>7</v>
      </c>
      <c r="G56" s="4">
        <v>9</v>
      </c>
      <c r="H56" s="4">
        <v>4</v>
      </c>
      <c r="I56" s="4">
        <v>6</v>
      </c>
      <c r="J56" s="4">
        <v>1</v>
      </c>
      <c r="K56" s="4">
        <v>10</v>
      </c>
    </row>
    <row r="57" spans="1:12">
      <c r="A57" t="s">
        <v>1959</v>
      </c>
      <c r="B57" s="4">
        <v>7</v>
      </c>
      <c r="C57" s="4">
        <v>10</v>
      </c>
      <c r="D57" s="4">
        <v>1</v>
      </c>
      <c r="E57" s="4">
        <v>4</v>
      </c>
      <c r="F57" s="4">
        <v>5</v>
      </c>
      <c r="G57" s="4">
        <v>6</v>
      </c>
      <c r="H57" s="4">
        <v>3</v>
      </c>
      <c r="I57" s="4">
        <v>2</v>
      </c>
      <c r="J57" s="4">
        <v>8</v>
      </c>
      <c r="K57" s="4">
        <v>9</v>
      </c>
    </row>
    <row r="58" spans="1:12">
      <c r="A58" t="s">
        <v>1960</v>
      </c>
      <c r="B58" s="4">
        <v>9</v>
      </c>
      <c r="C58" s="4">
        <v>7</v>
      </c>
      <c r="D58" s="4">
        <v>1</v>
      </c>
      <c r="E58" s="4">
        <v>2</v>
      </c>
      <c r="F58" s="4">
        <v>8</v>
      </c>
      <c r="G58" s="4">
        <v>10</v>
      </c>
      <c r="H58" s="4">
        <v>4</v>
      </c>
      <c r="I58" s="4">
        <v>3</v>
      </c>
      <c r="J58" s="4">
        <v>6</v>
      </c>
      <c r="K58" s="4">
        <v>5</v>
      </c>
    </row>
    <row r="59" spans="1:12">
      <c r="A59" t="s">
        <v>1961</v>
      </c>
      <c r="B59" s="4">
        <v>6</v>
      </c>
      <c r="C59" s="4">
        <v>8</v>
      </c>
      <c r="D59" s="4">
        <v>1</v>
      </c>
      <c r="E59" s="4">
        <v>5</v>
      </c>
      <c r="F59" s="4">
        <v>9</v>
      </c>
      <c r="G59" s="4">
        <v>7</v>
      </c>
      <c r="H59" s="4">
        <v>3</v>
      </c>
      <c r="I59" s="4">
        <v>2</v>
      </c>
      <c r="J59" s="4">
        <v>4</v>
      </c>
      <c r="K59" s="4">
        <v>10</v>
      </c>
    </row>
    <row r="60" spans="1:12">
      <c r="A60" t="s">
        <v>1962</v>
      </c>
      <c r="B60" s="4">
        <v>5</v>
      </c>
      <c r="C60" s="4">
        <v>2</v>
      </c>
      <c r="D60" s="4">
        <v>1</v>
      </c>
      <c r="E60" s="4">
        <v>3</v>
      </c>
      <c r="F60" s="4">
        <v>8</v>
      </c>
      <c r="G60" s="4">
        <v>9</v>
      </c>
      <c r="H60" s="4">
        <v>6</v>
      </c>
      <c r="I60" s="4">
        <v>10</v>
      </c>
      <c r="J60" s="4">
        <v>7</v>
      </c>
      <c r="K60" s="4">
        <v>4</v>
      </c>
    </row>
    <row r="61" spans="1:12">
      <c r="A61" t="s">
        <v>1963</v>
      </c>
      <c r="B61" s="4">
        <v>9</v>
      </c>
      <c r="C61" s="4">
        <v>5</v>
      </c>
      <c r="D61" s="4">
        <v>1</v>
      </c>
      <c r="E61" s="4">
        <v>3</v>
      </c>
      <c r="F61" s="4">
        <v>6</v>
      </c>
      <c r="G61" s="4">
        <v>10</v>
      </c>
      <c r="H61" s="4">
        <v>8</v>
      </c>
      <c r="I61" s="4">
        <v>2</v>
      </c>
      <c r="J61" s="4">
        <v>4</v>
      </c>
      <c r="K61" s="4">
        <v>7</v>
      </c>
    </row>
    <row r="62" spans="1:12">
      <c r="A62" t="s">
        <v>1964</v>
      </c>
      <c r="B62" s="4">
        <v>5</v>
      </c>
      <c r="C62" s="4">
        <v>1</v>
      </c>
      <c r="D62" s="4">
        <v>4</v>
      </c>
      <c r="E62" s="4">
        <v>3</v>
      </c>
      <c r="F62" s="4">
        <v>8</v>
      </c>
      <c r="G62" s="4">
        <v>9</v>
      </c>
      <c r="H62" s="4">
        <v>7</v>
      </c>
      <c r="I62" s="4">
        <v>10</v>
      </c>
      <c r="J62" s="4">
        <v>2</v>
      </c>
      <c r="K62" s="4">
        <v>6</v>
      </c>
    </row>
    <row r="63" spans="1:12">
      <c r="A63" t="s">
        <v>1965</v>
      </c>
      <c r="B63" s="10">
        <v>10</v>
      </c>
      <c r="C63" s="10">
        <v>9</v>
      </c>
      <c r="D63" s="10">
        <v>4</v>
      </c>
      <c r="E63" s="10">
        <v>8</v>
      </c>
      <c r="F63" s="10">
        <v>6</v>
      </c>
      <c r="G63" s="10">
        <v>5</v>
      </c>
      <c r="H63" s="10">
        <v>3</v>
      </c>
      <c r="I63" s="10">
        <v>1</v>
      </c>
      <c r="J63" s="10">
        <v>7</v>
      </c>
      <c r="K63" s="10">
        <v>2</v>
      </c>
    </row>
    <row r="64" spans="1:12">
      <c r="A64" t="s">
        <v>1966</v>
      </c>
      <c r="B64" s="4">
        <v>5</v>
      </c>
      <c r="C64" s="4">
        <v>9</v>
      </c>
      <c r="D64" s="4">
        <v>1</v>
      </c>
      <c r="E64" s="4">
        <v>6</v>
      </c>
      <c r="F64" s="4">
        <v>3</v>
      </c>
      <c r="G64" s="4">
        <v>7</v>
      </c>
      <c r="H64" s="4">
        <v>2</v>
      </c>
      <c r="I64" s="4">
        <v>8</v>
      </c>
      <c r="J64" s="4">
        <v>4</v>
      </c>
      <c r="K64" s="4">
        <v>10</v>
      </c>
    </row>
    <row r="66" spans="1:12">
      <c r="A66" s="3" t="s">
        <v>1941</v>
      </c>
      <c r="B66" s="8">
        <f>AVERAGE(B3:B64)</f>
        <v>5.9285714285714288</v>
      </c>
      <c r="C66" s="8">
        <f>AVERAGE(C3:C64)</f>
        <v>4.75</v>
      </c>
      <c r="D66" s="8">
        <f t="shared" ref="D66:K66" si="0">AVERAGE(D3:D64)</f>
        <v>2.7142857142857144</v>
      </c>
      <c r="E66" s="8">
        <f t="shared" si="0"/>
        <v>3.8571428571428572</v>
      </c>
      <c r="F66" s="8">
        <f t="shared" si="0"/>
        <v>6.4107142857142856</v>
      </c>
      <c r="G66" s="8">
        <f t="shared" si="0"/>
        <v>8.1964285714285712</v>
      </c>
      <c r="H66" s="8">
        <f t="shared" si="0"/>
        <v>5.875</v>
      </c>
      <c r="I66" s="8">
        <f t="shared" si="0"/>
        <v>6.1785714285714288</v>
      </c>
      <c r="J66" s="8">
        <f t="shared" si="0"/>
        <v>4.2857142857142856</v>
      </c>
      <c r="K66" s="8">
        <f t="shared" si="0"/>
        <v>6.8035714285714288</v>
      </c>
      <c r="L66" s="14"/>
    </row>
    <row r="67" spans="1:12">
      <c r="B67" s="9"/>
      <c r="C67" s="9"/>
      <c r="D67" s="9"/>
      <c r="E67" s="9"/>
      <c r="F67" s="9"/>
      <c r="G67" s="9"/>
      <c r="H67" s="9"/>
      <c r="I67" s="9"/>
      <c r="J67" s="9"/>
      <c r="K67" s="9"/>
    </row>
    <row r="68" spans="1:12">
      <c r="A68" s="3" t="s">
        <v>1942</v>
      </c>
      <c r="B68" s="9">
        <f>MODE(B3:B64)</f>
        <v>5</v>
      </c>
      <c r="C68" s="9">
        <f t="shared" ref="C68:K68" si="1">MODE(C3:C64)</f>
        <v>1</v>
      </c>
      <c r="D68" s="9">
        <f t="shared" si="1"/>
        <v>1</v>
      </c>
      <c r="E68" s="9">
        <f t="shared" si="1"/>
        <v>3</v>
      </c>
      <c r="F68" s="9">
        <f t="shared" si="1"/>
        <v>7</v>
      </c>
      <c r="G68" s="9">
        <f t="shared" si="1"/>
        <v>10</v>
      </c>
      <c r="H68" s="9">
        <f t="shared" si="1"/>
        <v>8</v>
      </c>
      <c r="I68" s="9">
        <f t="shared" si="1"/>
        <v>6</v>
      </c>
      <c r="J68" s="9">
        <f t="shared" si="1"/>
        <v>1</v>
      </c>
      <c r="K68" s="9">
        <f t="shared" si="1"/>
        <v>10</v>
      </c>
    </row>
    <row r="70" spans="1:12">
      <c r="A70" s="3" t="s">
        <v>1943</v>
      </c>
      <c r="B70" s="6">
        <f>RANK(B66, B66:K66, 1)</f>
        <v>6</v>
      </c>
      <c r="C70" s="6">
        <f>RANK(C66, B66:K66, 1)</f>
        <v>4</v>
      </c>
      <c r="D70" s="6">
        <f>RANK(D66, B66:K66, 1)</f>
        <v>1</v>
      </c>
      <c r="E70" s="6">
        <f>RANK(E66, B66:K66, 1)</f>
        <v>2</v>
      </c>
      <c r="F70" s="6">
        <f>RANK(F66, B66:K66, 1)</f>
        <v>8</v>
      </c>
      <c r="G70" s="6">
        <f>RANK(G66, B66:K66, 1)</f>
        <v>10</v>
      </c>
      <c r="H70" s="6">
        <f>RANK(H66, B66:K66, 1)</f>
        <v>5</v>
      </c>
      <c r="I70" s="6">
        <f>RANK(I66, B66:K66, 1)</f>
        <v>7</v>
      </c>
      <c r="J70" s="6">
        <f>RANK(J66, B66:K66, 1)</f>
        <v>3</v>
      </c>
      <c r="K70" s="6">
        <f>RANK(K66, B66:K66, 1)</f>
        <v>9</v>
      </c>
    </row>
    <row r="72" spans="1:12">
      <c r="A72" s="3" t="s">
        <v>1944</v>
      </c>
      <c r="B72" s="6">
        <f>RANK(B68, B68:K68, 1)</f>
        <v>5</v>
      </c>
      <c r="C72" s="6">
        <f>RANK(C68, B68:K68, 1)</f>
        <v>1</v>
      </c>
      <c r="D72" s="6">
        <f>RANK(D68, B68:K68, 1)</f>
        <v>1</v>
      </c>
      <c r="E72" s="6">
        <f>RANK(E68, B68:K68, 1)</f>
        <v>4</v>
      </c>
      <c r="F72" s="6">
        <f>RANK(F68, B68:K68, 1)</f>
        <v>7</v>
      </c>
      <c r="G72" s="6">
        <f>RANK(G68, B68:K68, 1)</f>
        <v>9</v>
      </c>
      <c r="H72" s="6">
        <f>RANK(H68, B68:K68, 1)</f>
        <v>8</v>
      </c>
      <c r="I72" s="6">
        <f>RANK(I68, B68:K68, 1)</f>
        <v>6</v>
      </c>
      <c r="J72" s="6">
        <f>RANK(J68, B68:K68, 1)</f>
        <v>1</v>
      </c>
      <c r="K72" s="6">
        <f>RANK(K68, B68:K68, 1)</f>
        <v>9</v>
      </c>
    </row>
    <row r="74" spans="1:12">
      <c r="A74" s="2" t="s">
        <v>1945</v>
      </c>
    </row>
    <row r="75" spans="1:12">
      <c r="A75" s="11" t="s">
        <v>1947</v>
      </c>
      <c r="B75" t="s">
        <v>53</v>
      </c>
      <c r="F75" s="11" t="s">
        <v>1950</v>
      </c>
      <c r="G75" t="s">
        <v>52</v>
      </c>
    </row>
    <row r="76" spans="1:12">
      <c r="A76" s="2">
        <v>2</v>
      </c>
      <c r="B76" t="s">
        <v>54</v>
      </c>
      <c r="F76" s="11" t="s">
        <v>1948</v>
      </c>
      <c r="G76" t="s">
        <v>53</v>
      </c>
    </row>
    <row r="77" spans="1:12">
      <c r="A77" s="2">
        <v>3</v>
      </c>
      <c r="B77" t="s">
        <v>59</v>
      </c>
      <c r="F77" s="11" t="s">
        <v>1948</v>
      </c>
      <c r="G77" t="s">
        <v>59</v>
      </c>
    </row>
    <row r="78" spans="1:12">
      <c r="A78" s="2">
        <v>4</v>
      </c>
      <c r="B78" t="s">
        <v>52</v>
      </c>
      <c r="F78" s="11">
        <v>4</v>
      </c>
      <c r="G78" t="s">
        <v>54</v>
      </c>
    </row>
    <row r="79" spans="1:12">
      <c r="A79" s="2">
        <v>5</v>
      </c>
      <c r="B79" t="s">
        <v>57</v>
      </c>
      <c r="F79" s="2">
        <v>5</v>
      </c>
      <c r="G79" t="s">
        <v>51</v>
      </c>
    </row>
    <row r="80" spans="1:12">
      <c r="A80" s="2">
        <v>6</v>
      </c>
      <c r="B80" t="s">
        <v>51</v>
      </c>
      <c r="F80" s="11">
        <v>6</v>
      </c>
      <c r="G80" t="s">
        <v>55</v>
      </c>
    </row>
    <row r="81" spans="1:13">
      <c r="A81" s="2">
        <v>7</v>
      </c>
      <c r="B81" t="s">
        <v>58</v>
      </c>
      <c r="F81" s="11">
        <v>7</v>
      </c>
      <c r="G81" t="s">
        <v>57</v>
      </c>
    </row>
    <row r="82" spans="1:13">
      <c r="A82" s="2">
        <v>8</v>
      </c>
      <c r="B82" t="s">
        <v>55</v>
      </c>
      <c r="F82" s="11" t="s">
        <v>1969</v>
      </c>
      <c r="G82" t="s">
        <v>56</v>
      </c>
    </row>
    <row r="83" spans="1:13">
      <c r="A83" s="2">
        <v>9</v>
      </c>
      <c r="B83" t="s">
        <v>60</v>
      </c>
      <c r="F83" s="11" t="s">
        <v>1969</v>
      </c>
      <c r="G83" t="s">
        <v>58</v>
      </c>
    </row>
    <row r="84" spans="1:13">
      <c r="A84" s="2">
        <v>10</v>
      </c>
      <c r="B84" t="s">
        <v>56</v>
      </c>
      <c r="F84" s="11" t="s">
        <v>1969</v>
      </c>
      <c r="G84" t="s">
        <v>60</v>
      </c>
    </row>
    <row r="86" spans="1:13">
      <c r="A86" s="12" t="s">
        <v>1953</v>
      </c>
      <c r="B86" s="7" t="s">
        <v>1952</v>
      </c>
      <c r="C86" s="7">
        <v>10</v>
      </c>
      <c r="D86" s="7">
        <v>9</v>
      </c>
      <c r="E86" s="7">
        <v>8</v>
      </c>
      <c r="F86" s="7">
        <v>7</v>
      </c>
      <c r="G86" s="7">
        <v>6</v>
      </c>
      <c r="H86" s="7">
        <v>5</v>
      </c>
      <c r="I86" s="7">
        <v>4</v>
      </c>
      <c r="J86" s="7">
        <v>3</v>
      </c>
      <c r="K86" s="7">
        <v>2</v>
      </c>
      <c r="L86" s="7">
        <v>1</v>
      </c>
      <c r="M86" s="7" t="s">
        <v>1952</v>
      </c>
    </row>
    <row r="87" spans="1:13">
      <c r="A87" s="2" t="s">
        <v>56</v>
      </c>
      <c r="C87" s="4">
        <f>COUNTIF(G3:G64, 10)</f>
        <v>21</v>
      </c>
      <c r="D87" s="4">
        <f>COUNTIF(G3:G64, 9)</f>
        <v>10</v>
      </c>
      <c r="E87" s="4">
        <f>COUNTIF(G3:G64, 8)</f>
        <v>9</v>
      </c>
      <c r="F87" s="4">
        <f>COUNTIF(G3:G64, 7)</f>
        <v>5</v>
      </c>
      <c r="G87" s="4">
        <f>COUNTIF(G3:G64, 6)</f>
        <v>3</v>
      </c>
      <c r="H87" s="4">
        <f>COUNTIF(G3:G64, 5)</f>
        <v>5</v>
      </c>
      <c r="I87" s="4">
        <f>COUNTIF(G3:G64, 4)</f>
        <v>1</v>
      </c>
      <c r="J87" s="4">
        <f>COUNTIF(G3:G64, 3)</f>
        <v>1</v>
      </c>
      <c r="K87" s="4">
        <f>COUNTIF(G3:G64, 2)</f>
        <v>1</v>
      </c>
      <c r="L87" s="4">
        <f>COUNTIF(G3:G64, 1)</f>
        <v>0</v>
      </c>
    </row>
    <row r="88" spans="1:13">
      <c r="A88" s="2" t="s">
        <v>60</v>
      </c>
      <c r="C88" s="4">
        <f>COUNTIF(K3:K64, 10)</f>
        <v>10</v>
      </c>
      <c r="D88" s="4">
        <f>COUNTIF(K3:K64, 9)</f>
        <v>8</v>
      </c>
      <c r="E88" s="4">
        <f>COUNTIF(K3:K64, 8)</f>
        <v>8</v>
      </c>
      <c r="F88" s="4">
        <f>COUNTIF(K3:K64, 7)</f>
        <v>3</v>
      </c>
      <c r="G88" s="4">
        <f>COUNTIF(K3:K64, 6)</f>
        <v>9</v>
      </c>
      <c r="H88" s="4">
        <f>COUNTIF(K3:K64, 5)</f>
        <v>8</v>
      </c>
      <c r="I88" s="4">
        <f>COUNTIF(K3:K64, 4)</f>
        <v>4</v>
      </c>
      <c r="J88" s="4">
        <f>COUNTIF(K3:K64, 3)</f>
        <v>2</v>
      </c>
      <c r="K88" s="4">
        <f>COUNTIF(K3:K64, 2)</f>
        <v>4</v>
      </c>
      <c r="L88" s="4">
        <f>COUNTIF(K3:K64, 1)</f>
        <v>0</v>
      </c>
    </row>
    <row r="89" spans="1:13">
      <c r="A89" s="2" t="s">
        <v>58</v>
      </c>
      <c r="C89" s="4">
        <f>COUNTIF(I3:I64, 10)</f>
        <v>9</v>
      </c>
      <c r="D89" s="4">
        <f>COUNTIF(I3:I64, 9)</f>
        <v>6</v>
      </c>
      <c r="E89" s="4">
        <f>COUNTIF(I3:I64, 8)</f>
        <v>5</v>
      </c>
      <c r="F89" s="4">
        <f>COUNTIF(I3:I64, 7)</f>
        <v>6</v>
      </c>
      <c r="G89" s="4">
        <f>COUNTIF(I3:I64, 6)</f>
        <v>10</v>
      </c>
      <c r="H89" s="4">
        <f>COUNTIF(I3:I64, 5)</f>
        <v>3</v>
      </c>
      <c r="I89" s="4">
        <f>COUNTIF(I3:I64, 4)</f>
        <v>4</v>
      </c>
      <c r="J89" s="4">
        <f>COUNTIF(I3:I64, 3)</f>
        <v>5</v>
      </c>
      <c r="K89" s="4">
        <f>COUNTIF(I3:I64, 2)</f>
        <v>6</v>
      </c>
      <c r="L89" s="4">
        <f>COUNTIF(I3:I64, 1)</f>
        <v>2</v>
      </c>
    </row>
    <row r="90" spans="1:13">
      <c r="A90" s="2" t="s">
        <v>55</v>
      </c>
      <c r="C90" s="4">
        <f>COUNTIF(F3:F64, 10)</f>
        <v>3</v>
      </c>
      <c r="D90" s="4">
        <f>COUNTIF(F3:F64, 9)</f>
        <v>6</v>
      </c>
      <c r="E90" s="4">
        <f>COUNTIF(F3:F64, 8)</f>
        <v>5</v>
      </c>
      <c r="F90" s="4">
        <f>COUNTIF(F3:F64, 7)</f>
        <v>14</v>
      </c>
      <c r="G90" s="4">
        <f>COUNTIF(F3:F64, 6)</f>
        <v>7</v>
      </c>
      <c r="H90" s="4">
        <f>COUNTIF(F3:F64, 5)</f>
        <v>13</v>
      </c>
      <c r="I90" s="4">
        <f>COUNTIF(F3:F64, 4)</f>
        <v>6</v>
      </c>
      <c r="J90" s="4">
        <f>COUNTIF(F3:F64, 3)</f>
        <v>2</v>
      </c>
      <c r="K90" s="4">
        <f>COUNTIF(F3:F64, 2)</f>
        <v>0</v>
      </c>
      <c r="L90" s="4">
        <f>COUNTIF(F3:F64, 1)</f>
        <v>0</v>
      </c>
    </row>
    <row r="91" spans="1:13">
      <c r="A91" s="2" t="s">
        <v>51</v>
      </c>
      <c r="C91" s="4">
        <f>COUNTIF(B3:B64, 10)</f>
        <v>3</v>
      </c>
      <c r="D91" s="4">
        <f>COUNTIF(B3:B64, 9)</f>
        <v>11</v>
      </c>
      <c r="E91" s="4">
        <f>COUNTIF(B3:B64, 8)</f>
        <v>6</v>
      </c>
      <c r="F91" s="4">
        <f>COUNTIF(B3:B64, 7)</f>
        <v>5</v>
      </c>
      <c r="G91" s="4">
        <f>COUNTIF(B3:B64, 6)</f>
        <v>3</v>
      </c>
      <c r="H91" s="4">
        <f>COUNTIF(B3:B64, 5)</f>
        <v>12</v>
      </c>
      <c r="I91" s="4">
        <f>COUNTIF(B3:B64, 4)</f>
        <v>5</v>
      </c>
      <c r="J91" s="4">
        <f>COUNTIF(B3:B64, 3)</f>
        <v>3</v>
      </c>
      <c r="K91" s="4">
        <f>COUNTIF(B3:B64, 2)</f>
        <v>5</v>
      </c>
      <c r="L91" s="4">
        <f>COUNTIF(B3:B64, 1)</f>
        <v>3</v>
      </c>
    </row>
    <row r="92" spans="1:13">
      <c r="A92" s="2" t="s">
        <v>57</v>
      </c>
      <c r="C92" s="4">
        <f>COUNTIF(H3:H64, 10)</f>
        <v>1</v>
      </c>
      <c r="D92" s="4">
        <f>COUNTIF(H3:H64, 9)</f>
        <v>4</v>
      </c>
      <c r="E92" s="4">
        <f>COUNTIF(H3:H64, 8)</f>
        <v>13</v>
      </c>
      <c r="F92" s="4">
        <f>COUNTIF(H3:H64, 7)</f>
        <v>10</v>
      </c>
      <c r="G92" s="4">
        <f>COUNTIF(H3:H64, 6)</f>
        <v>5</v>
      </c>
      <c r="H92" s="4">
        <f>COUNTIF(H3:H64, 5)</f>
        <v>5</v>
      </c>
      <c r="I92" s="4">
        <f>COUNTIF(H3:H64, 4)</f>
        <v>7</v>
      </c>
      <c r="J92" s="4">
        <f>COUNTIF(H3:H64, 3)</f>
        <v>5</v>
      </c>
      <c r="K92" s="4">
        <f>COUNTIF(H3:H64, 2)</f>
        <v>5</v>
      </c>
      <c r="L92" s="4">
        <f>COUNTIF(H3:H64, 1)</f>
        <v>1</v>
      </c>
    </row>
    <row r="93" spans="1:13">
      <c r="A93" s="2" t="s">
        <v>52</v>
      </c>
      <c r="C93" s="4">
        <f>COUNTIF(C3:C64, 10)</f>
        <v>3</v>
      </c>
      <c r="D93" s="4">
        <f>COUNTIF(C3:C64, 9)</f>
        <v>7</v>
      </c>
      <c r="E93" s="4">
        <f>COUNTIF(C3:C64, 8)</f>
        <v>4</v>
      </c>
      <c r="F93" s="4">
        <f>COUNTIF(C3:C64, 7)</f>
        <v>6</v>
      </c>
      <c r="G93" s="4">
        <f>COUNTIF(C3:C64, 6)</f>
        <v>4</v>
      </c>
      <c r="H93" s="4">
        <f>COUNTIF(C3:C64, 5)</f>
        <v>2</v>
      </c>
      <c r="I93" s="4">
        <f>COUNTIF(C3:C64, 4)</f>
        <v>7</v>
      </c>
      <c r="J93" s="4">
        <f>COUNTIF(C3:C64, 3)</f>
        <v>3</v>
      </c>
      <c r="K93" s="4">
        <f>COUNTIF(C3:C64, 2)</f>
        <v>8</v>
      </c>
      <c r="L93" s="4">
        <f>COUNTIF(C3:C64, 1)</f>
        <v>12</v>
      </c>
    </row>
    <row r="94" spans="1:13">
      <c r="A94" s="2" t="s">
        <v>59</v>
      </c>
      <c r="C94" s="4">
        <f>COUNTIF(J3:J64, 10)</f>
        <v>6</v>
      </c>
      <c r="D94" s="4">
        <f>COUNTIF(J3:J64, 9)</f>
        <v>3</v>
      </c>
      <c r="E94" s="4">
        <f>COUNTIF(J3:J64, 8)</f>
        <v>2</v>
      </c>
      <c r="F94" s="4">
        <f>COUNTIF(J3:J64, 7)</f>
        <v>5</v>
      </c>
      <c r="G94" s="4">
        <f>COUNTIF(J3:J64, 6)</f>
        <v>3</v>
      </c>
      <c r="H94" s="4">
        <f>COUNTIF(J3:J64, 5)</f>
        <v>2</v>
      </c>
      <c r="I94" s="4">
        <f>COUNTIF(J3:J64, 4)</f>
        <v>7</v>
      </c>
      <c r="J94" s="4">
        <f>COUNTIF(J3:J64, 3)</f>
        <v>6</v>
      </c>
      <c r="K94" s="4">
        <f>COUNTIF(J3:J64, 2)</f>
        <v>6</v>
      </c>
      <c r="L94" s="4">
        <f>COUNTIF(J3:J64, 1)</f>
        <v>16</v>
      </c>
    </row>
    <row r="95" spans="1:13">
      <c r="A95" s="2" t="s">
        <v>54</v>
      </c>
      <c r="C95" s="4">
        <f>COUNTIF(E3:E64, 10)</f>
        <v>0</v>
      </c>
      <c r="D95" s="4">
        <f>COUNTIF(E3:E64, 9)</f>
        <v>1</v>
      </c>
      <c r="E95" s="4">
        <f>COUNTIF(E3:E64, 8)</f>
        <v>3</v>
      </c>
      <c r="F95" s="4">
        <f>COUNTIF(E3:E64, 7)</f>
        <v>1</v>
      </c>
      <c r="G95" s="4">
        <f>COUNTIF(E3:E64, 6)</f>
        <v>10</v>
      </c>
      <c r="H95" s="4">
        <f>COUNTIF(E3:E64, 5)</f>
        <v>4</v>
      </c>
      <c r="I95" s="4">
        <f>COUNTIF(E3:E64, 4)</f>
        <v>6</v>
      </c>
      <c r="J95" s="4">
        <f>COUNTIF(E3:E64, 3)</f>
        <v>16</v>
      </c>
      <c r="K95" s="4">
        <f>COUNTIF(E3:E64, 2)</f>
        <v>9</v>
      </c>
      <c r="L95" s="4">
        <f>COUNTIF(E3:E64, 1)</f>
        <v>6</v>
      </c>
    </row>
    <row r="96" spans="1:13">
      <c r="A96" s="2" t="s">
        <v>53</v>
      </c>
      <c r="C96" s="4">
        <f>COUNTIF(D3:D64, 10)</f>
        <v>0</v>
      </c>
      <c r="D96" s="4">
        <f>COUNTIF(D3:D64, 9)</f>
        <v>0</v>
      </c>
      <c r="E96" s="4">
        <f>COUNTIF(D3:D64, 8)</f>
        <v>1</v>
      </c>
      <c r="F96" s="4">
        <f>COUNTIF(D3:D64, 7)</f>
        <v>1</v>
      </c>
      <c r="G96" s="4">
        <f>COUNTIF(D3:D64, 6)</f>
        <v>2</v>
      </c>
      <c r="H96" s="4">
        <f>COUNTIF(D3:D64, 5)</f>
        <v>2</v>
      </c>
      <c r="I96" s="4">
        <f>COUNTIF(D3:D64, 4)</f>
        <v>9</v>
      </c>
      <c r="J96" s="4">
        <f>COUNTIF(D3:D64, 3)</f>
        <v>13</v>
      </c>
      <c r="K96" s="4">
        <f>COUNTIF(D3:D64, 2)</f>
        <v>12</v>
      </c>
      <c r="L96" s="4">
        <f>COUNTIF(D3:D64, 1)</f>
        <v>16</v>
      </c>
    </row>
    <row r="99" spans="1:13">
      <c r="A99" s="12" t="s">
        <v>1954</v>
      </c>
      <c r="B99" s="7" t="s">
        <v>1952</v>
      </c>
      <c r="C99" s="7">
        <v>10</v>
      </c>
      <c r="D99" s="7">
        <v>9</v>
      </c>
      <c r="E99" s="7">
        <v>8</v>
      </c>
      <c r="F99" s="7">
        <v>7</v>
      </c>
      <c r="G99" s="7">
        <v>6</v>
      </c>
      <c r="H99" s="7">
        <v>5</v>
      </c>
      <c r="I99" s="7">
        <v>4</v>
      </c>
      <c r="J99" s="7">
        <v>3</v>
      </c>
      <c r="K99" s="7">
        <v>2</v>
      </c>
      <c r="L99" s="7">
        <v>1</v>
      </c>
      <c r="M99" s="7" t="s">
        <v>1952</v>
      </c>
    </row>
    <row r="100" spans="1:13">
      <c r="A100" s="2" t="s">
        <v>56</v>
      </c>
      <c r="B100" s="13">
        <f>100-C100-D100-E100-F100-G100</f>
        <v>14.285714285714281</v>
      </c>
      <c r="C100" s="13">
        <f t="shared" ref="C100:L100" si="2">C87/56*100</f>
        <v>37.5</v>
      </c>
      <c r="D100" s="13">
        <f t="shared" si="2"/>
        <v>17.857142857142858</v>
      </c>
      <c r="E100" s="13">
        <f t="shared" si="2"/>
        <v>16.071428571428573</v>
      </c>
      <c r="F100" s="13">
        <f t="shared" si="2"/>
        <v>8.9285714285714288</v>
      </c>
      <c r="G100" s="13">
        <f t="shared" si="2"/>
        <v>5.3571428571428568</v>
      </c>
      <c r="H100" s="13">
        <f t="shared" si="2"/>
        <v>8.9285714285714288</v>
      </c>
      <c r="I100" s="13">
        <f t="shared" si="2"/>
        <v>1.7857142857142856</v>
      </c>
      <c r="J100" s="13">
        <f t="shared" si="2"/>
        <v>1.7857142857142856</v>
      </c>
      <c r="K100" s="13">
        <f t="shared" si="2"/>
        <v>1.7857142857142856</v>
      </c>
      <c r="L100" s="13">
        <f t="shared" si="2"/>
        <v>0</v>
      </c>
      <c r="M100" s="13">
        <f>100-L100-K100-J100-I100-H100</f>
        <v>85.714285714285694</v>
      </c>
    </row>
    <row r="101" spans="1:13">
      <c r="A101" s="2" t="s">
        <v>60</v>
      </c>
      <c r="B101" s="13">
        <f t="shared" ref="B101:B109" si="3">100-C101-D101-E101-F101-G101</f>
        <v>32.142857142857153</v>
      </c>
      <c r="C101" s="13">
        <f t="shared" ref="C101:L101" si="4">C88/56*100</f>
        <v>17.857142857142858</v>
      </c>
      <c r="D101" s="13">
        <f t="shared" si="4"/>
        <v>14.285714285714285</v>
      </c>
      <c r="E101" s="13">
        <f t="shared" si="4"/>
        <v>14.285714285714285</v>
      </c>
      <c r="F101" s="13">
        <f t="shared" si="4"/>
        <v>5.3571428571428568</v>
      </c>
      <c r="G101" s="13">
        <f t="shared" si="4"/>
        <v>16.071428571428573</v>
      </c>
      <c r="H101" s="13">
        <f t="shared" si="4"/>
        <v>14.285714285714285</v>
      </c>
      <c r="I101" s="13">
        <f t="shared" si="4"/>
        <v>7.1428571428571423</v>
      </c>
      <c r="J101" s="13">
        <f t="shared" si="4"/>
        <v>3.5714285714285712</v>
      </c>
      <c r="K101" s="13">
        <f t="shared" si="4"/>
        <v>7.1428571428571423</v>
      </c>
      <c r="L101" s="13">
        <f t="shared" si="4"/>
        <v>0</v>
      </c>
      <c r="M101" s="13">
        <f t="shared" ref="M101:M109" si="5">100-L101-K101-J101-I101-H101</f>
        <v>67.857142857142861</v>
      </c>
    </row>
    <row r="102" spans="1:13">
      <c r="A102" s="2" t="s">
        <v>55</v>
      </c>
      <c r="B102" s="13">
        <f>100-C102-D102-E102-F102-G102</f>
        <v>37.5</v>
      </c>
      <c r="C102" s="13">
        <f t="shared" ref="C102:L102" si="6">C90/56*100</f>
        <v>5.3571428571428568</v>
      </c>
      <c r="D102" s="13">
        <f t="shared" si="6"/>
        <v>10.714285714285714</v>
      </c>
      <c r="E102" s="13">
        <f t="shared" si="6"/>
        <v>8.9285714285714288</v>
      </c>
      <c r="F102" s="13">
        <f t="shared" si="6"/>
        <v>25</v>
      </c>
      <c r="G102" s="13">
        <f t="shared" si="6"/>
        <v>12.5</v>
      </c>
      <c r="H102" s="13">
        <f t="shared" si="6"/>
        <v>23.214285714285715</v>
      </c>
      <c r="I102" s="13">
        <f t="shared" si="6"/>
        <v>10.714285714285714</v>
      </c>
      <c r="J102" s="13">
        <f t="shared" si="6"/>
        <v>3.5714285714285712</v>
      </c>
      <c r="K102" s="13">
        <f t="shared" si="6"/>
        <v>0</v>
      </c>
      <c r="L102" s="13">
        <f t="shared" si="6"/>
        <v>0</v>
      </c>
      <c r="M102" s="13">
        <f>100-L102-K102-J102-I102-H102</f>
        <v>62.500000000000007</v>
      </c>
    </row>
    <row r="103" spans="1:13">
      <c r="A103" s="2" t="s">
        <v>58</v>
      </c>
      <c r="B103" s="13">
        <f>100-C103-D103-E103-F103-G103</f>
        <v>35.714285714285722</v>
      </c>
      <c r="C103" s="13">
        <f t="shared" ref="C103:L103" si="7">C89/56*100</f>
        <v>16.071428571428573</v>
      </c>
      <c r="D103" s="13">
        <f t="shared" si="7"/>
        <v>10.714285714285714</v>
      </c>
      <c r="E103" s="13">
        <f t="shared" si="7"/>
        <v>8.9285714285714288</v>
      </c>
      <c r="F103" s="13">
        <f t="shared" si="7"/>
        <v>10.714285714285714</v>
      </c>
      <c r="G103" s="13">
        <f t="shared" si="7"/>
        <v>17.857142857142858</v>
      </c>
      <c r="H103" s="13">
        <f t="shared" si="7"/>
        <v>5.3571428571428568</v>
      </c>
      <c r="I103" s="13">
        <f t="shared" si="7"/>
        <v>7.1428571428571423</v>
      </c>
      <c r="J103" s="13">
        <f t="shared" si="7"/>
        <v>8.9285714285714288</v>
      </c>
      <c r="K103" s="13">
        <f t="shared" si="7"/>
        <v>10.714285714285714</v>
      </c>
      <c r="L103" s="13">
        <f t="shared" si="7"/>
        <v>3.5714285714285712</v>
      </c>
      <c r="M103" s="13">
        <f>100-L103-K103-J103-I103-H103</f>
        <v>64.285714285714292</v>
      </c>
    </row>
    <row r="104" spans="1:13">
      <c r="A104" s="2" t="s">
        <v>51</v>
      </c>
      <c r="B104" s="13">
        <f t="shared" si="3"/>
        <v>50.000000000000007</v>
      </c>
      <c r="C104" s="13">
        <f t="shared" ref="C104:L104" si="8">C91/56*100</f>
        <v>5.3571428571428568</v>
      </c>
      <c r="D104" s="13">
        <f t="shared" si="8"/>
        <v>19.642857142857142</v>
      </c>
      <c r="E104" s="13">
        <f t="shared" si="8"/>
        <v>10.714285714285714</v>
      </c>
      <c r="F104" s="13">
        <f t="shared" si="8"/>
        <v>8.9285714285714288</v>
      </c>
      <c r="G104" s="13">
        <f t="shared" si="8"/>
        <v>5.3571428571428568</v>
      </c>
      <c r="H104" s="13">
        <f t="shared" si="8"/>
        <v>21.428571428571427</v>
      </c>
      <c r="I104" s="13">
        <f t="shared" si="8"/>
        <v>8.9285714285714288</v>
      </c>
      <c r="J104" s="13">
        <f t="shared" si="8"/>
        <v>5.3571428571428568</v>
      </c>
      <c r="K104" s="13">
        <f t="shared" si="8"/>
        <v>8.9285714285714288</v>
      </c>
      <c r="L104" s="13">
        <f t="shared" si="8"/>
        <v>5.3571428571428568</v>
      </c>
      <c r="M104" s="13">
        <f t="shared" si="5"/>
        <v>49.999999999999986</v>
      </c>
    </row>
    <row r="105" spans="1:13">
      <c r="A105" s="2" t="s">
        <v>57</v>
      </c>
      <c r="B105" s="13">
        <f>100-C105-D105-E105-F105-G105</f>
        <v>41.071428571428569</v>
      </c>
      <c r="C105" s="13">
        <f t="shared" ref="C105:L105" si="9">C92/56*100</f>
        <v>1.7857142857142856</v>
      </c>
      <c r="D105" s="13">
        <f t="shared" si="9"/>
        <v>7.1428571428571423</v>
      </c>
      <c r="E105" s="13">
        <f t="shared" si="9"/>
        <v>23.214285714285715</v>
      </c>
      <c r="F105" s="13">
        <f t="shared" si="9"/>
        <v>17.857142857142858</v>
      </c>
      <c r="G105" s="13">
        <f t="shared" si="9"/>
        <v>8.9285714285714288</v>
      </c>
      <c r="H105" s="13">
        <f t="shared" si="9"/>
        <v>8.9285714285714288</v>
      </c>
      <c r="I105" s="13">
        <f t="shared" si="9"/>
        <v>12.5</v>
      </c>
      <c r="J105" s="13">
        <f t="shared" si="9"/>
        <v>8.9285714285714288</v>
      </c>
      <c r="K105" s="13">
        <f t="shared" si="9"/>
        <v>8.9285714285714288</v>
      </c>
      <c r="L105" s="13">
        <f t="shared" si="9"/>
        <v>1.7857142857142856</v>
      </c>
      <c r="M105" s="13">
        <f>100-L105-K105-J105-I105-H105</f>
        <v>58.928571428571416</v>
      </c>
    </row>
    <row r="106" spans="1:13">
      <c r="A106" s="2" t="s">
        <v>52</v>
      </c>
      <c r="B106" s="13">
        <f t="shared" si="3"/>
        <v>57.142857142857153</v>
      </c>
      <c r="C106" s="13">
        <f t="shared" ref="C106:L106" si="10">C93/56*100</f>
        <v>5.3571428571428568</v>
      </c>
      <c r="D106" s="13">
        <f t="shared" si="10"/>
        <v>12.5</v>
      </c>
      <c r="E106" s="13">
        <f t="shared" si="10"/>
        <v>7.1428571428571423</v>
      </c>
      <c r="F106" s="13">
        <f t="shared" si="10"/>
        <v>10.714285714285714</v>
      </c>
      <c r="G106" s="13">
        <f t="shared" si="10"/>
        <v>7.1428571428571423</v>
      </c>
      <c r="H106" s="13">
        <f t="shared" si="10"/>
        <v>3.5714285714285712</v>
      </c>
      <c r="I106" s="13">
        <f t="shared" si="10"/>
        <v>12.5</v>
      </c>
      <c r="J106" s="13">
        <f t="shared" si="10"/>
        <v>5.3571428571428568</v>
      </c>
      <c r="K106" s="13">
        <f t="shared" si="10"/>
        <v>14.285714285714285</v>
      </c>
      <c r="L106" s="13">
        <f t="shared" si="10"/>
        <v>21.428571428571427</v>
      </c>
      <c r="M106" s="13">
        <f t="shared" si="5"/>
        <v>42.857142857142854</v>
      </c>
    </row>
    <row r="107" spans="1:13">
      <c r="A107" s="2" t="s">
        <v>59</v>
      </c>
      <c r="B107" s="13">
        <f t="shared" si="3"/>
        <v>66.071428571428569</v>
      </c>
      <c r="C107" s="13">
        <f t="shared" ref="C107:L107" si="11">C94/56*100</f>
        <v>10.714285714285714</v>
      </c>
      <c r="D107" s="13">
        <f t="shared" si="11"/>
        <v>5.3571428571428568</v>
      </c>
      <c r="E107" s="13">
        <f t="shared" si="11"/>
        <v>3.5714285714285712</v>
      </c>
      <c r="F107" s="13">
        <f t="shared" si="11"/>
        <v>8.9285714285714288</v>
      </c>
      <c r="G107" s="13">
        <f t="shared" si="11"/>
        <v>5.3571428571428568</v>
      </c>
      <c r="H107" s="13">
        <f t="shared" si="11"/>
        <v>3.5714285714285712</v>
      </c>
      <c r="I107" s="13">
        <f t="shared" si="11"/>
        <v>12.5</v>
      </c>
      <c r="J107" s="13">
        <f t="shared" si="11"/>
        <v>10.714285714285714</v>
      </c>
      <c r="K107" s="13">
        <f t="shared" si="11"/>
        <v>10.714285714285714</v>
      </c>
      <c r="L107" s="13">
        <f t="shared" si="11"/>
        <v>28.571428571428569</v>
      </c>
      <c r="M107" s="13">
        <f t="shared" si="5"/>
        <v>33.928571428571431</v>
      </c>
    </row>
    <row r="108" spans="1:13">
      <c r="A108" s="2" t="s">
        <v>54</v>
      </c>
      <c r="B108" s="13">
        <f t="shared" si="3"/>
        <v>73.214285714285694</v>
      </c>
      <c r="C108" s="13">
        <f t="shared" ref="C108:L108" si="12">C95/56*100</f>
        <v>0</v>
      </c>
      <c r="D108" s="13">
        <f t="shared" si="12"/>
        <v>1.7857142857142856</v>
      </c>
      <c r="E108" s="13">
        <f t="shared" si="12"/>
        <v>5.3571428571428568</v>
      </c>
      <c r="F108" s="13">
        <f t="shared" si="12"/>
        <v>1.7857142857142856</v>
      </c>
      <c r="G108" s="13">
        <f t="shared" si="12"/>
        <v>17.857142857142858</v>
      </c>
      <c r="H108" s="13">
        <f t="shared" si="12"/>
        <v>7.1428571428571423</v>
      </c>
      <c r="I108" s="13">
        <f t="shared" si="12"/>
        <v>10.714285714285714</v>
      </c>
      <c r="J108" s="13">
        <f t="shared" si="12"/>
        <v>28.571428571428569</v>
      </c>
      <c r="K108" s="13">
        <f t="shared" si="12"/>
        <v>16.071428571428573</v>
      </c>
      <c r="L108" s="13">
        <f t="shared" si="12"/>
        <v>10.714285714285714</v>
      </c>
      <c r="M108" s="13">
        <f t="shared" si="5"/>
        <v>26.785714285714295</v>
      </c>
    </row>
    <row r="109" spans="1:13">
      <c r="A109" s="2" t="s">
        <v>53</v>
      </c>
      <c r="B109" s="13">
        <f t="shared" si="3"/>
        <v>92.857142857142847</v>
      </c>
      <c r="C109" s="13">
        <f t="shared" ref="C109:L109" si="13">C96/56*100</f>
        <v>0</v>
      </c>
      <c r="D109" s="13">
        <f t="shared" si="13"/>
        <v>0</v>
      </c>
      <c r="E109" s="13">
        <f t="shared" si="13"/>
        <v>1.7857142857142856</v>
      </c>
      <c r="F109" s="13">
        <f t="shared" si="13"/>
        <v>1.7857142857142856</v>
      </c>
      <c r="G109" s="13">
        <f t="shared" si="13"/>
        <v>3.5714285714285712</v>
      </c>
      <c r="H109" s="13">
        <f t="shared" si="13"/>
        <v>3.5714285714285712</v>
      </c>
      <c r="I109" s="13">
        <f t="shared" si="13"/>
        <v>16.071428571428573</v>
      </c>
      <c r="J109" s="13">
        <f t="shared" si="13"/>
        <v>23.214285714285715</v>
      </c>
      <c r="K109" s="13">
        <f t="shared" si="13"/>
        <v>21.428571428571427</v>
      </c>
      <c r="L109" s="13">
        <f t="shared" si="13"/>
        <v>28.571428571428569</v>
      </c>
      <c r="M109" s="13">
        <f t="shared" si="5"/>
        <v>7.1428571428571406</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AAF2-6202-244F-B2C1-EEDED2B1FD27}">
  <dimension ref="A1:M153"/>
  <sheetViews>
    <sheetView zoomScaleNormal="100" workbookViewId="0">
      <pane ySplit="2" topLeftCell="A99" activePane="bottomLeft" state="frozen"/>
      <selection pane="bottomLeft" activeCell="P115" sqref="P115"/>
    </sheetView>
  </sheetViews>
  <sheetFormatPr defaultColWidth="11" defaultRowHeight="15.75"/>
  <cols>
    <col min="1" max="1" width="16" bestFit="1" customWidth="1"/>
  </cols>
  <sheetData>
    <row r="1" spans="1:12">
      <c r="A1" s="2" t="s">
        <v>1955</v>
      </c>
    </row>
    <row r="2" spans="1:12">
      <c r="A2" s="2" t="s">
        <v>0</v>
      </c>
      <c r="B2" s="3" t="s">
        <v>51</v>
      </c>
      <c r="C2" s="3" t="s">
        <v>52</v>
      </c>
      <c r="D2" s="3" t="s">
        <v>53</v>
      </c>
      <c r="E2" s="3" t="s">
        <v>54</v>
      </c>
      <c r="F2" s="3" t="s">
        <v>55</v>
      </c>
      <c r="G2" s="3" t="s">
        <v>56</v>
      </c>
      <c r="H2" s="3" t="s">
        <v>57</v>
      </c>
      <c r="I2" s="3" t="s">
        <v>58</v>
      </c>
      <c r="J2" s="3" t="s">
        <v>59</v>
      </c>
      <c r="K2" s="3" t="s">
        <v>60</v>
      </c>
    </row>
    <row r="3" spans="1:12">
      <c r="A3" t="s">
        <v>1888</v>
      </c>
      <c r="B3" s="4">
        <v>2</v>
      </c>
      <c r="C3" s="4">
        <v>5</v>
      </c>
      <c r="D3" s="4">
        <v>3</v>
      </c>
      <c r="E3" s="4">
        <v>6</v>
      </c>
      <c r="F3" s="4">
        <v>7</v>
      </c>
      <c r="G3" s="4">
        <v>10</v>
      </c>
      <c r="H3" s="4">
        <v>4</v>
      </c>
      <c r="I3" s="4">
        <v>9</v>
      </c>
      <c r="J3" s="4">
        <v>1</v>
      </c>
      <c r="K3" s="4">
        <v>8</v>
      </c>
    </row>
    <row r="4" spans="1:12">
      <c r="A4" t="s">
        <v>1889</v>
      </c>
      <c r="B4" s="4">
        <v>8</v>
      </c>
      <c r="C4" s="4">
        <v>3</v>
      </c>
      <c r="D4" s="4">
        <v>2</v>
      </c>
      <c r="E4" s="4">
        <v>1</v>
      </c>
      <c r="F4" s="4">
        <v>6</v>
      </c>
      <c r="G4" s="4">
        <v>10</v>
      </c>
      <c r="H4" s="4">
        <v>5</v>
      </c>
      <c r="I4" s="4">
        <v>7</v>
      </c>
      <c r="J4" s="4">
        <v>4</v>
      </c>
      <c r="K4" s="4">
        <v>9</v>
      </c>
    </row>
    <row r="5" spans="1:12">
      <c r="A5" t="s">
        <v>1890</v>
      </c>
      <c r="B5" s="5" t="s">
        <v>1940</v>
      </c>
      <c r="C5" s="5" t="s">
        <v>1940</v>
      </c>
      <c r="D5" s="5" t="s">
        <v>1940</v>
      </c>
      <c r="E5" s="5" t="s">
        <v>1940</v>
      </c>
      <c r="F5" s="5" t="s">
        <v>1940</v>
      </c>
      <c r="G5" s="5" t="s">
        <v>1940</v>
      </c>
      <c r="H5" s="5" t="s">
        <v>1940</v>
      </c>
      <c r="I5" s="5" t="s">
        <v>1940</v>
      </c>
      <c r="J5" s="5" t="s">
        <v>1940</v>
      </c>
      <c r="K5" s="5" t="s">
        <v>1940</v>
      </c>
      <c r="L5" s="5" t="s">
        <v>1939</v>
      </c>
    </row>
    <row r="6" spans="1:12">
      <c r="A6" t="s">
        <v>1891</v>
      </c>
      <c r="B6" s="4">
        <v>5</v>
      </c>
      <c r="C6" s="4">
        <v>1</v>
      </c>
      <c r="D6" s="4">
        <v>4</v>
      </c>
      <c r="E6" s="4">
        <v>2</v>
      </c>
      <c r="F6" s="4">
        <v>7</v>
      </c>
      <c r="G6" s="4">
        <v>8</v>
      </c>
      <c r="H6" s="4">
        <v>9</v>
      </c>
      <c r="I6" s="4">
        <v>10</v>
      </c>
      <c r="J6" s="4">
        <v>3</v>
      </c>
      <c r="K6" s="4">
        <v>6</v>
      </c>
    </row>
    <row r="7" spans="1:12">
      <c r="A7" t="s">
        <v>1892</v>
      </c>
      <c r="B7" s="5" t="s">
        <v>1940</v>
      </c>
      <c r="C7" s="5" t="s">
        <v>1940</v>
      </c>
      <c r="D7" s="5" t="s">
        <v>1940</v>
      </c>
      <c r="E7" s="5" t="s">
        <v>1940</v>
      </c>
      <c r="F7" s="5" t="s">
        <v>1940</v>
      </c>
      <c r="G7" s="5" t="s">
        <v>1940</v>
      </c>
      <c r="H7" s="5" t="s">
        <v>1940</v>
      </c>
      <c r="I7" s="5" t="s">
        <v>1940</v>
      </c>
      <c r="J7" s="5" t="s">
        <v>1940</v>
      </c>
      <c r="K7" s="5" t="s">
        <v>1940</v>
      </c>
      <c r="L7" s="5" t="s">
        <v>1939</v>
      </c>
    </row>
    <row r="8" spans="1:12">
      <c r="A8" t="s">
        <v>1893</v>
      </c>
      <c r="B8" s="4">
        <v>4</v>
      </c>
      <c r="C8" s="4">
        <v>6</v>
      </c>
      <c r="D8" s="4">
        <v>1</v>
      </c>
      <c r="E8" s="4">
        <v>2</v>
      </c>
      <c r="F8" s="4">
        <v>8</v>
      </c>
      <c r="G8" s="4">
        <v>9</v>
      </c>
      <c r="H8" s="4">
        <v>3</v>
      </c>
      <c r="I8" s="4">
        <v>5</v>
      </c>
      <c r="J8" s="4">
        <v>7</v>
      </c>
      <c r="K8" s="4">
        <v>10</v>
      </c>
    </row>
    <row r="9" spans="1:12">
      <c r="A9" t="s">
        <v>1894</v>
      </c>
      <c r="B9" s="5" t="s">
        <v>1940</v>
      </c>
      <c r="C9" s="5" t="s">
        <v>1940</v>
      </c>
      <c r="D9" s="5" t="s">
        <v>1940</v>
      </c>
      <c r="E9" s="5" t="s">
        <v>1940</v>
      </c>
      <c r="F9" s="5" t="s">
        <v>1940</v>
      </c>
      <c r="G9" s="5" t="s">
        <v>1940</v>
      </c>
      <c r="H9" s="5" t="s">
        <v>1940</v>
      </c>
      <c r="I9" s="5" t="s">
        <v>1940</v>
      </c>
      <c r="J9" s="5" t="s">
        <v>1940</v>
      </c>
      <c r="K9" s="5" t="s">
        <v>1940</v>
      </c>
      <c r="L9" s="5" t="s">
        <v>1968</v>
      </c>
    </row>
    <row r="10" spans="1:12">
      <c r="A10" t="s">
        <v>1895</v>
      </c>
      <c r="B10" s="4">
        <v>9</v>
      </c>
      <c r="C10" s="4">
        <v>7</v>
      </c>
      <c r="D10" s="4">
        <v>1</v>
      </c>
      <c r="E10" s="4">
        <v>3</v>
      </c>
      <c r="F10" s="4">
        <v>5</v>
      </c>
      <c r="G10" s="4">
        <v>10</v>
      </c>
      <c r="H10" s="4">
        <v>6</v>
      </c>
      <c r="I10" s="4">
        <v>8</v>
      </c>
      <c r="J10" s="4">
        <v>2</v>
      </c>
      <c r="K10" s="4">
        <v>4</v>
      </c>
    </row>
    <row r="11" spans="1:12">
      <c r="A11" t="s">
        <v>1896</v>
      </c>
      <c r="B11" s="4">
        <v>5</v>
      </c>
      <c r="C11" s="4">
        <v>6</v>
      </c>
      <c r="D11" s="4">
        <v>2</v>
      </c>
      <c r="E11" s="4">
        <v>3</v>
      </c>
      <c r="F11" s="4">
        <v>7</v>
      </c>
      <c r="G11" s="4">
        <v>10</v>
      </c>
      <c r="H11" s="4">
        <v>8</v>
      </c>
      <c r="I11" s="4">
        <v>4</v>
      </c>
      <c r="J11" s="4">
        <v>1</v>
      </c>
      <c r="K11" s="4">
        <v>9</v>
      </c>
    </row>
    <row r="12" spans="1:12">
      <c r="A12" t="s">
        <v>1897</v>
      </c>
      <c r="B12" s="4">
        <v>9</v>
      </c>
      <c r="C12" s="4">
        <v>7</v>
      </c>
      <c r="D12" s="4">
        <v>1</v>
      </c>
      <c r="E12" s="4">
        <v>3</v>
      </c>
      <c r="F12" s="4">
        <v>5</v>
      </c>
      <c r="G12" s="4">
        <v>10</v>
      </c>
      <c r="H12" s="4">
        <v>2</v>
      </c>
      <c r="I12" s="4">
        <v>4</v>
      </c>
      <c r="J12" s="4">
        <v>6</v>
      </c>
      <c r="K12" s="4">
        <v>8</v>
      </c>
    </row>
    <row r="13" spans="1:12">
      <c r="A13" t="s">
        <v>1898</v>
      </c>
      <c r="B13" s="10">
        <v>2</v>
      </c>
      <c r="C13" s="10">
        <v>10</v>
      </c>
      <c r="D13" s="10">
        <v>1</v>
      </c>
      <c r="E13" s="10">
        <v>9</v>
      </c>
      <c r="F13" s="10">
        <v>4</v>
      </c>
      <c r="G13" s="10">
        <v>5</v>
      </c>
      <c r="H13" s="10">
        <v>8</v>
      </c>
      <c r="I13" s="10">
        <v>7</v>
      </c>
      <c r="J13" s="10">
        <v>3</v>
      </c>
      <c r="K13" s="10">
        <v>6</v>
      </c>
    </row>
    <row r="14" spans="1:12">
      <c r="A14" t="s">
        <v>1899</v>
      </c>
      <c r="B14" s="4">
        <v>2</v>
      </c>
      <c r="C14" s="4">
        <v>7</v>
      </c>
      <c r="D14" s="4">
        <v>5</v>
      </c>
      <c r="E14" s="4">
        <v>1</v>
      </c>
      <c r="F14" s="4">
        <v>6</v>
      </c>
      <c r="G14" s="4">
        <v>10</v>
      </c>
      <c r="H14" s="4">
        <v>8</v>
      </c>
      <c r="I14" s="4">
        <v>3</v>
      </c>
      <c r="J14" s="4">
        <v>9</v>
      </c>
      <c r="K14" s="4">
        <v>4</v>
      </c>
    </row>
    <row r="15" spans="1:12">
      <c r="A15" t="s">
        <v>1900</v>
      </c>
      <c r="B15" s="4">
        <v>2</v>
      </c>
      <c r="C15" s="4">
        <v>10</v>
      </c>
      <c r="D15" s="4">
        <v>4</v>
      </c>
      <c r="E15" s="4">
        <v>6</v>
      </c>
      <c r="F15" s="4">
        <v>5</v>
      </c>
      <c r="G15" s="4">
        <v>3</v>
      </c>
      <c r="H15" s="4">
        <v>8</v>
      </c>
      <c r="I15" s="4">
        <v>7</v>
      </c>
      <c r="J15" s="4">
        <v>1</v>
      </c>
      <c r="K15" s="4">
        <v>9</v>
      </c>
    </row>
    <row r="16" spans="1:12">
      <c r="A16" t="s">
        <v>1901</v>
      </c>
      <c r="B16" s="4">
        <v>6</v>
      </c>
      <c r="C16" s="4">
        <v>7</v>
      </c>
      <c r="D16" s="4">
        <v>1</v>
      </c>
      <c r="E16" s="4">
        <v>3</v>
      </c>
      <c r="F16" s="4">
        <v>5</v>
      </c>
      <c r="G16" s="4">
        <v>8</v>
      </c>
      <c r="H16" s="4">
        <v>4</v>
      </c>
      <c r="I16" s="4">
        <v>2</v>
      </c>
      <c r="J16" s="4">
        <v>10</v>
      </c>
      <c r="K16" s="4">
        <v>9</v>
      </c>
    </row>
    <row r="17" spans="1:12">
      <c r="A17" t="s">
        <v>1902</v>
      </c>
      <c r="B17" s="4">
        <v>9</v>
      </c>
      <c r="C17" s="4">
        <v>1</v>
      </c>
      <c r="D17" s="4">
        <v>2</v>
      </c>
      <c r="E17" s="4">
        <v>5</v>
      </c>
      <c r="F17" s="4">
        <v>7</v>
      </c>
      <c r="G17" s="4">
        <v>8</v>
      </c>
      <c r="H17" s="4">
        <v>6</v>
      </c>
      <c r="I17" s="4">
        <v>10</v>
      </c>
      <c r="J17" s="4">
        <v>4</v>
      </c>
      <c r="K17" s="4">
        <v>3</v>
      </c>
    </row>
    <row r="18" spans="1:12">
      <c r="A18" t="s">
        <v>1903</v>
      </c>
      <c r="B18" s="5" t="s">
        <v>1940</v>
      </c>
      <c r="C18" s="5" t="s">
        <v>1940</v>
      </c>
      <c r="D18" s="5" t="s">
        <v>1940</v>
      </c>
      <c r="E18" s="5" t="s">
        <v>1940</v>
      </c>
      <c r="F18" s="5" t="s">
        <v>1940</v>
      </c>
      <c r="G18" s="5" t="s">
        <v>1940</v>
      </c>
      <c r="H18" s="5" t="s">
        <v>1940</v>
      </c>
      <c r="I18" s="5" t="s">
        <v>1940</v>
      </c>
      <c r="J18" s="5" t="s">
        <v>1940</v>
      </c>
      <c r="K18" s="5" t="s">
        <v>1940</v>
      </c>
      <c r="L18" s="5" t="s">
        <v>1939</v>
      </c>
    </row>
    <row r="19" spans="1:12">
      <c r="A19" t="s">
        <v>1904</v>
      </c>
      <c r="B19" s="4">
        <v>7</v>
      </c>
      <c r="C19" s="4">
        <v>9</v>
      </c>
      <c r="D19" s="4">
        <v>6</v>
      </c>
      <c r="E19" s="4">
        <v>3</v>
      </c>
      <c r="F19" s="4">
        <v>10</v>
      </c>
      <c r="G19" s="4">
        <v>8</v>
      </c>
      <c r="H19" s="4">
        <v>4</v>
      </c>
      <c r="I19" s="4">
        <v>2</v>
      </c>
      <c r="J19" s="4">
        <v>1</v>
      </c>
      <c r="K19" s="4">
        <v>5</v>
      </c>
    </row>
    <row r="20" spans="1:12">
      <c r="A20" t="s">
        <v>1905</v>
      </c>
      <c r="B20" s="4">
        <v>1</v>
      </c>
      <c r="C20" s="4">
        <v>6</v>
      </c>
      <c r="D20" s="4">
        <v>7</v>
      </c>
      <c r="E20" s="4">
        <v>8</v>
      </c>
      <c r="F20" s="4">
        <v>4</v>
      </c>
      <c r="G20" s="4">
        <v>9</v>
      </c>
      <c r="H20" s="4">
        <v>3</v>
      </c>
      <c r="I20" s="4">
        <v>2</v>
      </c>
      <c r="J20" s="4">
        <v>10</v>
      </c>
      <c r="K20" s="4">
        <v>5</v>
      </c>
    </row>
    <row r="21" spans="1:12">
      <c r="A21" t="s">
        <v>1906</v>
      </c>
      <c r="B21" s="4">
        <v>9</v>
      </c>
      <c r="C21" s="4">
        <v>2</v>
      </c>
      <c r="D21" s="4">
        <v>3</v>
      </c>
      <c r="E21" s="4">
        <v>1</v>
      </c>
      <c r="F21" s="4">
        <v>5</v>
      </c>
      <c r="G21" s="4">
        <v>8</v>
      </c>
      <c r="H21" s="4">
        <v>4</v>
      </c>
      <c r="I21" s="4">
        <v>6</v>
      </c>
      <c r="J21" s="4">
        <v>7</v>
      </c>
      <c r="K21" s="4">
        <v>10</v>
      </c>
    </row>
    <row r="22" spans="1:12">
      <c r="A22" t="s">
        <v>1907</v>
      </c>
      <c r="B22" s="4">
        <v>9</v>
      </c>
      <c r="C22" s="4">
        <v>2</v>
      </c>
      <c r="D22" s="4">
        <v>3</v>
      </c>
      <c r="E22" s="4">
        <v>4</v>
      </c>
      <c r="F22" s="4">
        <v>7</v>
      </c>
      <c r="G22" s="4">
        <v>5</v>
      </c>
      <c r="H22" s="4">
        <v>8</v>
      </c>
      <c r="I22" s="4">
        <v>10</v>
      </c>
      <c r="J22" s="4">
        <v>1</v>
      </c>
      <c r="K22" s="4">
        <v>6</v>
      </c>
    </row>
    <row r="23" spans="1:12">
      <c r="A23" t="s">
        <v>1908</v>
      </c>
      <c r="B23" s="5" t="s">
        <v>1940</v>
      </c>
      <c r="C23" s="5" t="s">
        <v>1940</v>
      </c>
      <c r="D23" s="5" t="s">
        <v>1940</v>
      </c>
      <c r="E23" s="5" t="s">
        <v>1940</v>
      </c>
      <c r="F23" s="5" t="s">
        <v>1940</v>
      </c>
      <c r="G23" s="5" t="s">
        <v>1940</v>
      </c>
      <c r="H23" s="5" t="s">
        <v>1940</v>
      </c>
      <c r="I23" s="5" t="s">
        <v>1940</v>
      </c>
      <c r="J23" s="5" t="s">
        <v>1940</v>
      </c>
      <c r="K23" s="5" t="s">
        <v>1940</v>
      </c>
      <c r="L23" s="5" t="s">
        <v>1939</v>
      </c>
    </row>
    <row r="24" spans="1:12">
      <c r="A24" t="s">
        <v>1909</v>
      </c>
      <c r="B24" s="4">
        <v>10</v>
      </c>
      <c r="C24" s="4">
        <v>4</v>
      </c>
      <c r="D24" s="4">
        <v>3</v>
      </c>
      <c r="E24" s="4">
        <v>2</v>
      </c>
      <c r="F24" s="4">
        <v>9</v>
      </c>
      <c r="G24" s="4">
        <v>5</v>
      </c>
      <c r="H24" s="4">
        <v>7</v>
      </c>
      <c r="I24" s="4">
        <v>6</v>
      </c>
      <c r="J24" s="4">
        <v>1</v>
      </c>
      <c r="K24" s="4">
        <v>8</v>
      </c>
    </row>
    <row r="25" spans="1:12">
      <c r="A25" t="s">
        <v>1910</v>
      </c>
      <c r="B25" s="4">
        <v>8</v>
      </c>
      <c r="C25" s="4">
        <v>1</v>
      </c>
      <c r="D25" s="4">
        <v>2</v>
      </c>
      <c r="E25" s="4">
        <v>3</v>
      </c>
      <c r="F25" s="4">
        <v>9</v>
      </c>
      <c r="G25" s="4">
        <v>10</v>
      </c>
      <c r="H25" s="4">
        <v>7</v>
      </c>
      <c r="I25" s="4">
        <v>6</v>
      </c>
      <c r="J25" s="4">
        <v>4</v>
      </c>
      <c r="K25" s="4">
        <v>5</v>
      </c>
    </row>
    <row r="26" spans="1:12">
      <c r="A26" t="s">
        <v>1911</v>
      </c>
      <c r="B26" s="5" t="s">
        <v>1940</v>
      </c>
      <c r="C26" s="5" t="s">
        <v>1940</v>
      </c>
      <c r="D26" s="5" t="s">
        <v>1940</v>
      </c>
      <c r="E26" s="5" t="s">
        <v>1940</v>
      </c>
      <c r="F26" s="5" t="s">
        <v>1940</v>
      </c>
      <c r="G26" s="5" t="s">
        <v>1940</v>
      </c>
      <c r="H26" s="5" t="s">
        <v>1940</v>
      </c>
      <c r="I26" s="5" t="s">
        <v>1940</v>
      </c>
      <c r="J26" s="5" t="s">
        <v>1940</v>
      </c>
      <c r="K26" s="5" t="s">
        <v>1940</v>
      </c>
      <c r="L26" s="5" t="s">
        <v>1968</v>
      </c>
    </row>
    <row r="27" spans="1:12">
      <c r="A27" t="s">
        <v>1912</v>
      </c>
      <c r="B27" s="5" t="s">
        <v>1940</v>
      </c>
      <c r="C27" s="5" t="s">
        <v>1940</v>
      </c>
      <c r="D27" s="5" t="s">
        <v>1940</v>
      </c>
      <c r="E27" s="5" t="s">
        <v>1940</v>
      </c>
      <c r="F27" s="5" t="s">
        <v>1940</v>
      </c>
      <c r="G27" s="5" t="s">
        <v>1940</v>
      </c>
      <c r="H27" s="5" t="s">
        <v>1940</v>
      </c>
      <c r="I27" s="5" t="s">
        <v>1940</v>
      </c>
      <c r="J27" s="5" t="s">
        <v>1940</v>
      </c>
      <c r="K27" s="5" t="s">
        <v>1940</v>
      </c>
      <c r="L27" s="5" t="s">
        <v>1968</v>
      </c>
    </row>
    <row r="28" spans="1:12">
      <c r="A28" t="s">
        <v>1913</v>
      </c>
      <c r="B28" s="5" t="s">
        <v>1940</v>
      </c>
      <c r="C28" s="5" t="s">
        <v>1940</v>
      </c>
      <c r="D28" s="5" t="s">
        <v>1940</v>
      </c>
      <c r="E28" s="5" t="s">
        <v>1940</v>
      </c>
      <c r="F28" s="5" t="s">
        <v>1940</v>
      </c>
      <c r="G28" s="5" t="s">
        <v>1940</v>
      </c>
      <c r="H28" s="5" t="s">
        <v>1940</v>
      </c>
      <c r="I28" s="5" t="s">
        <v>1940</v>
      </c>
      <c r="J28" s="5" t="s">
        <v>1940</v>
      </c>
      <c r="K28" s="5" t="s">
        <v>1940</v>
      </c>
      <c r="L28" s="5" t="s">
        <v>1968</v>
      </c>
    </row>
    <row r="29" spans="1:12">
      <c r="A29" t="s">
        <v>1914</v>
      </c>
      <c r="B29" s="5" t="s">
        <v>1940</v>
      </c>
      <c r="C29" s="5" t="s">
        <v>1940</v>
      </c>
      <c r="D29" s="5" t="s">
        <v>1940</v>
      </c>
      <c r="E29" s="5" t="s">
        <v>1940</v>
      </c>
      <c r="F29" s="5" t="s">
        <v>1940</v>
      </c>
      <c r="G29" s="5" t="s">
        <v>1940</v>
      </c>
      <c r="H29" s="5" t="s">
        <v>1940</v>
      </c>
      <c r="I29" s="5" t="s">
        <v>1940</v>
      </c>
      <c r="J29" s="5" t="s">
        <v>1940</v>
      </c>
      <c r="K29" s="5" t="s">
        <v>1940</v>
      </c>
      <c r="L29" s="5" t="s">
        <v>1968</v>
      </c>
    </row>
    <row r="30" spans="1:12">
      <c r="A30" t="s">
        <v>1915</v>
      </c>
      <c r="B30" s="4">
        <v>10</v>
      </c>
      <c r="C30" s="4">
        <v>3</v>
      </c>
      <c r="D30" s="4">
        <v>4</v>
      </c>
      <c r="E30" s="4">
        <v>2</v>
      </c>
      <c r="F30" s="4">
        <v>9</v>
      </c>
      <c r="G30" s="4">
        <v>7</v>
      </c>
      <c r="H30" s="4">
        <v>8</v>
      </c>
      <c r="I30" s="4">
        <v>6</v>
      </c>
      <c r="J30" s="4">
        <v>1</v>
      </c>
      <c r="K30" s="4">
        <v>5</v>
      </c>
    </row>
    <row r="31" spans="1:12">
      <c r="A31" t="s">
        <v>1916</v>
      </c>
      <c r="B31" s="5" t="s">
        <v>1940</v>
      </c>
      <c r="C31" s="5" t="s">
        <v>1940</v>
      </c>
      <c r="D31" s="5" t="s">
        <v>1940</v>
      </c>
      <c r="E31" s="5" t="s">
        <v>1940</v>
      </c>
      <c r="F31" s="5" t="s">
        <v>1940</v>
      </c>
      <c r="G31" s="5" t="s">
        <v>1940</v>
      </c>
      <c r="H31" s="5" t="s">
        <v>1940</v>
      </c>
      <c r="I31" s="5" t="s">
        <v>1940</v>
      </c>
      <c r="J31" s="5" t="s">
        <v>1940</v>
      </c>
      <c r="K31" s="5" t="s">
        <v>1940</v>
      </c>
      <c r="L31" s="5" t="s">
        <v>1939</v>
      </c>
    </row>
    <row r="32" spans="1:12">
      <c r="A32" t="s">
        <v>1917</v>
      </c>
      <c r="B32" s="4">
        <v>5</v>
      </c>
      <c r="C32" s="4">
        <v>9</v>
      </c>
      <c r="D32" s="4">
        <v>2</v>
      </c>
      <c r="E32" s="4">
        <v>8</v>
      </c>
      <c r="F32" s="4">
        <v>4</v>
      </c>
      <c r="G32" s="4">
        <v>10</v>
      </c>
      <c r="H32" s="4">
        <v>6</v>
      </c>
      <c r="I32" s="4">
        <v>7</v>
      </c>
      <c r="J32" s="4">
        <v>1</v>
      </c>
      <c r="K32" s="4">
        <v>3</v>
      </c>
    </row>
    <row r="33" spans="1:12">
      <c r="A33" t="s">
        <v>1918</v>
      </c>
      <c r="B33" s="4">
        <v>9</v>
      </c>
      <c r="C33" s="4">
        <v>1</v>
      </c>
      <c r="D33" s="4">
        <v>4</v>
      </c>
      <c r="E33" s="4">
        <v>3</v>
      </c>
      <c r="F33" s="4">
        <v>5</v>
      </c>
      <c r="G33" s="4">
        <v>10</v>
      </c>
      <c r="H33" s="4">
        <v>8</v>
      </c>
      <c r="I33" s="4">
        <v>7</v>
      </c>
      <c r="J33" s="4">
        <v>2</v>
      </c>
      <c r="K33" s="4">
        <v>6</v>
      </c>
    </row>
    <row r="34" spans="1:12">
      <c r="A34" t="s">
        <v>1919</v>
      </c>
      <c r="B34" s="4">
        <v>4</v>
      </c>
      <c r="C34" s="4">
        <v>1</v>
      </c>
      <c r="D34" s="4">
        <v>3</v>
      </c>
      <c r="E34" s="4">
        <v>6</v>
      </c>
      <c r="F34" s="4">
        <v>9</v>
      </c>
      <c r="G34" s="4">
        <v>10</v>
      </c>
      <c r="H34" s="4">
        <v>8</v>
      </c>
      <c r="I34" s="4">
        <v>5</v>
      </c>
      <c r="J34" s="4">
        <v>2</v>
      </c>
      <c r="K34" s="4">
        <v>7</v>
      </c>
    </row>
    <row r="35" spans="1:12">
      <c r="A35" t="s">
        <v>1920</v>
      </c>
      <c r="B35" s="4">
        <v>5</v>
      </c>
      <c r="C35" s="4">
        <v>1</v>
      </c>
      <c r="D35" s="4">
        <v>3</v>
      </c>
      <c r="E35" s="4">
        <v>4</v>
      </c>
      <c r="F35" s="4">
        <v>6</v>
      </c>
      <c r="G35" s="4">
        <v>2</v>
      </c>
      <c r="H35" s="4">
        <v>7</v>
      </c>
      <c r="I35" s="4">
        <v>9</v>
      </c>
      <c r="J35" s="4">
        <v>10</v>
      </c>
      <c r="K35" s="4">
        <v>8</v>
      </c>
    </row>
    <row r="36" spans="1:12">
      <c r="A36" t="s">
        <v>1921</v>
      </c>
      <c r="B36" s="4">
        <v>5</v>
      </c>
      <c r="C36" s="4">
        <v>2</v>
      </c>
      <c r="D36" s="4">
        <v>4</v>
      </c>
      <c r="E36" s="4">
        <v>1</v>
      </c>
      <c r="F36" s="4">
        <v>8</v>
      </c>
      <c r="G36" s="4">
        <v>10</v>
      </c>
      <c r="H36" s="4">
        <v>7</v>
      </c>
      <c r="I36" s="4">
        <v>9</v>
      </c>
      <c r="J36" s="4">
        <v>3</v>
      </c>
      <c r="K36" s="4">
        <v>6</v>
      </c>
    </row>
    <row r="37" spans="1:12">
      <c r="A37" t="s">
        <v>1922</v>
      </c>
      <c r="B37" s="5" t="s">
        <v>1940</v>
      </c>
      <c r="C37" s="5" t="s">
        <v>1940</v>
      </c>
      <c r="D37" s="5" t="s">
        <v>1940</v>
      </c>
      <c r="E37" s="5" t="s">
        <v>1940</v>
      </c>
      <c r="F37" s="5" t="s">
        <v>1940</v>
      </c>
      <c r="G37" s="5" t="s">
        <v>1940</v>
      </c>
      <c r="H37" s="5" t="s">
        <v>1940</v>
      </c>
      <c r="I37" s="5" t="s">
        <v>1940</v>
      </c>
      <c r="J37" s="5" t="s">
        <v>1940</v>
      </c>
      <c r="K37" s="5" t="s">
        <v>1940</v>
      </c>
      <c r="L37" s="5" t="s">
        <v>1968</v>
      </c>
    </row>
    <row r="38" spans="1:12">
      <c r="A38" t="s">
        <v>1923</v>
      </c>
      <c r="B38" s="4">
        <v>9</v>
      </c>
      <c r="C38" s="4">
        <v>3</v>
      </c>
      <c r="D38" s="4">
        <v>2</v>
      </c>
      <c r="E38" s="4">
        <v>4</v>
      </c>
      <c r="F38" s="4">
        <v>5</v>
      </c>
      <c r="G38" s="4">
        <v>10</v>
      </c>
      <c r="H38" s="4">
        <v>7</v>
      </c>
      <c r="I38" s="4">
        <v>8</v>
      </c>
      <c r="J38" s="4">
        <v>1</v>
      </c>
      <c r="K38" s="4">
        <v>6</v>
      </c>
    </row>
    <row r="39" spans="1:12">
      <c r="A39" t="s">
        <v>1924</v>
      </c>
      <c r="B39" s="5" t="s">
        <v>1940</v>
      </c>
      <c r="C39" s="5" t="s">
        <v>1940</v>
      </c>
      <c r="D39" s="5" t="s">
        <v>1940</v>
      </c>
      <c r="E39" s="5" t="s">
        <v>1940</v>
      </c>
      <c r="F39" s="5" t="s">
        <v>1940</v>
      </c>
      <c r="G39" s="5" t="s">
        <v>1940</v>
      </c>
      <c r="H39" s="5" t="s">
        <v>1940</v>
      </c>
      <c r="I39" s="5" t="s">
        <v>1940</v>
      </c>
      <c r="J39" s="5" t="s">
        <v>1940</v>
      </c>
      <c r="K39" s="5" t="s">
        <v>1940</v>
      </c>
      <c r="L39" s="5" t="s">
        <v>1968</v>
      </c>
    </row>
    <row r="40" spans="1:12">
      <c r="A40" t="s">
        <v>1925</v>
      </c>
      <c r="B40" s="5" t="s">
        <v>1940</v>
      </c>
      <c r="C40" s="5" t="s">
        <v>1940</v>
      </c>
      <c r="D40" s="5" t="s">
        <v>1940</v>
      </c>
      <c r="E40" s="5" t="s">
        <v>1940</v>
      </c>
      <c r="F40" s="5" t="s">
        <v>1940</v>
      </c>
      <c r="G40" s="5" t="s">
        <v>1940</v>
      </c>
      <c r="H40" s="5" t="s">
        <v>1940</v>
      </c>
      <c r="I40" s="5" t="s">
        <v>1940</v>
      </c>
      <c r="J40" s="5" t="s">
        <v>1940</v>
      </c>
      <c r="K40" s="5" t="s">
        <v>1940</v>
      </c>
      <c r="L40" s="5" t="s">
        <v>1968</v>
      </c>
    </row>
    <row r="41" spans="1:12">
      <c r="A41" t="s">
        <v>1926</v>
      </c>
      <c r="B41" s="4">
        <v>9</v>
      </c>
      <c r="C41" s="4">
        <v>8</v>
      </c>
      <c r="D41" s="4">
        <v>1</v>
      </c>
      <c r="E41" s="4">
        <v>2</v>
      </c>
      <c r="F41" s="4">
        <v>7</v>
      </c>
      <c r="G41" s="4">
        <v>6</v>
      </c>
      <c r="H41" s="4">
        <v>4</v>
      </c>
      <c r="I41" s="4">
        <v>10</v>
      </c>
      <c r="J41" s="4">
        <v>3</v>
      </c>
      <c r="K41" s="4">
        <v>5</v>
      </c>
    </row>
    <row r="42" spans="1:12">
      <c r="A42" t="s">
        <v>1927</v>
      </c>
      <c r="B42" s="4">
        <v>8</v>
      </c>
      <c r="C42" s="4">
        <v>4</v>
      </c>
      <c r="D42" s="4">
        <v>1</v>
      </c>
      <c r="E42" s="4">
        <v>2</v>
      </c>
      <c r="F42" s="4">
        <v>7</v>
      </c>
      <c r="G42" s="4">
        <v>10</v>
      </c>
      <c r="H42" s="4">
        <v>5</v>
      </c>
      <c r="I42" s="4">
        <v>6</v>
      </c>
      <c r="J42" s="4">
        <v>3</v>
      </c>
      <c r="K42" s="4">
        <v>9</v>
      </c>
    </row>
    <row r="43" spans="1:12">
      <c r="A43" t="s">
        <v>1928</v>
      </c>
      <c r="B43" s="4">
        <v>6</v>
      </c>
      <c r="C43" s="4">
        <v>2</v>
      </c>
      <c r="D43" s="4">
        <v>3</v>
      </c>
      <c r="E43" s="4">
        <v>5</v>
      </c>
      <c r="F43" s="4">
        <v>4</v>
      </c>
      <c r="G43" s="4">
        <v>9</v>
      </c>
      <c r="H43" s="4">
        <v>7</v>
      </c>
      <c r="I43" s="4">
        <v>8</v>
      </c>
      <c r="J43" s="4">
        <v>1</v>
      </c>
      <c r="K43" s="4">
        <v>10</v>
      </c>
    </row>
    <row r="44" spans="1:12">
      <c r="A44" t="s">
        <v>1929</v>
      </c>
      <c r="B44" s="4">
        <v>4</v>
      </c>
      <c r="C44" s="4">
        <v>2</v>
      </c>
      <c r="D44" s="4">
        <v>8</v>
      </c>
      <c r="E44" s="4">
        <v>3</v>
      </c>
      <c r="F44" s="4">
        <v>6</v>
      </c>
      <c r="G44" s="4">
        <v>9</v>
      </c>
      <c r="H44" s="4">
        <v>7</v>
      </c>
      <c r="I44" s="4">
        <v>10</v>
      </c>
      <c r="J44" s="4">
        <v>1</v>
      </c>
      <c r="K44" s="4">
        <v>5</v>
      </c>
    </row>
    <row r="45" spans="1:12">
      <c r="A45" t="s">
        <v>1930</v>
      </c>
      <c r="B45" s="4">
        <v>7</v>
      </c>
      <c r="C45" s="4">
        <v>1</v>
      </c>
      <c r="D45" s="4">
        <v>3</v>
      </c>
      <c r="E45" s="4">
        <v>4</v>
      </c>
      <c r="F45" s="4">
        <v>5</v>
      </c>
      <c r="G45" s="4">
        <v>8</v>
      </c>
      <c r="H45" s="4">
        <v>9</v>
      </c>
      <c r="I45" s="4">
        <v>6</v>
      </c>
      <c r="J45" s="4">
        <v>2</v>
      </c>
      <c r="K45" s="4">
        <v>10</v>
      </c>
    </row>
    <row r="46" spans="1:12">
      <c r="A46" t="s">
        <v>1931</v>
      </c>
      <c r="B46" s="4">
        <v>5</v>
      </c>
      <c r="C46" s="4">
        <v>4</v>
      </c>
      <c r="D46" s="4">
        <v>2</v>
      </c>
      <c r="E46" s="4">
        <v>3</v>
      </c>
      <c r="F46" s="4">
        <v>6</v>
      </c>
      <c r="G46" s="4">
        <v>10</v>
      </c>
      <c r="H46" s="4">
        <v>8</v>
      </c>
      <c r="I46" s="4">
        <v>9</v>
      </c>
      <c r="J46" s="4">
        <v>1</v>
      </c>
      <c r="K46" s="4">
        <v>7</v>
      </c>
    </row>
    <row r="47" spans="1:12">
      <c r="A47" t="s">
        <v>1932</v>
      </c>
      <c r="B47" s="4">
        <v>3</v>
      </c>
      <c r="C47" s="4">
        <v>4</v>
      </c>
      <c r="D47" s="4">
        <v>2</v>
      </c>
      <c r="E47" s="4">
        <v>7</v>
      </c>
      <c r="F47" s="4">
        <v>5</v>
      </c>
      <c r="G47" s="4">
        <v>10</v>
      </c>
      <c r="H47" s="4">
        <v>8</v>
      </c>
      <c r="I47" s="4">
        <v>1</v>
      </c>
      <c r="J47" s="4">
        <v>6</v>
      </c>
      <c r="K47" s="4">
        <v>9</v>
      </c>
    </row>
    <row r="48" spans="1:12">
      <c r="A48" t="s">
        <v>1933</v>
      </c>
      <c r="B48" s="4">
        <v>8</v>
      </c>
      <c r="C48" s="4">
        <v>9</v>
      </c>
      <c r="D48" s="4">
        <v>4</v>
      </c>
      <c r="E48" s="4">
        <v>6</v>
      </c>
      <c r="F48" s="4">
        <v>10</v>
      </c>
      <c r="G48" s="4">
        <v>7</v>
      </c>
      <c r="H48" s="4">
        <v>2</v>
      </c>
      <c r="I48" s="4">
        <v>3</v>
      </c>
      <c r="J48" s="4">
        <v>1</v>
      </c>
      <c r="K48" s="4">
        <v>5</v>
      </c>
    </row>
    <row r="49" spans="1:12">
      <c r="A49" t="s">
        <v>1934</v>
      </c>
      <c r="B49" s="5" t="s">
        <v>1940</v>
      </c>
      <c r="C49" s="5" t="s">
        <v>1940</v>
      </c>
      <c r="D49" s="5" t="s">
        <v>1940</v>
      </c>
      <c r="E49" s="5" t="s">
        <v>1940</v>
      </c>
      <c r="F49" s="5" t="s">
        <v>1940</v>
      </c>
      <c r="G49" s="5" t="s">
        <v>1940</v>
      </c>
      <c r="H49" s="5" t="s">
        <v>1940</v>
      </c>
      <c r="I49" s="5" t="s">
        <v>1940</v>
      </c>
      <c r="J49" s="5" t="s">
        <v>1940</v>
      </c>
      <c r="K49" s="5" t="s">
        <v>1940</v>
      </c>
      <c r="L49" s="5" t="s">
        <v>1939</v>
      </c>
    </row>
    <row r="50" spans="1:12">
      <c r="A50" t="s">
        <v>1935</v>
      </c>
      <c r="B50" s="4">
        <v>3</v>
      </c>
      <c r="C50" s="4">
        <v>9</v>
      </c>
      <c r="D50" s="4">
        <v>1</v>
      </c>
      <c r="E50" s="4">
        <v>2</v>
      </c>
      <c r="F50" s="4">
        <v>4</v>
      </c>
      <c r="G50" s="4">
        <v>5</v>
      </c>
      <c r="H50" s="4">
        <v>7</v>
      </c>
      <c r="I50" s="4">
        <v>6</v>
      </c>
      <c r="J50" s="4">
        <v>10</v>
      </c>
      <c r="K50" s="4">
        <v>8</v>
      </c>
    </row>
    <row r="51" spans="1:12">
      <c r="A51" t="s">
        <v>1936</v>
      </c>
      <c r="B51" s="4">
        <v>9</v>
      </c>
      <c r="C51" s="4">
        <v>8</v>
      </c>
      <c r="D51" s="4">
        <v>2</v>
      </c>
      <c r="E51" s="4">
        <v>3</v>
      </c>
      <c r="F51" s="4">
        <v>7</v>
      </c>
      <c r="G51" s="4">
        <v>10</v>
      </c>
      <c r="H51" s="4">
        <v>1</v>
      </c>
      <c r="I51" s="4">
        <v>4</v>
      </c>
      <c r="J51" s="4">
        <v>5</v>
      </c>
      <c r="K51" s="4">
        <v>6</v>
      </c>
    </row>
    <row r="52" spans="1:12">
      <c r="A52" t="s">
        <v>1937</v>
      </c>
      <c r="B52" s="4">
        <v>5</v>
      </c>
      <c r="C52" s="4">
        <v>4</v>
      </c>
      <c r="D52" s="4">
        <v>2</v>
      </c>
      <c r="E52" s="4">
        <v>1</v>
      </c>
      <c r="F52" s="4">
        <v>7</v>
      </c>
      <c r="G52" s="4">
        <v>8</v>
      </c>
      <c r="H52" s="4">
        <v>6</v>
      </c>
      <c r="I52" s="4">
        <v>3</v>
      </c>
      <c r="J52" s="4">
        <v>9</v>
      </c>
      <c r="K52" s="4">
        <v>10</v>
      </c>
    </row>
    <row r="53" spans="1:12">
      <c r="A53" t="s">
        <v>1938</v>
      </c>
      <c r="B53" s="4">
        <v>7</v>
      </c>
      <c r="C53" s="4">
        <v>1</v>
      </c>
      <c r="D53" s="4">
        <v>3</v>
      </c>
      <c r="E53" s="4">
        <v>6</v>
      </c>
      <c r="F53" s="4">
        <v>4</v>
      </c>
      <c r="G53" s="4">
        <v>9</v>
      </c>
      <c r="H53" s="4">
        <v>10</v>
      </c>
      <c r="I53" s="4">
        <v>5</v>
      </c>
      <c r="J53" s="4">
        <v>2</v>
      </c>
      <c r="K53" s="4">
        <v>8</v>
      </c>
    </row>
    <row r="54" spans="1:12">
      <c r="A54" t="s">
        <v>1956</v>
      </c>
      <c r="B54" s="10">
        <v>4</v>
      </c>
      <c r="C54" s="10">
        <v>2</v>
      </c>
      <c r="D54" s="10">
        <v>6</v>
      </c>
      <c r="E54" s="10">
        <v>3</v>
      </c>
      <c r="F54" s="10">
        <v>10</v>
      </c>
      <c r="G54" s="10">
        <v>9</v>
      </c>
      <c r="H54" s="10">
        <v>5</v>
      </c>
      <c r="I54" s="10">
        <v>7</v>
      </c>
      <c r="J54" s="10">
        <v>1</v>
      </c>
      <c r="K54" s="10">
        <v>8</v>
      </c>
    </row>
    <row r="55" spans="1:12">
      <c r="A55" t="s">
        <v>1957</v>
      </c>
      <c r="B55" s="4">
        <v>4</v>
      </c>
      <c r="C55" s="4">
        <v>7</v>
      </c>
      <c r="D55" s="4">
        <v>1</v>
      </c>
      <c r="E55" s="4">
        <v>6</v>
      </c>
      <c r="F55" s="4">
        <v>5</v>
      </c>
      <c r="G55" s="4">
        <v>10</v>
      </c>
      <c r="H55" s="4">
        <v>2</v>
      </c>
      <c r="I55" s="4">
        <v>3</v>
      </c>
      <c r="J55" s="4">
        <v>8</v>
      </c>
      <c r="K55" s="4">
        <v>9</v>
      </c>
    </row>
    <row r="56" spans="1:12">
      <c r="A56" t="s">
        <v>1958</v>
      </c>
      <c r="B56" s="4">
        <v>8</v>
      </c>
      <c r="C56" s="4">
        <v>2</v>
      </c>
      <c r="D56" s="4">
        <v>3</v>
      </c>
      <c r="E56" s="4">
        <v>5</v>
      </c>
      <c r="F56" s="4">
        <v>7</v>
      </c>
      <c r="G56" s="4">
        <v>9</v>
      </c>
      <c r="H56" s="4">
        <v>4</v>
      </c>
      <c r="I56" s="4">
        <v>6</v>
      </c>
      <c r="J56" s="4">
        <v>1</v>
      </c>
      <c r="K56" s="4">
        <v>10</v>
      </c>
    </row>
    <row r="57" spans="1:12">
      <c r="A57" t="s">
        <v>1959</v>
      </c>
      <c r="B57" s="4">
        <v>7</v>
      </c>
      <c r="C57" s="4">
        <v>10</v>
      </c>
      <c r="D57" s="4">
        <v>1</v>
      </c>
      <c r="E57" s="4">
        <v>4</v>
      </c>
      <c r="F57" s="4">
        <v>5</v>
      </c>
      <c r="G57" s="4">
        <v>6</v>
      </c>
      <c r="H57" s="4">
        <v>3</v>
      </c>
      <c r="I57" s="4">
        <v>2</v>
      </c>
      <c r="J57" s="4">
        <v>8</v>
      </c>
      <c r="K57" s="4">
        <v>9</v>
      </c>
    </row>
    <row r="58" spans="1:12">
      <c r="A58" t="s">
        <v>1960</v>
      </c>
      <c r="B58" s="4">
        <v>9</v>
      </c>
      <c r="C58" s="4">
        <v>7</v>
      </c>
      <c r="D58" s="4">
        <v>1</v>
      </c>
      <c r="E58" s="4">
        <v>2</v>
      </c>
      <c r="F58" s="4">
        <v>8</v>
      </c>
      <c r="G58" s="4">
        <v>10</v>
      </c>
      <c r="H58" s="4">
        <v>4</v>
      </c>
      <c r="I58" s="4">
        <v>3</v>
      </c>
      <c r="J58" s="4">
        <v>6</v>
      </c>
      <c r="K58" s="4">
        <v>5</v>
      </c>
    </row>
    <row r="59" spans="1:12">
      <c r="A59" t="s">
        <v>1961</v>
      </c>
      <c r="B59" s="4">
        <v>6</v>
      </c>
      <c r="C59" s="4">
        <v>8</v>
      </c>
      <c r="D59" s="4">
        <v>1</v>
      </c>
      <c r="E59" s="4">
        <v>5</v>
      </c>
      <c r="F59" s="4">
        <v>9</v>
      </c>
      <c r="G59" s="4">
        <v>7</v>
      </c>
      <c r="H59" s="4">
        <v>3</v>
      </c>
      <c r="I59" s="4">
        <v>2</v>
      </c>
      <c r="J59" s="4">
        <v>4</v>
      </c>
      <c r="K59" s="4">
        <v>10</v>
      </c>
    </row>
    <row r="60" spans="1:12">
      <c r="A60" t="s">
        <v>1962</v>
      </c>
      <c r="B60" s="4">
        <v>5</v>
      </c>
      <c r="C60" s="4">
        <v>2</v>
      </c>
      <c r="D60" s="4">
        <v>1</v>
      </c>
      <c r="E60" s="4">
        <v>3</v>
      </c>
      <c r="F60" s="4">
        <v>8</v>
      </c>
      <c r="G60" s="4">
        <v>9</v>
      </c>
      <c r="H60" s="4">
        <v>6</v>
      </c>
      <c r="I60" s="4">
        <v>10</v>
      </c>
      <c r="J60" s="4">
        <v>7</v>
      </c>
      <c r="K60" s="4">
        <v>4</v>
      </c>
    </row>
    <row r="61" spans="1:12">
      <c r="A61" t="s">
        <v>1963</v>
      </c>
      <c r="B61" s="4">
        <v>9</v>
      </c>
      <c r="C61" s="4">
        <v>5</v>
      </c>
      <c r="D61" s="4">
        <v>1</v>
      </c>
      <c r="E61" s="4">
        <v>3</v>
      </c>
      <c r="F61" s="4">
        <v>6</v>
      </c>
      <c r="G61" s="4">
        <v>10</v>
      </c>
      <c r="H61" s="4">
        <v>8</v>
      </c>
      <c r="I61" s="4">
        <v>2</v>
      </c>
      <c r="J61" s="4">
        <v>4</v>
      </c>
      <c r="K61" s="4">
        <v>7</v>
      </c>
    </row>
    <row r="62" spans="1:12">
      <c r="A62" t="s">
        <v>1964</v>
      </c>
      <c r="B62" s="4">
        <v>5</v>
      </c>
      <c r="C62" s="4">
        <v>1</v>
      </c>
      <c r="D62" s="4">
        <v>4</v>
      </c>
      <c r="E62" s="4">
        <v>3</v>
      </c>
      <c r="F62" s="4">
        <v>8</v>
      </c>
      <c r="G62" s="4">
        <v>9</v>
      </c>
      <c r="H62" s="4">
        <v>7</v>
      </c>
      <c r="I62" s="4">
        <v>10</v>
      </c>
      <c r="J62" s="4">
        <v>2</v>
      </c>
      <c r="K62" s="4">
        <v>6</v>
      </c>
    </row>
    <row r="63" spans="1:12">
      <c r="A63" t="s">
        <v>1965</v>
      </c>
      <c r="B63" s="10">
        <v>10</v>
      </c>
      <c r="C63" s="10">
        <v>9</v>
      </c>
      <c r="D63" s="10">
        <v>4</v>
      </c>
      <c r="E63" s="10">
        <v>8</v>
      </c>
      <c r="F63" s="10">
        <v>6</v>
      </c>
      <c r="G63" s="10">
        <v>5</v>
      </c>
      <c r="H63" s="10">
        <v>3</v>
      </c>
      <c r="I63" s="10">
        <v>1</v>
      </c>
      <c r="J63" s="10">
        <v>7</v>
      </c>
      <c r="K63" s="10">
        <v>2</v>
      </c>
    </row>
    <row r="64" spans="1:12">
      <c r="A64" t="s">
        <v>1966</v>
      </c>
      <c r="B64" s="4">
        <v>5</v>
      </c>
      <c r="C64" s="4">
        <v>9</v>
      </c>
      <c r="D64" s="4">
        <v>1</v>
      </c>
      <c r="E64" s="4">
        <v>6</v>
      </c>
      <c r="F64" s="4">
        <v>3</v>
      </c>
      <c r="G64" s="4">
        <v>7</v>
      </c>
      <c r="H64" s="4">
        <v>2</v>
      </c>
      <c r="I64" s="4">
        <v>8</v>
      </c>
      <c r="J64" s="4">
        <v>4</v>
      </c>
      <c r="K64" s="4">
        <v>10</v>
      </c>
    </row>
    <row r="65" spans="1:12">
      <c r="A65" t="s">
        <v>2322</v>
      </c>
      <c r="B65" s="4">
        <v>6</v>
      </c>
      <c r="C65" s="4">
        <v>9</v>
      </c>
      <c r="D65" s="4">
        <v>2</v>
      </c>
      <c r="E65" s="4">
        <v>3</v>
      </c>
      <c r="F65" s="4">
        <v>5</v>
      </c>
      <c r="G65" s="4">
        <v>8</v>
      </c>
      <c r="H65" s="4">
        <v>1</v>
      </c>
      <c r="I65" s="4">
        <v>4</v>
      </c>
      <c r="J65" s="4">
        <v>10</v>
      </c>
      <c r="K65" s="4">
        <v>7</v>
      </c>
    </row>
    <row r="66" spans="1:12">
      <c r="A66" t="s">
        <v>2323</v>
      </c>
      <c r="B66" s="4">
        <v>6</v>
      </c>
      <c r="C66" s="4">
        <v>8</v>
      </c>
      <c r="D66" s="4">
        <v>1</v>
      </c>
      <c r="E66" s="4">
        <v>4</v>
      </c>
      <c r="F66" s="4">
        <v>2</v>
      </c>
      <c r="G66" s="4">
        <v>9</v>
      </c>
      <c r="H66" s="4">
        <v>5</v>
      </c>
      <c r="I66" s="4">
        <v>7</v>
      </c>
      <c r="J66" s="4">
        <v>10</v>
      </c>
      <c r="K66" s="4">
        <v>3</v>
      </c>
    </row>
    <row r="67" spans="1:12">
      <c r="A67" t="s">
        <v>2324</v>
      </c>
      <c r="B67" s="4">
        <v>8</v>
      </c>
      <c r="C67" s="4">
        <v>1</v>
      </c>
      <c r="D67" s="4">
        <v>2</v>
      </c>
      <c r="E67" s="4">
        <v>3</v>
      </c>
      <c r="F67" s="4">
        <v>5</v>
      </c>
      <c r="G67" s="4">
        <v>9</v>
      </c>
      <c r="H67" s="4">
        <v>6</v>
      </c>
      <c r="I67" s="4">
        <v>4</v>
      </c>
      <c r="J67" s="4">
        <v>7</v>
      </c>
      <c r="K67" s="4">
        <v>10</v>
      </c>
    </row>
    <row r="68" spans="1:12">
      <c r="A68" t="s">
        <v>2325</v>
      </c>
      <c r="B68" s="5" t="s">
        <v>1940</v>
      </c>
      <c r="C68" s="5" t="s">
        <v>1940</v>
      </c>
      <c r="D68" s="5" t="s">
        <v>1940</v>
      </c>
      <c r="E68" s="5" t="s">
        <v>1940</v>
      </c>
      <c r="F68" s="5" t="s">
        <v>1940</v>
      </c>
      <c r="G68" s="5" t="s">
        <v>1940</v>
      </c>
      <c r="H68" s="5" t="s">
        <v>1940</v>
      </c>
      <c r="I68" s="5" t="s">
        <v>1940</v>
      </c>
      <c r="J68" s="5" t="s">
        <v>1940</v>
      </c>
      <c r="K68" s="5" t="s">
        <v>1940</v>
      </c>
      <c r="L68" s="5" t="s">
        <v>1939</v>
      </c>
    </row>
    <row r="69" spans="1:12">
      <c r="A69" t="s">
        <v>2326</v>
      </c>
      <c r="B69" s="4">
        <v>9</v>
      </c>
      <c r="C69" s="4">
        <v>5</v>
      </c>
      <c r="D69" s="4">
        <v>6</v>
      </c>
      <c r="E69" s="4">
        <v>1</v>
      </c>
      <c r="F69" s="4">
        <v>7</v>
      </c>
      <c r="G69" s="4">
        <v>8</v>
      </c>
      <c r="H69" s="4">
        <v>2</v>
      </c>
      <c r="I69" s="4">
        <v>4</v>
      </c>
      <c r="J69" s="4">
        <v>3</v>
      </c>
      <c r="K69" s="4">
        <v>10</v>
      </c>
    </row>
    <row r="70" spans="1:12">
      <c r="A70" t="s">
        <v>2327</v>
      </c>
      <c r="B70" s="4">
        <v>3</v>
      </c>
      <c r="C70" s="4">
        <v>2</v>
      </c>
      <c r="D70" s="4">
        <v>4</v>
      </c>
      <c r="E70" s="4">
        <v>5</v>
      </c>
      <c r="F70" s="4">
        <v>6</v>
      </c>
      <c r="G70" s="4">
        <v>10</v>
      </c>
      <c r="H70" s="4">
        <v>8</v>
      </c>
      <c r="I70" s="4">
        <v>7</v>
      </c>
      <c r="J70" s="4">
        <v>1</v>
      </c>
      <c r="K70" s="4">
        <v>9</v>
      </c>
    </row>
    <row r="71" spans="1:12">
      <c r="A71" t="s">
        <v>2328</v>
      </c>
      <c r="B71" s="4">
        <v>5</v>
      </c>
      <c r="C71" s="4">
        <v>4</v>
      </c>
      <c r="D71" s="4">
        <v>2</v>
      </c>
      <c r="E71" s="4">
        <v>3</v>
      </c>
      <c r="F71" s="4">
        <v>8</v>
      </c>
      <c r="G71" s="4">
        <v>10</v>
      </c>
      <c r="H71" s="4">
        <v>6</v>
      </c>
      <c r="I71" s="4">
        <v>7</v>
      </c>
      <c r="J71" s="4">
        <v>1</v>
      </c>
      <c r="K71" s="4">
        <v>9</v>
      </c>
    </row>
    <row r="72" spans="1:12">
      <c r="A72" t="s">
        <v>2329</v>
      </c>
      <c r="B72" s="4">
        <v>9</v>
      </c>
      <c r="C72" s="4">
        <v>6</v>
      </c>
      <c r="D72" s="4">
        <v>1</v>
      </c>
      <c r="E72" s="4">
        <v>2</v>
      </c>
      <c r="F72" s="4">
        <v>4</v>
      </c>
      <c r="G72" s="4">
        <v>10</v>
      </c>
      <c r="H72" s="4">
        <v>7</v>
      </c>
      <c r="I72" s="4">
        <v>8</v>
      </c>
      <c r="J72" s="4">
        <v>3</v>
      </c>
      <c r="K72" s="4">
        <v>5</v>
      </c>
    </row>
    <row r="73" spans="1:12">
      <c r="A73" t="s">
        <v>2330</v>
      </c>
      <c r="B73" s="4">
        <v>5</v>
      </c>
      <c r="C73" s="4">
        <v>7</v>
      </c>
      <c r="D73" s="4">
        <v>1</v>
      </c>
      <c r="E73" s="4">
        <v>2</v>
      </c>
      <c r="F73" s="4">
        <v>3</v>
      </c>
      <c r="G73" s="4">
        <v>4</v>
      </c>
      <c r="H73" s="4">
        <v>9</v>
      </c>
      <c r="I73" s="4">
        <v>8</v>
      </c>
      <c r="J73" s="4">
        <v>10</v>
      </c>
      <c r="K73" s="4">
        <v>6</v>
      </c>
    </row>
    <row r="74" spans="1:12">
      <c r="A74" t="s">
        <v>2331</v>
      </c>
      <c r="B74" s="4">
        <v>5</v>
      </c>
      <c r="C74" s="4">
        <v>6</v>
      </c>
      <c r="D74" s="4">
        <v>3</v>
      </c>
      <c r="E74" s="4">
        <v>1</v>
      </c>
      <c r="F74" s="4">
        <v>9</v>
      </c>
      <c r="G74" s="4">
        <v>10</v>
      </c>
      <c r="H74" s="4">
        <v>4</v>
      </c>
      <c r="I74" s="4">
        <v>7</v>
      </c>
      <c r="J74" s="4">
        <v>2</v>
      </c>
      <c r="K74" s="4">
        <v>8</v>
      </c>
    </row>
    <row r="75" spans="1:12">
      <c r="A75" t="s">
        <v>2332</v>
      </c>
      <c r="B75" s="4">
        <v>6</v>
      </c>
      <c r="C75" s="4">
        <v>1</v>
      </c>
      <c r="D75" s="4">
        <v>3</v>
      </c>
      <c r="E75" s="4">
        <v>4</v>
      </c>
      <c r="F75" s="4">
        <v>7</v>
      </c>
      <c r="G75" s="4">
        <v>10</v>
      </c>
      <c r="H75" s="4">
        <v>9</v>
      </c>
      <c r="I75" s="4">
        <v>8</v>
      </c>
      <c r="J75" s="4">
        <v>2</v>
      </c>
      <c r="K75" s="4">
        <v>5</v>
      </c>
    </row>
    <row r="76" spans="1:12">
      <c r="A76" t="s">
        <v>2333</v>
      </c>
      <c r="B76" s="4">
        <v>7</v>
      </c>
      <c r="C76" s="4">
        <v>5</v>
      </c>
      <c r="D76" s="4">
        <v>2</v>
      </c>
      <c r="E76" s="4">
        <v>1</v>
      </c>
      <c r="F76" s="4">
        <v>6</v>
      </c>
      <c r="G76" s="4">
        <v>3</v>
      </c>
      <c r="H76" s="4">
        <v>9</v>
      </c>
      <c r="I76" s="4">
        <v>8</v>
      </c>
      <c r="J76" s="4">
        <v>10</v>
      </c>
      <c r="K76" s="4">
        <v>4</v>
      </c>
    </row>
    <row r="77" spans="1:12">
      <c r="A77" t="s">
        <v>2334</v>
      </c>
      <c r="B77" s="4">
        <v>7</v>
      </c>
      <c r="C77" s="4">
        <v>5</v>
      </c>
      <c r="D77" s="4">
        <v>2</v>
      </c>
      <c r="E77" s="4">
        <v>1</v>
      </c>
      <c r="F77" s="4">
        <v>3</v>
      </c>
      <c r="G77" s="4">
        <v>10</v>
      </c>
      <c r="H77" s="4">
        <v>8</v>
      </c>
      <c r="I77" s="4">
        <v>6</v>
      </c>
      <c r="J77" s="4">
        <v>4</v>
      </c>
      <c r="K77" s="4">
        <v>9</v>
      </c>
    </row>
    <row r="78" spans="1:12">
      <c r="A78" t="s">
        <v>2335</v>
      </c>
      <c r="B78" s="4">
        <v>7</v>
      </c>
      <c r="C78" s="4">
        <v>8</v>
      </c>
      <c r="D78" s="4">
        <v>1</v>
      </c>
      <c r="E78" s="4">
        <v>4</v>
      </c>
      <c r="F78" s="4">
        <v>6</v>
      </c>
      <c r="G78" s="4">
        <v>10</v>
      </c>
      <c r="H78" s="4">
        <v>2</v>
      </c>
      <c r="I78" s="4">
        <v>5</v>
      </c>
      <c r="J78" s="4">
        <v>3</v>
      </c>
      <c r="K78" s="4">
        <v>9</v>
      </c>
    </row>
    <row r="79" spans="1:12">
      <c r="A79" t="s">
        <v>2336</v>
      </c>
      <c r="B79" s="4">
        <v>10</v>
      </c>
      <c r="C79" s="4">
        <v>5</v>
      </c>
      <c r="D79" s="4">
        <v>2</v>
      </c>
      <c r="E79" s="4">
        <v>3</v>
      </c>
      <c r="F79" s="4">
        <v>8</v>
      </c>
      <c r="G79" s="4">
        <v>9</v>
      </c>
      <c r="H79" s="4">
        <v>6</v>
      </c>
      <c r="I79" s="4">
        <v>7</v>
      </c>
      <c r="J79" s="4">
        <v>1</v>
      </c>
      <c r="K79" s="4">
        <v>4</v>
      </c>
    </row>
    <row r="80" spans="1:12">
      <c r="A80" t="s">
        <v>2337</v>
      </c>
      <c r="B80" s="4">
        <v>7</v>
      </c>
      <c r="C80" s="4">
        <v>1</v>
      </c>
      <c r="D80" s="4">
        <v>3</v>
      </c>
      <c r="E80" s="4">
        <v>4</v>
      </c>
      <c r="F80" s="4">
        <v>6</v>
      </c>
      <c r="G80" s="4">
        <v>10</v>
      </c>
      <c r="H80" s="4">
        <v>5</v>
      </c>
      <c r="I80" s="4">
        <v>8</v>
      </c>
      <c r="J80" s="4">
        <v>2</v>
      </c>
      <c r="K80" s="4">
        <v>9</v>
      </c>
    </row>
    <row r="81" spans="1:12">
      <c r="A81" t="s">
        <v>2338</v>
      </c>
      <c r="B81" s="4">
        <v>3</v>
      </c>
      <c r="C81" s="4">
        <v>8</v>
      </c>
      <c r="D81" s="4">
        <v>2</v>
      </c>
      <c r="E81" s="4">
        <v>1</v>
      </c>
      <c r="F81" s="4">
        <v>6</v>
      </c>
      <c r="G81" s="4">
        <v>9</v>
      </c>
      <c r="H81" s="4">
        <v>4</v>
      </c>
      <c r="I81" s="4">
        <v>7</v>
      </c>
      <c r="J81" s="4">
        <v>5</v>
      </c>
      <c r="K81" s="4">
        <v>10</v>
      </c>
    </row>
    <row r="82" spans="1:12">
      <c r="A82" t="s">
        <v>2339</v>
      </c>
      <c r="B82" s="4">
        <v>5</v>
      </c>
      <c r="C82" s="4">
        <v>6</v>
      </c>
      <c r="D82" s="4">
        <v>3</v>
      </c>
      <c r="E82" s="4">
        <v>1</v>
      </c>
      <c r="F82" s="4">
        <v>9</v>
      </c>
      <c r="G82" s="4">
        <v>10</v>
      </c>
      <c r="H82" s="4">
        <v>8</v>
      </c>
      <c r="I82" s="4">
        <v>4</v>
      </c>
      <c r="J82" s="4">
        <v>2</v>
      </c>
      <c r="K82" s="4">
        <v>7</v>
      </c>
    </row>
    <row r="83" spans="1:12">
      <c r="A83" t="s">
        <v>2340</v>
      </c>
      <c r="B83" s="4">
        <v>3</v>
      </c>
      <c r="C83" s="4">
        <v>5</v>
      </c>
      <c r="D83" s="4">
        <v>1</v>
      </c>
      <c r="E83" s="4">
        <v>2</v>
      </c>
      <c r="F83" s="4">
        <v>7</v>
      </c>
      <c r="G83" s="4">
        <v>6</v>
      </c>
      <c r="H83" s="4">
        <v>4</v>
      </c>
      <c r="I83" s="4">
        <v>9</v>
      </c>
      <c r="J83" s="4">
        <v>8</v>
      </c>
      <c r="K83" s="4">
        <v>10</v>
      </c>
    </row>
    <row r="84" spans="1:12">
      <c r="A84" t="s">
        <v>2341</v>
      </c>
      <c r="B84" s="4">
        <v>1</v>
      </c>
      <c r="C84" s="4">
        <v>2</v>
      </c>
      <c r="D84" s="4">
        <v>7</v>
      </c>
      <c r="E84" s="4">
        <v>5</v>
      </c>
      <c r="F84" s="4">
        <v>4</v>
      </c>
      <c r="G84" s="4">
        <v>9</v>
      </c>
      <c r="H84" s="4">
        <v>6</v>
      </c>
      <c r="I84" s="4">
        <v>3</v>
      </c>
      <c r="J84" s="4">
        <v>8</v>
      </c>
      <c r="K84" s="4">
        <v>10</v>
      </c>
    </row>
    <row r="85" spans="1:12">
      <c r="A85" t="s">
        <v>2342</v>
      </c>
      <c r="B85" s="5" t="s">
        <v>1940</v>
      </c>
      <c r="C85" s="5" t="s">
        <v>1940</v>
      </c>
      <c r="D85" s="5" t="s">
        <v>1940</v>
      </c>
      <c r="E85" s="5" t="s">
        <v>1940</v>
      </c>
      <c r="F85" s="5" t="s">
        <v>1940</v>
      </c>
      <c r="G85" s="5" t="s">
        <v>1940</v>
      </c>
      <c r="H85" s="5" t="s">
        <v>1940</v>
      </c>
      <c r="I85" s="5" t="s">
        <v>1940</v>
      </c>
      <c r="J85" s="5" t="s">
        <v>1940</v>
      </c>
      <c r="K85" s="5" t="s">
        <v>1940</v>
      </c>
      <c r="L85" s="5" t="s">
        <v>1939</v>
      </c>
    </row>
    <row r="86" spans="1:12">
      <c r="A86" t="s">
        <v>2343</v>
      </c>
      <c r="B86" s="4">
        <v>10</v>
      </c>
      <c r="C86" s="4">
        <v>4</v>
      </c>
      <c r="D86" s="4">
        <v>3</v>
      </c>
      <c r="E86" s="4">
        <v>1</v>
      </c>
      <c r="F86" s="4">
        <v>5</v>
      </c>
      <c r="G86" s="4">
        <v>8</v>
      </c>
      <c r="H86" s="4">
        <v>2</v>
      </c>
      <c r="I86" s="4">
        <v>7</v>
      </c>
      <c r="J86" s="4">
        <v>9</v>
      </c>
      <c r="K86" s="4">
        <v>6</v>
      </c>
    </row>
    <row r="88" spans="1:12">
      <c r="A88" s="3" t="s">
        <v>1941</v>
      </c>
      <c r="B88" s="8">
        <f>AVERAGE(B3:B86)</f>
        <v>6.2058823529411766</v>
      </c>
      <c r="C88" s="8">
        <f t="shared" ref="C88:K88" si="0">AVERAGE(C3:C86)</f>
        <v>4.8529411764705879</v>
      </c>
      <c r="D88" s="8">
        <f t="shared" si="0"/>
        <v>2.6470588235294117</v>
      </c>
      <c r="E88" s="8">
        <f t="shared" si="0"/>
        <v>3.4705882352941178</v>
      </c>
      <c r="F88" s="8">
        <f t="shared" si="0"/>
        <v>6.25</v>
      </c>
      <c r="G88" s="8">
        <f t="shared" si="0"/>
        <v>8.367647058823529</v>
      </c>
      <c r="H88" s="8">
        <f t="shared" si="0"/>
        <v>5.6911764705882355</v>
      </c>
      <c r="I88" s="8">
        <f t="shared" si="0"/>
        <v>6.0588235294117645</v>
      </c>
      <c r="J88" s="8">
        <f t="shared" si="0"/>
        <v>4.2941176470588234</v>
      </c>
      <c r="K88" s="8">
        <f t="shared" si="0"/>
        <v>7.1617647058823533</v>
      </c>
      <c r="L88" s="14"/>
    </row>
    <row r="89" spans="1:12">
      <c r="B89" s="9"/>
      <c r="C89" s="9"/>
      <c r="D89" s="9"/>
      <c r="E89" s="9"/>
      <c r="F89" s="9"/>
      <c r="G89" s="9"/>
      <c r="H89" s="9"/>
      <c r="I89" s="9"/>
      <c r="J89" s="9"/>
      <c r="K89" s="9"/>
    </row>
    <row r="90" spans="1:12">
      <c r="A90" s="3" t="s">
        <v>1942</v>
      </c>
      <c r="B90" s="9">
        <f>MODE(B3:B86)</f>
        <v>5</v>
      </c>
      <c r="C90" s="9">
        <f t="shared" ref="C90:K90" si="1">MODE(C3:C86)</f>
        <v>1</v>
      </c>
      <c r="D90" s="9">
        <f t="shared" si="1"/>
        <v>1</v>
      </c>
      <c r="E90" s="9">
        <f t="shared" si="1"/>
        <v>3</v>
      </c>
      <c r="F90" s="9">
        <f t="shared" si="1"/>
        <v>5</v>
      </c>
      <c r="G90" s="9">
        <f t="shared" si="1"/>
        <v>10</v>
      </c>
      <c r="H90" s="9">
        <f t="shared" si="1"/>
        <v>8</v>
      </c>
      <c r="I90" s="9">
        <f t="shared" si="1"/>
        <v>7</v>
      </c>
      <c r="J90" s="9">
        <f t="shared" si="1"/>
        <v>1</v>
      </c>
      <c r="K90" s="9">
        <f t="shared" si="1"/>
        <v>9</v>
      </c>
    </row>
    <row r="92" spans="1:12">
      <c r="A92" s="3" t="s">
        <v>1943</v>
      </c>
      <c r="B92" s="6">
        <f>RANK(B88, B88:K88, 1)</f>
        <v>7</v>
      </c>
      <c r="C92" s="6">
        <f>RANK(C88, B88:K88, 1)</f>
        <v>4</v>
      </c>
      <c r="D92" s="6">
        <f>RANK(D88, B88:K88, 1)</f>
        <v>1</v>
      </c>
      <c r="E92" s="6">
        <f>RANK(E88, B88:K88, 1)</f>
        <v>2</v>
      </c>
      <c r="F92" s="6">
        <f>RANK(F88, B88:K88, 1)</f>
        <v>8</v>
      </c>
      <c r="G92" s="6">
        <f>RANK(G88, B88:K88, 1)</f>
        <v>10</v>
      </c>
      <c r="H92" s="6">
        <f>RANK(H88, B88:K88, 1)</f>
        <v>5</v>
      </c>
      <c r="I92" s="6">
        <f>RANK(I88, B88:K88, 1)</f>
        <v>6</v>
      </c>
      <c r="J92" s="6">
        <f>RANK(J88, B88:K88, 1)</f>
        <v>3</v>
      </c>
      <c r="K92" s="6">
        <f>RANK(K88, B88:K88, 1)</f>
        <v>9</v>
      </c>
    </row>
    <row r="94" spans="1:12">
      <c r="A94" s="3" t="s">
        <v>1944</v>
      </c>
      <c r="B94" s="6">
        <f>RANK(B90, B90:K90, 1)</f>
        <v>5</v>
      </c>
      <c r="C94" s="6">
        <f>RANK(C90, B90:K90, 1)</f>
        <v>1</v>
      </c>
      <c r="D94" s="6">
        <f>RANK(D90, B90:K90, 1)</f>
        <v>1</v>
      </c>
      <c r="E94" s="6">
        <f>RANK(E90, B90:K90, 1)</f>
        <v>4</v>
      </c>
      <c r="F94" s="6">
        <f>RANK(F90, B90:K90, 1)</f>
        <v>5</v>
      </c>
      <c r="G94" s="6">
        <f>RANK(G90, B90:K90, 1)</f>
        <v>10</v>
      </c>
      <c r="H94" s="6">
        <f>RANK(H90, B90:K90, 1)</f>
        <v>8</v>
      </c>
      <c r="I94" s="6">
        <f>RANK(I90, B90:K90, 1)</f>
        <v>7</v>
      </c>
      <c r="J94" s="6">
        <f>RANK(J90, B90:K90, 1)</f>
        <v>1</v>
      </c>
      <c r="K94" s="6">
        <f>RANK(K90, B90:K90, 1)</f>
        <v>9</v>
      </c>
    </row>
    <row r="96" spans="1:12">
      <c r="A96" s="2" t="s">
        <v>1945</v>
      </c>
    </row>
    <row r="97" spans="1:13">
      <c r="A97" s="11" t="s">
        <v>1947</v>
      </c>
      <c r="B97" t="s">
        <v>53</v>
      </c>
      <c r="F97" s="36" t="s">
        <v>1950</v>
      </c>
      <c r="G97" s="37" t="s">
        <v>52</v>
      </c>
      <c r="H97" s="37"/>
    </row>
    <row r="98" spans="1:13">
      <c r="A98" s="2">
        <v>2</v>
      </c>
      <c r="B98" t="s">
        <v>54</v>
      </c>
      <c r="F98" s="36" t="s">
        <v>1948</v>
      </c>
      <c r="G98" s="37" t="s">
        <v>53</v>
      </c>
      <c r="H98" s="37"/>
    </row>
    <row r="99" spans="1:13">
      <c r="A99" s="2">
        <v>3</v>
      </c>
      <c r="B99" t="s">
        <v>59</v>
      </c>
      <c r="F99" s="36" t="s">
        <v>1948</v>
      </c>
      <c r="G99" s="37" t="s">
        <v>59</v>
      </c>
      <c r="H99" s="37"/>
    </row>
    <row r="100" spans="1:13">
      <c r="A100" s="2">
        <v>4</v>
      </c>
      <c r="B100" t="s">
        <v>52</v>
      </c>
      <c r="F100" s="36">
        <v>4</v>
      </c>
      <c r="G100" s="37" t="s">
        <v>54</v>
      </c>
      <c r="H100" s="37"/>
    </row>
    <row r="101" spans="1:13">
      <c r="A101" s="11">
        <v>5</v>
      </c>
      <c r="B101" t="s">
        <v>57</v>
      </c>
      <c r="F101" s="38">
        <v>5</v>
      </c>
      <c r="G101" s="37" t="s">
        <v>51</v>
      </c>
      <c r="H101" s="37"/>
    </row>
    <row r="102" spans="1:13">
      <c r="A102" s="11">
        <v>6</v>
      </c>
      <c r="B102" t="s">
        <v>58</v>
      </c>
      <c r="F102" s="36" t="s">
        <v>1951</v>
      </c>
      <c r="G102" s="37" t="s">
        <v>55</v>
      </c>
      <c r="H102" s="37"/>
    </row>
    <row r="103" spans="1:13">
      <c r="A103" s="2">
        <v>7</v>
      </c>
      <c r="B103" t="s">
        <v>51</v>
      </c>
      <c r="F103" s="36" t="s">
        <v>1951</v>
      </c>
      <c r="G103" s="37" t="s">
        <v>58</v>
      </c>
      <c r="H103" s="37"/>
    </row>
    <row r="104" spans="1:13">
      <c r="A104" s="2">
        <v>8</v>
      </c>
      <c r="B104" t="s">
        <v>55</v>
      </c>
      <c r="F104" s="36">
        <v>8</v>
      </c>
      <c r="G104" s="37" t="s">
        <v>57</v>
      </c>
      <c r="H104" s="37"/>
    </row>
    <row r="105" spans="1:13">
      <c r="A105" s="2">
        <v>9</v>
      </c>
      <c r="B105" t="s">
        <v>60</v>
      </c>
      <c r="F105" s="36" t="s">
        <v>1971</v>
      </c>
      <c r="G105" s="37" t="s">
        <v>56</v>
      </c>
      <c r="H105" s="37"/>
    </row>
    <row r="106" spans="1:13">
      <c r="A106" s="2">
        <v>10</v>
      </c>
      <c r="B106" t="s">
        <v>56</v>
      </c>
      <c r="F106" s="36" t="s">
        <v>1971</v>
      </c>
      <c r="G106" s="37" t="s">
        <v>60</v>
      </c>
      <c r="H106" s="37"/>
    </row>
    <row r="108" spans="1:13">
      <c r="A108" s="12" t="s">
        <v>1953</v>
      </c>
      <c r="B108" s="7" t="s">
        <v>1952</v>
      </c>
      <c r="C108" s="7">
        <v>10</v>
      </c>
      <c r="D108" s="7">
        <v>9</v>
      </c>
      <c r="E108" s="7">
        <v>8</v>
      </c>
      <c r="F108" s="7">
        <v>7</v>
      </c>
      <c r="G108" s="7">
        <v>6</v>
      </c>
      <c r="H108" s="7">
        <v>5</v>
      </c>
      <c r="I108" s="7">
        <v>4</v>
      </c>
      <c r="J108" s="7">
        <v>3</v>
      </c>
      <c r="K108" s="7">
        <v>2</v>
      </c>
      <c r="L108" s="7">
        <v>1</v>
      </c>
      <c r="M108" s="7" t="s">
        <v>1952</v>
      </c>
    </row>
    <row r="109" spans="1:13">
      <c r="A109" s="2" t="s">
        <v>56</v>
      </c>
      <c r="C109" s="4">
        <f>COUNTIF(G3:G86, 10)</f>
        <v>28</v>
      </c>
      <c r="D109" s="4">
        <f>COUNTIF(G3:G86, 9)</f>
        <v>14</v>
      </c>
      <c r="E109" s="4">
        <f>COUNTIF(G3:G86, 8)</f>
        <v>10</v>
      </c>
      <c r="F109" s="4">
        <f>COUNTIF(G3:G86, 7)</f>
        <v>4</v>
      </c>
      <c r="G109" s="4">
        <f>COUNTIF(G3:G86, 6)</f>
        <v>3</v>
      </c>
      <c r="H109" s="4">
        <f>COUNTIF(G3:G86, 5)</f>
        <v>5</v>
      </c>
      <c r="I109" s="4">
        <f>COUNTIF(G3:G86, 4)</f>
        <v>1</v>
      </c>
      <c r="J109" s="4">
        <f>COUNTIF(G3:G86, 3)</f>
        <v>2</v>
      </c>
      <c r="K109" s="4">
        <f>COUNTIF(G3:G86, 2)</f>
        <v>1</v>
      </c>
      <c r="L109" s="4">
        <f>COUNTIF(G3:G86, 1)</f>
        <v>0</v>
      </c>
    </row>
    <row r="110" spans="1:13">
      <c r="A110" s="2" t="s">
        <v>60</v>
      </c>
      <c r="C110" s="4">
        <f>COUNTIF(K3:K86, 10)</f>
        <v>13</v>
      </c>
      <c r="D110" s="4">
        <f>COUNTIF(K3:K86, 9)</f>
        <v>13</v>
      </c>
      <c r="E110" s="4">
        <f>COUNTIF(K3:K86, 8)</f>
        <v>8</v>
      </c>
      <c r="F110" s="4">
        <f>COUNTIF(K3:K86, 7)</f>
        <v>5</v>
      </c>
      <c r="G110" s="4">
        <f>COUNTIF(K3:K86, 6)</f>
        <v>10</v>
      </c>
      <c r="H110" s="4">
        <f>COUNTIF(K3:K86, 5)</f>
        <v>10</v>
      </c>
      <c r="I110" s="4">
        <f>COUNTIF(K3:K86, 4)</f>
        <v>5</v>
      </c>
      <c r="J110" s="4">
        <f>COUNTIF(K3:K86, 3)</f>
        <v>3</v>
      </c>
      <c r="K110" s="4">
        <f>COUNTIF(K3:K86, 2)</f>
        <v>1</v>
      </c>
      <c r="L110" s="4">
        <f>COUNTIF(K3:K86, 1)</f>
        <v>0</v>
      </c>
    </row>
    <row r="111" spans="1:13">
      <c r="A111" s="2" t="s">
        <v>55</v>
      </c>
      <c r="C111" s="4">
        <f>COUNTIF(F3:F86, 10)</f>
        <v>3</v>
      </c>
      <c r="D111" s="4">
        <f>COUNTIF(F3:F86, 9)</f>
        <v>7</v>
      </c>
      <c r="E111" s="4">
        <f>COUNTIF(F3:F86, 8)</f>
        <v>7</v>
      </c>
      <c r="F111" s="4">
        <f>COUNTIF(F3:F86, 7)</f>
        <v>13</v>
      </c>
      <c r="G111" s="4">
        <f>COUNTIF(F3:F86, 6)</f>
        <v>12</v>
      </c>
      <c r="H111" s="4">
        <f>COUNTIF(F3:F86, 5)</f>
        <v>14</v>
      </c>
      <c r="I111" s="4">
        <f>COUNTIF(F3:F86, 4)</f>
        <v>8</v>
      </c>
      <c r="J111" s="4">
        <f>COUNTIF(F3:F86, 3)</f>
        <v>3</v>
      </c>
      <c r="K111" s="4">
        <f>COUNTIF(F3:F86, 2)</f>
        <v>1</v>
      </c>
      <c r="L111" s="4">
        <f>COUNTIF(F3:F86, 1)</f>
        <v>0</v>
      </c>
    </row>
    <row r="112" spans="1:13">
      <c r="A112" s="2" t="s">
        <v>51</v>
      </c>
      <c r="C112" s="4">
        <f>COUNTIF(B3:B86, 10)</f>
        <v>5</v>
      </c>
      <c r="D112" s="4">
        <f>COUNTIF(B3:B86, 9)</f>
        <v>13</v>
      </c>
      <c r="E112" s="4">
        <f>COUNTIF(B3:B86, 8)</f>
        <v>6</v>
      </c>
      <c r="F112" s="4">
        <f>COUNTIF(B3:B86, 7)</f>
        <v>8</v>
      </c>
      <c r="G112" s="4">
        <f>COUNTIF(B3:B86, 6)</f>
        <v>6</v>
      </c>
      <c r="H112" s="4">
        <f>COUNTIF(B3:B86, 5)</f>
        <v>14</v>
      </c>
      <c r="I112" s="4">
        <f>COUNTIF(B3:B86, 4)</f>
        <v>5</v>
      </c>
      <c r="J112" s="4">
        <f>COUNTIF(B3:B86, 3)</f>
        <v>5</v>
      </c>
      <c r="K112" s="4">
        <f>COUNTIF(B3:B86, 2)</f>
        <v>4</v>
      </c>
      <c r="L112" s="4">
        <f>COUNTIF(B3:B86, 1)</f>
        <v>2</v>
      </c>
    </row>
    <row r="113" spans="1:13">
      <c r="A113" s="2" t="s">
        <v>58</v>
      </c>
      <c r="C113" s="4">
        <f>COUNTIF(I3:I86, 10)</f>
        <v>7</v>
      </c>
      <c r="D113" s="4">
        <f>COUNTIF(I3:I86, 9)</f>
        <v>5</v>
      </c>
      <c r="E113" s="4">
        <f>COUNTIF(I3:I86, 8)</f>
        <v>9</v>
      </c>
      <c r="F113" s="4">
        <f>COUNTIF(I3:I86, 7)</f>
        <v>13</v>
      </c>
      <c r="G113" s="4">
        <f>COUNTIF(I3:I86, 6)</f>
        <v>9</v>
      </c>
      <c r="H113" s="4">
        <f>COUNTIF(I3:I86, 5)</f>
        <v>4</v>
      </c>
      <c r="I113" s="4">
        <f>COUNTIF(I3:I86, 4)</f>
        <v>7</v>
      </c>
      <c r="J113" s="4">
        <f>COUNTIF(I3:I86, 3)</f>
        <v>6</v>
      </c>
      <c r="K113" s="4">
        <f>COUNTIF(I3:I86, 2)</f>
        <v>6</v>
      </c>
      <c r="L113" s="4">
        <f>COUNTIF(I3:I86, 1)</f>
        <v>2</v>
      </c>
    </row>
    <row r="114" spans="1:13">
      <c r="A114" s="2" t="s">
        <v>57</v>
      </c>
      <c r="C114" s="4">
        <f>COUNTIF(H3:H86, 10)</f>
        <v>1</v>
      </c>
      <c r="D114" s="4">
        <f>COUNTIF(H3:H86, 9)</f>
        <v>5</v>
      </c>
      <c r="E114" s="4">
        <f>COUNTIF(H3:H86, 8)</f>
        <v>14</v>
      </c>
      <c r="F114" s="4">
        <f>COUNTIF(H3:H86, 7)</f>
        <v>10</v>
      </c>
      <c r="G114" s="4">
        <f>COUNTIF(H3:H86, 6)</f>
        <v>9</v>
      </c>
      <c r="H114" s="4">
        <f>COUNTIF(H3:H86, 5)</f>
        <v>5</v>
      </c>
      <c r="I114" s="4">
        <f>COUNTIF(H3:H86, 4)</f>
        <v>10</v>
      </c>
      <c r="J114" s="4">
        <f>COUNTIF(H3:H86, 3)</f>
        <v>5</v>
      </c>
      <c r="K114" s="4">
        <f>COUNTIF(H3:H86, 2)</f>
        <v>7</v>
      </c>
      <c r="L114" s="4">
        <f>COUNTIF(H3:H86, 1)</f>
        <v>2</v>
      </c>
    </row>
    <row r="115" spans="1:13">
      <c r="A115" s="2" t="s">
        <v>52</v>
      </c>
      <c r="C115" s="4">
        <f>COUNTIF(C3:C86, 10)</f>
        <v>3</v>
      </c>
      <c r="D115" s="4">
        <f>COUNTIF(C3:C86, 9)</f>
        <v>7</v>
      </c>
      <c r="E115" s="4">
        <f>COUNTIF(C3:C86, 8)</f>
        <v>6</v>
      </c>
      <c r="F115" s="4">
        <f>COUNTIF(C3:C86, 7)</f>
        <v>7</v>
      </c>
      <c r="G115" s="4">
        <f>COUNTIF(C3:C86, 6)</f>
        <v>6</v>
      </c>
      <c r="H115" s="4">
        <f>COUNTIF(C3:C86, 5)</f>
        <v>7</v>
      </c>
      <c r="I115" s="4">
        <f>COUNTIF(C3:C86, 4)</f>
        <v>7</v>
      </c>
      <c r="J115" s="4">
        <f>COUNTIF(C3:C86, 3)</f>
        <v>3</v>
      </c>
      <c r="K115" s="4">
        <f>COUNTIF(C3:C86, 2)</f>
        <v>10</v>
      </c>
      <c r="L115" s="4">
        <f>COUNTIF(C3:C86, 1)</f>
        <v>12</v>
      </c>
    </row>
    <row r="116" spans="1:13">
      <c r="A116" s="2" t="s">
        <v>59</v>
      </c>
      <c r="C116" s="4">
        <f>COUNTIF(J3:J86, 10)</f>
        <v>8</v>
      </c>
      <c r="D116" s="4">
        <f>COUNTIF(J3:J86, 9)</f>
        <v>3</v>
      </c>
      <c r="E116" s="4">
        <f>COUNTIF(J3:J86, 8)</f>
        <v>4</v>
      </c>
      <c r="F116" s="4">
        <f>COUNTIF(J3:J86, 7)</f>
        <v>5</v>
      </c>
      <c r="G116" s="4">
        <f>COUNTIF(J3:J86, 6)</f>
        <v>3</v>
      </c>
      <c r="H116" s="4">
        <f>COUNTIF(J3:J86, 5)</f>
        <v>2</v>
      </c>
      <c r="I116" s="4">
        <f>COUNTIF(J3:J86, 4)</f>
        <v>7</v>
      </c>
      <c r="J116" s="4">
        <f>COUNTIF(J3:J86, 3)</f>
        <v>8</v>
      </c>
      <c r="K116" s="4">
        <f>COUNTIF(J3:J86, 2)</f>
        <v>10</v>
      </c>
      <c r="L116" s="4">
        <f>COUNTIF(J3:J86, 1)</f>
        <v>18</v>
      </c>
    </row>
    <row r="117" spans="1:13">
      <c r="A117" s="2" t="s">
        <v>54</v>
      </c>
      <c r="C117" s="4">
        <f>COUNTIF(E3:E86, 10)</f>
        <v>0</v>
      </c>
      <c r="D117" s="4">
        <f>COUNTIF(E3:E86, 9)</f>
        <v>1</v>
      </c>
      <c r="E117" s="4">
        <f>COUNTIF(E3:E86, 8)</f>
        <v>3</v>
      </c>
      <c r="F117" s="4">
        <f>COUNTIF(E3:E86, 7)</f>
        <v>1</v>
      </c>
      <c r="G117" s="4">
        <f>COUNTIF(E3:E86, 6)</f>
        <v>7</v>
      </c>
      <c r="H117" s="4">
        <f>COUNTIF(E3:E86, 5)</f>
        <v>6</v>
      </c>
      <c r="I117" s="4">
        <f>COUNTIF(E3:E86, 4)</f>
        <v>9</v>
      </c>
      <c r="J117" s="4">
        <f>COUNTIF(E3:E86, 3)</f>
        <v>18</v>
      </c>
      <c r="K117" s="4">
        <f>COUNTIF(E3:E86, 2)</f>
        <v>11</v>
      </c>
      <c r="L117" s="4">
        <f>COUNTIF(E3:E86, 1)</f>
        <v>12</v>
      </c>
    </row>
    <row r="118" spans="1:13">
      <c r="A118" s="2" t="s">
        <v>53</v>
      </c>
      <c r="C118" s="4">
        <f>COUNTIF(D3:D86, 10)</f>
        <v>0</v>
      </c>
      <c r="D118" s="4">
        <f>COUNTIF(D3:D86, 9)</f>
        <v>0</v>
      </c>
      <c r="E118" s="4">
        <f>COUNTIF(D3:D86, 8)</f>
        <v>1</v>
      </c>
      <c r="F118" s="4">
        <f>COUNTIF(D3:D86, 7)</f>
        <v>2</v>
      </c>
      <c r="G118" s="4">
        <f>COUNTIF(D3:D86, 6)</f>
        <v>3</v>
      </c>
      <c r="H118" s="4">
        <f>COUNTIF(D3:D86, 5)</f>
        <v>1</v>
      </c>
      <c r="I118" s="4">
        <f>COUNTIF(D3:D86, 4)</f>
        <v>9</v>
      </c>
      <c r="J118" s="4">
        <f>COUNTIF(D3:D86, 3)</f>
        <v>15</v>
      </c>
      <c r="K118" s="4">
        <f>COUNTIF(D3:D86, 2)</f>
        <v>17</v>
      </c>
      <c r="L118" s="4">
        <f>COUNTIF(D3:D86, 1)</f>
        <v>20</v>
      </c>
    </row>
    <row r="121" spans="1:13">
      <c r="A121" s="12" t="s">
        <v>1954</v>
      </c>
      <c r="B121" s="7" t="s">
        <v>1952</v>
      </c>
      <c r="C121" s="7">
        <v>10</v>
      </c>
      <c r="D121" s="7">
        <v>9</v>
      </c>
      <c r="E121" s="7">
        <v>8</v>
      </c>
      <c r="F121" s="7">
        <v>7</v>
      </c>
      <c r="G121" s="7">
        <v>6</v>
      </c>
      <c r="H121" s="7">
        <v>5</v>
      </c>
      <c r="I121" s="7">
        <v>4</v>
      </c>
      <c r="J121" s="7">
        <v>3</v>
      </c>
      <c r="K121" s="7">
        <v>2</v>
      </c>
      <c r="L121" s="7">
        <v>1</v>
      </c>
      <c r="M121" s="7" t="s">
        <v>1952</v>
      </c>
    </row>
    <row r="122" spans="1:13">
      <c r="A122" s="2" t="s">
        <v>56</v>
      </c>
      <c r="B122" s="13">
        <f>100-C122-D122-E122-F122-G122</f>
        <v>13.235294117647063</v>
      </c>
      <c r="C122" s="13">
        <f t="shared" ref="C122:L122" si="2">C109/68*100</f>
        <v>41.17647058823529</v>
      </c>
      <c r="D122" s="13">
        <f t="shared" si="2"/>
        <v>20.588235294117645</v>
      </c>
      <c r="E122" s="13">
        <f t="shared" si="2"/>
        <v>14.705882352941178</v>
      </c>
      <c r="F122" s="13">
        <f t="shared" si="2"/>
        <v>5.8823529411764701</v>
      </c>
      <c r="G122" s="13">
        <f t="shared" si="2"/>
        <v>4.4117647058823533</v>
      </c>
      <c r="H122" s="13">
        <f t="shared" si="2"/>
        <v>7.3529411764705888</v>
      </c>
      <c r="I122" s="13">
        <f t="shared" si="2"/>
        <v>1.4705882352941175</v>
      </c>
      <c r="J122" s="13">
        <f t="shared" si="2"/>
        <v>2.9411764705882351</v>
      </c>
      <c r="K122" s="13">
        <f t="shared" si="2"/>
        <v>1.4705882352941175</v>
      </c>
      <c r="L122" s="13">
        <f t="shared" si="2"/>
        <v>0</v>
      </c>
      <c r="M122" s="13">
        <f>100-L122-K122-J122-I122-H122</f>
        <v>86.764705882352942</v>
      </c>
    </row>
    <row r="123" spans="1:13">
      <c r="A123" s="2" t="s">
        <v>60</v>
      </c>
      <c r="B123" s="13">
        <f t="shared" ref="B123:B131" si="3">100-C123-D123-E123-F123-G123</f>
        <v>27.941176470588228</v>
      </c>
      <c r="C123" s="13">
        <f t="shared" ref="C123:L123" si="4">C110/68*100</f>
        <v>19.117647058823529</v>
      </c>
      <c r="D123" s="13">
        <f t="shared" si="4"/>
        <v>19.117647058823529</v>
      </c>
      <c r="E123" s="13">
        <f t="shared" si="4"/>
        <v>11.76470588235294</v>
      </c>
      <c r="F123" s="13">
        <f t="shared" si="4"/>
        <v>7.3529411764705888</v>
      </c>
      <c r="G123" s="13">
        <f t="shared" si="4"/>
        <v>14.705882352941178</v>
      </c>
      <c r="H123" s="13">
        <f t="shared" si="4"/>
        <v>14.705882352941178</v>
      </c>
      <c r="I123" s="13">
        <f t="shared" si="4"/>
        <v>7.3529411764705888</v>
      </c>
      <c r="J123" s="13">
        <f t="shared" si="4"/>
        <v>4.4117647058823533</v>
      </c>
      <c r="K123" s="13">
        <f t="shared" si="4"/>
        <v>1.4705882352941175</v>
      </c>
      <c r="L123" s="13">
        <f t="shared" si="4"/>
        <v>0</v>
      </c>
      <c r="M123" s="13">
        <f t="shared" ref="M123:M131" si="5">100-L123-K123-J123-I123-H123</f>
        <v>72.058823529411768</v>
      </c>
    </row>
    <row r="124" spans="1:13">
      <c r="A124" s="2" t="s">
        <v>55</v>
      </c>
      <c r="B124" s="13">
        <f>100-C124-D124-E124-F124-G124</f>
        <v>38.235294117647058</v>
      </c>
      <c r="C124" s="13">
        <f t="shared" ref="C124:L124" si="6">C111/68*100</f>
        <v>4.4117647058823533</v>
      </c>
      <c r="D124" s="13">
        <f t="shared" si="6"/>
        <v>10.294117647058822</v>
      </c>
      <c r="E124" s="13">
        <f t="shared" si="6"/>
        <v>10.294117647058822</v>
      </c>
      <c r="F124" s="13">
        <f t="shared" si="6"/>
        <v>19.117647058823529</v>
      </c>
      <c r="G124" s="13">
        <f t="shared" si="6"/>
        <v>17.647058823529413</v>
      </c>
      <c r="H124" s="13">
        <f t="shared" si="6"/>
        <v>20.588235294117645</v>
      </c>
      <c r="I124" s="13">
        <f t="shared" si="6"/>
        <v>11.76470588235294</v>
      </c>
      <c r="J124" s="13">
        <f t="shared" si="6"/>
        <v>4.4117647058823533</v>
      </c>
      <c r="K124" s="13">
        <f t="shared" si="6"/>
        <v>1.4705882352941175</v>
      </c>
      <c r="L124" s="13">
        <f t="shared" si="6"/>
        <v>0</v>
      </c>
      <c r="M124" s="13">
        <f>100-L124-K124-J124-I124-H124</f>
        <v>61.764705882352949</v>
      </c>
    </row>
    <row r="125" spans="1:13">
      <c r="A125" s="2" t="s">
        <v>51</v>
      </c>
      <c r="B125" s="13">
        <f>100-C125-D125-E125-F125-G125</f>
        <v>44.117647058823522</v>
      </c>
      <c r="C125" s="13">
        <f t="shared" ref="C125:L125" si="7">C112/68*100</f>
        <v>7.3529411764705888</v>
      </c>
      <c r="D125" s="13">
        <f t="shared" si="7"/>
        <v>19.117647058823529</v>
      </c>
      <c r="E125" s="13">
        <f t="shared" si="7"/>
        <v>8.8235294117647065</v>
      </c>
      <c r="F125" s="13">
        <f t="shared" si="7"/>
        <v>11.76470588235294</v>
      </c>
      <c r="G125" s="13">
        <f t="shared" si="7"/>
        <v>8.8235294117647065</v>
      </c>
      <c r="H125" s="13">
        <f t="shared" si="7"/>
        <v>20.588235294117645</v>
      </c>
      <c r="I125" s="13">
        <f t="shared" si="7"/>
        <v>7.3529411764705888</v>
      </c>
      <c r="J125" s="13">
        <f t="shared" si="7"/>
        <v>7.3529411764705888</v>
      </c>
      <c r="K125" s="13">
        <f t="shared" si="7"/>
        <v>5.8823529411764701</v>
      </c>
      <c r="L125" s="13">
        <f t="shared" si="7"/>
        <v>2.9411764705882351</v>
      </c>
      <c r="M125" s="13">
        <f>100-L125-K125-J125-I125-H125</f>
        <v>55.882352941176471</v>
      </c>
    </row>
    <row r="126" spans="1:13">
      <c r="A126" s="2" t="s">
        <v>58</v>
      </c>
      <c r="B126" s="13">
        <f>100-C126-D126-E126-F126-G126</f>
        <v>36.764705882352935</v>
      </c>
      <c r="C126" s="13">
        <f t="shared" ref="C126:L126" si="8">C113/68*100</f>
        <v>10.294117647058822</v>
      </c>
      <c r="D126" s="13">
        <f t="shared" si="8"/>
        <v>7.3529411764705888</v>
      </c>
      <c r="E126" s="13">
        <f t="shared" si="8"/>
        <v>13.23529411764706</v>
      </c>
      <c r="F126" s="13">
        <f t="shared" si="8"/>
        <v>19.117647058823529</v>
      </c>
      <c r="G126" s="13">
        <f t="shared" si="8"/>
        <v>13.23529411764706</v>
      </c>
      <c r="H126" s="13">
        <f t="shared" si="8"/>
        <v>5.8823529411764701</v>
      </c>
      <c r="I126" s="13">
        <f t="shared" si="8"/>
        <v>10.294117647058822</v>
      </c>
      <c r="J126" s="13">
        <f t="shared" si="8"/>
        <v>8.8235294117647065</v>
      </c>
      <c r="K126" s="13">
        <f t="shared" si="8"/>
        <v>8.8235294117647065</v>
      </c>
      <c r="L126" s="13">
        <f t="shared" si="8"/>
        <v>2.9411764705882351</v>
      </c>
      <c r="M126" s="13">
        <f>100-L126-K126-J126-I126-H126</f>
        <v>63.235294117647051</v>
      </c>
    </row>
    <row r="127" spans="1:13">
      <c r="A127" s="2" t="s">
        <v>57</v>
      </c>
      <c r="B127" s="13">
        <f>100-C127-D127-E127-F127-G127</f>
        <v>42.64705882352942</v>
      </c>
      <c r="C127" s="13">
        <f t="shared" ref="C127:L127" si="9">C114/68*100</f>
        <v>1.4705882352941175</v>
      </c>
      <c r="D127" s="13">
        <f t="shared" si="9"/>
        <v>7.3529411764705888</v>
      </c>
      <c r="E127" s="13">
        <f t="shared" si="9"/>
        <v>20.588235294117645</v>
      </c>
      <c r="F127" s="13">
        <f t="shared" si="9"/>
        <v>14.705882352941178</v>
      </c>
      <c r="G127" s="13">
        <f t="shared" si="9"/>
        <v>13.23529411764706</v>
      </c>
      <c r="H127" s="13">
        <f t="shared" si="9"/>
        <v>7.3529411764705888</v>
      </c>
      <c r="I127" s="13">
        <f t="shared" si="9"/>
        <v>14.705882352941178</v>
      </c>
      <c r="J127" s="13">
        <f t="shared" si="9"/>
        <v>7.3529411764705888</v>
      </c>
      <c r="K127" s="13">
        <f t="shared" si="9"/>
        <v>10.294117647058822</v>
      </c>
      <c r="L127" s="13">
        <f t="shared" si="9"/>
        <v>2.9411764705882351</v>
      </c>
      <c r="M127" s="13">
        <f>100-L127-K127-J127-I127-H127</f>
        <v>57.352941176470587</v>
      </c>
    </row>
    <row r="128" spans="1:13">
      <c r="A128" s="2" t="s">
        <v>52</v>
      </c>
      <c r="B128" s="13">
        <f t="shared" si="3"/>
        <v>57.35294117647058</v>
      </c>
      <c r="C128" s="13">
        <f t="shared" ref="C128:L128" si="10">C115/68*100</f>
        <v>4.4117647058823533</v>
      </c>
      <c r="D128" s="13">
        <f t="shared" si="10"/>
        <v>10.294117647058822</v>
      </c>
      <c r="E128" s="13">
        <f t="shared" si="10"/>
        <v>8.8235294117647065</v>
      </c>
      <c r="F128" s="13">
        <f t="shared" si="10"/>
        <v>10.294117647058822</v>
      </c>
      <c r="G128" s="13">
        <f t="shared" si="10"/>
        <v>8.8235294117647065</v>
      </c>
      <c r="H128" s="13">
        <f t="shared" si="10"/>
        <v>10.294117647058822</v>
      </c>
      <c r="I128" s="13">
        <f t="shared" si="10"/>
        <v>10.294117647058822</v>
      </c>
      <c r="J128" s="13">
        <f t="shared" si="10"/>
        <v>4.4117647058823533</v>
      </c>
      <c r="K128" s="13">
        <f t="shared" si="10"/>
        <v>14.705882352941178</v>
      </c>
      <c r="L128" s="13">
        <f t="shared" si="10"/>
        <v>17.647058823529413</v>
      </c>
      <c r="M128" s="13">
        <f t="shared" si="5"/>
        <v>42.647058823529406</v>
      </c>
    </row>
    <row r="129" spans="1:13">
      <c r="A129" s="2" t="s">
        <v>59</v>
      </c>
      <c r="B129" s="13">
        <f t="shared" si="3"/>
        <v>66.176470588235304</v>
      </c>
      <c r="C129" s="13">
        <f t="shared" ref="C129:L129" si="11">C116/68*100</f>
        <v>11.76470588235294</v>
      </c>
      <c r="D129" s="13">
        <f t="shared" si="11"/>
        <v>4.4117647058823533</v>
      </c>
      <c r="E129" s="13">
        <f t="shared" si="11"/>
        <v>5.8823529411764701</v>
      </c>
      <c r="F129" s="13">
        <f t="shared" si="11"/>
        <v>7.3529411764705888</v>
      </c>
      <c r="G129" s="13">
        <f t="shared" si="11"/>
        <v>4.4117647058823533</v>
      </c>
      <c r="H129" s="13">
        <f t="shared" si="11"/>
        <v>2.9411764705882351</v>
      </c>
      <c r="I129" s="13">
        <f t="shared" si="11"/>
        <v>10.294117647058822</v>
      </c>
      <c r="J129" s="13">
        <f t="shared" si="11"/>
        <v>11.76470588235294</v>
      </c>
      <c r="K129" s="13">
        <f t="shared" si="11"/>
        <v>14.705882352941178</v>
      </c>
      <c r="L129" s="13">
        <f t="shared" si="11"/>
        <v>26.47058823529412</v>
      </c>
      <c r="M129" s="13">
        <f t="shared" si="5"/>
        <v>33.82352941176471</v>
      </c>
    </row>
    <row r="130" spans="1:13">
      <c r="A130" s="2" t="s">
        <v>54</v>
      </c>
      <c r="B130" s="13">
        <f t="shared" si="3"/>
        <v>82.352941176470594</v>
      </c>
      <c r="C130" s="13">
        <f t="shared" ref="C130:L130" si="12">C117/68*100</f>
        <v>0</v>
      </c>
      <c r="D130" s="13">
        <f t="shared" si="12"/>
        <v>1.4705882352941175</v>
      </c>
      <c r="E130" s="13">
        <f t="shared" si="12"/>
        <v>4.4117647058823533</v>
      </c>
      <c r="F130" s="13">
        <f t="shared" si="12"/>
        <v>1.4705882352941175</v>
      </c>
      <c r="G130" s="13">
        <f t="shared" si="12"/>
        <v>10.294117647058822</v>
      </c>
      <c r="H130" s="13">
        <f t="shared" si="12"/>
        <v>8.8235294117647065</v>
      </c>
      <c r="I130" s="13">
        <f t="shared" si="12"/>
        <v>13.23529411764706</v>
      </c>
      <c r="J130" s="13">
        <f t="shared" si="12"/>
        <v>26.47058823529412</v>
      </c>
      <c r="K130" s="13">
        <f t="shared" si="12"/>
        <v>16.176470588235293</v>
      </c>
      <c r="L130" s="13">
        <f t="shared" si="12"/>
        <v>17.647058823529413</v>
      </c>
      <c r="M130" s="13">
        <f t="shared" si="5"/>
        <v>17.647058823529409</v>
      </c>
    </row>
    <row r="131" spans="1:13">
      <c r="A131" s="2" t="s">
        <v>53</v>
      </c>
      <c r="B131" s="13">
        <f t="shared" si="3"/>
        <v>91.176470588235304</v>
      </c>
      <c r="C131" s="13">
        <f t="shared" ref="C131:L131" si="13">C118/68*100</f>
        <v>0</v>
      </c>
      <c r="D131" s="13">
        <f t="shared" si="13"/>
        <v>0</v>
      </c>
      <c r="E131" s="13">
        <f t="shared" si="13"/>
        <v>1.4705882352941175</v>
      </c>
      <c r="F131" s="13">
        <f t="shared" si="13"/>
        <v>2.9411764705882351</v>
      </c>
      <c r="G131" s="13">
        <f t="shared" si="13"/>
        <v>4.4117647058823533</v>
      </c>
      <c r="H131" s="13">
        <f t="shared" si="13"/>
        <v>1.4705882352941175</v>
      </c>
      <c r="I131" s="13">
        <f t="shared" si="13"/>
        <v>13.23529411764706</v>
      </c>
      <c r="J131" s="13">
        <f t="shared" si="13"/>
        <v>22.058823529411764</v>
      </c>
      <c r="K131" s="13">
        <f t="shared" si="13"/>
        <v>25</v>
      </c>
      <c r="L131" s="13">
        <f t="shared" si="13"/>
        <v>29.411764705882355</v>
      </c>
      <c r="M131" s="13">
        <f t="shared" si="5"/>
        <v>8.8235294117647101</v>
      </c>
    </row>
    <row r="153" spans="1:4">
      <c r="A153" s="34"/>
      <c r="B153" s="35"/>
      <c r="C153" s="35"/>
      <c r="D153" s="35"/>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DDBD7-88D1-485D-84A2-0790CB848919}">
  <dimension ref="A1:M88"/>
  <sheetViews>
    <sheetView zoomScaleNormal="100" workbookViewId="0">
      <pane ySplit="2" topLeftCell="A3" activePane="bottomLeft" state="frozen"/>
      <selection pane="bottomLeft" activeCell="A35" sqref="A35"/>
    </sheetView>
  </sheetViews>
  <sheetFormatPr defaultColWidth="11" defaultRowHeight="15.75"/>
  <cols>
    <col min="1" max="1" width="16" bestFit="1" customWidth="1"/>
  </cols>
  <sheetData>
    <row r="1" spans="1:12">
      <c r="A1" s="2" t="s">
        <v>1955</v>
      </c>
    </row>
    <row r="2" spans="1:12">
      <c r="A2" s="2" t="s">
        <v>0</v>
      </c>
      <c r="B2" s="3" t="s">
        <v>51</v>
      </c>
      <c r="C2" s="3" t="s">
        <v>52</v>
      </c>
      <c r="D2" s="3" t="s">
        <v>53</v>
      </c>
      <c r="E2" s="3" t="s">
        <v>54</v>
      </c>
      <c r="F2" s="3" t="s">
        <v>55</v>
      </c>
      <c r="G2" s="3" t="s">
        <v>56</v>
      </c>
      <c r="H2" s="3" t="s">
        <v>57</v>
      </c>
      <c r="I2" s="3" t="s">
        <v>58</v>
      </c>
      <c r="J2" s="3" t="s">
        <v>59</v>
      </c>
      <c r="K2" s="3" t="s">
        <v>60</v>
      </c>
    </row>
    <row r="3" spans="1:12">
      <c r="A3" t="s">
        <v>1896</v>
      </c>
      <c r="B3" s="4">
        <v>5</v>
      </c>
      <c r="C3" s="4">
        <v>6</v>
      </c>
      <c r="D3" s="4">
        <v>2</v>
      </c>
      <c r="E3" s="4">
        <v>3</v>
      </c>
      <c r="F3" s="4">
        <v>7</v>
      </c>
      <c r="G3" s="4">
        <v>10</v>
      </c>
      <c r="H3" s="4">
        <v>8</v>
      </c>
      <c r="I3" s="4">
        <v>4</v>
      </c>
      <c r="J3" s="4">
        <v>1</v>
      </c>
      <c r="K3" s="4">
        <v>9</v>
      </c>
      <c r="L3" t="s">
        <v>440</v>
      </c>
    </row>
    <row r="4" spans="1:12">
      <c r="A4" t="s">
        <v>1901</v>
      </c>
      <c r="B4" s="4">
        <v>6</v>
      </c>
      <c r="C4" s="4">
        <v>7</v>
      </c>
      <c r="D4" s="4">
        <v>1</v>
      </c>
      <c r="E4" s="4">
        <v>3</v>
      </c>
      <c r="F4" s="4">
        <v>5</v>
      </c>
      <c r="G4" s="4">
        <v>8</v>
      </c>
      <c r="H4" s="4">
        <v>4</v>
      </c>
      <c r="I4" s="4">
        <v>2</v>
      </c>
      <c r="J4" s="4">
        <v>10</v>
      </c>
      <c r="K4" s="4">
        <v>9</v>
      </c>
      <c r="L4" t="s">
        <v>619</v>
      </c>
    </row>
    <row r="5" spans="1:12">
      <c r="A5" t="s">
        <v>1915</v>
      </c>
      <c r="B5" s="4">
        <v>10</v>
      </c>
      <c r="C5" s="4">
        <v>3</v>
      </c>
      <c r="D5" s="4">
        <v>4</v>
      </c>
      <c r="E5" s="4">
        <v>2</v>
      </c>
      <c r="F5" s="4">
        <v>9</v>
      </c>
      <c r="G5" s="4">
        <v>7</v>
      </c>
      <c r="H5" s="4">
        <v>8</v>
      </c>
      <c r="I5" s="4">
        <v>6</v>
      </c>
      <c r="J5" s="4">
        <v>1</v>
      </c>
      <c r="K5" s="4">
        <v>5</v>
      </c>
      <c r="L5" t="s">
        <v>2373</v>
      </c>
    </row>
    <row r="6" spans="1:12">
      <c r="A6" t="s">
        <v>1926</v>
      </c>
      <c r="B6" s="4">
        <v>9</v>
      </c>
      <c r="C6" s="4">
        <v>8</v>
      </c>
      <c r="D6" s="4">
        <v>1</v>
      </c>
      <c r="E6" s="4">
        <v>2</v>
      </c>
      <c r="F6" s="4">
        <v>7</v>
      </c>
      <c r="G6" s="4">
        <v>6</v>
      </c>
      <c r="H6" s="4">
        <v>4</v>
      </c>
      <c r="I6" s="4">
        <v>10</v>
      </c>
      <c r="J6" s="4">
        <v>3</v>
      </c>
      <c r="K6" s="4">
        <v>5</v>
      </c>
      <c r="L6" t="s">
        <v>1462</v>
      </c>
    </row>
    <row r="7" spans="1:12">
      <c r="A7" t="s">
        <v>1927</v>
      </c>
      <c r="B7" s="4">
        <v>8</v>
      </c>
      <c r="C7" s="4">
        <v>4</v>
      </c>
      <c r="D7" s="4">
        <v>1</v>
      </c>
      <c r="E7" s="4">
        <v>2</v>
      </c>
      <c r="F7" s="4">
        <v>7</v>
      </c>
      <c r="G7" s="4">
        <v>10</v>
      </c>
      <c r="H7" s="4">
        <v>5</v>
      </c>
      <c r="I7" s="4">
        <v>6</v>
      </c>
      <c r="J7" s="4">
        <v>3</v>
      </c>
      <c r="K7" s="4">
        <v>9</v>
      </c>
      <c r="L7" t="s">
        <v>2374</v>
      </c>
    </row>
    <row r="8" spans="1:12">
      <c r="A8" t="s">
        <v>1929</v>
      </c>
      <c r="B8" s="4">
        <v>4</v>
      </c>
      <c r="C8" s="4">
        <v>2</v>
      </c>
      <c r="D8" s="4">
        <v>8</v>
      </c>
      <c r="E8" s="4">
        <v>3</v>
      </c>
      <c r="F8" s="4">
        <v>6</v>
      </c>
      <c r="G8" s="4">
        <v>9</v>
      </c>
      <c r="H8" s="4">
        <v>7</v>
      </c>
      <c r="I8" s="4">
        <v>10</v>
      </c>
      <c r="J8" s="4">
        <v>1</v>
      </c>
      <c r="K8" s="4">
        <v>5</v>
      </c>
      <c r="L8" t="s">
        <v>223</v>
      </c>
    </row>
    <row r="9" spans="1:12">
      <c r="A9" t="s">
        <v>1935</v>
      </c>
      <c r="B9" s="4">
        <v>3</v>
      </c>
      <c r="C9" s="4">
        <v>9</v>
      </c>
      <c r="D9" s="4">
        <v>1</v>
      </c>
      <c r="E9" s="4">
        <v>2</v>
      </c>
      <c r="F9" s="4">
        <v>4</v>
      </c>
      <c r="G9" s="4">
        <v>5</v>
      </c>
      <c r="H9" s="4">
        <v>7</v>
      </c>
      <c r="I9" s="4">
        <v>6</v>
      </c>
      <c r="J9" s="4">
        <v>10</v>
      </c>
      <c r="K9" s="4">
        <v>8</v>
      </c>
      <c r="L9" t="s">
        <v>223</v>
      </c>
    </row>
    <row r="10" spans="1:12">
      <c r="A10" t="s">
        <v>1937</v>
      </c>
      <c r="B10" s="4">
        <v>5</v>
      </c>
      <c r="C10" s="4">
        <v>4</v>
      </c>
      <c r="D10" s="4">
        <v>2</v>
      </c>
      <c r="E10" s="4">
        <v>1</v>
      </c>
      <c r="F10" s="4">
        <v>7</v>
      </c>
      <c r="G10" s="4">
        <v>8</v>
      </c>
      <c r="H10" s="4">
        <v>6</v>
      </c>
      <c r="I10" s="4">
        <v>3</v>
      </c>
      <c r="J10" s="4">
        <v>9</v>
      </c>
      <c r="K10" s="4">
        <v>10</v>
      </c>
      <c r="L10" t="s">
        <v>328</v>
      </c>
    </row>
    <row r="11" spans="1:12">
      <c r="A11" t="s">
        <v>1938</v>
      </c>
      <c r="B11" s="4">
        <v>7</v>
      </c>
      <c r="C11" s="4">
        <v>1</v>
      </c>
      <c r="D11" s="4">
        <v>3</v>
      </c>
      <c r="E11" s="4">
        <v>6</v>
      </c>
      <c r="F11" s="4">
        <v>4</v>
      </c>
      <c r="G11" s="4">
        <v>9</v>
      </c>
      <c r="H11" s="4">
        <v>10</v>
      </c>
      <c r="I11" s="4">
        <v>5</v>
      </c>
      <c r="J11" s="4">
        <v>2</v>
      </c>
      <c r="K11" s="4">
        <v>8</v>
      </c>
      <c r="L11" t="s">
        <v>1855</v>
      </c>
    </row>
    <row r="12" spans="1:12">
      <c r="A12" t="s">
        <v>1957</v>
      </c>
      <c r="B12" s="4">
        <v>4</v>
      </c>
      <c r="C12" s="4">
        <v>7</v>
      </c>
      <c r="D12" s="4">
        <v>1</v>
      </c>
      <c r="E12" s="4">
        <v>6</v>
      </c>
      <c r="F12" s="4">
        <v>5</v>
      </c>
      <c r="G12" s="4">
        <v>10</v>
      </c>
      <c r="H12" s="4">
        <v>2</v>
      </c>
      <c r="I12" s="4">
        <v>3</v>
      </c>
      <c r="J12" s="4">
        <v>8</v>
      </c>
      <c r="K12" s="4">
        <v>9</v>
      </c>
      <c r="L12" t="s">
        <v>2373</v>
      </c>
    </row>
    <row r="13" spans="1:12">
      <c r="A13" t="s">
        <v>1959</v>
      </c>
      <c r="B13" s="4">
        <v>7</v>
      </c>
      <c r="C13" s="4">
        <v>10</v>
      </c>
      <c r="D13" s="4">
        <v>1</v>
      </c>
      <c r="E13" s="4">
        <v>4</v>
      </c>
      <c r="F13" s="4">
        <v>5</v>
      </c>
      <c r="G13" s="4">
        <v>6</v>
      </c>
      <c r="H13" s="4">
        <v>3</v>
      </c>
      <c r="I13" s="4">
        <v>2</v>
      </c>
      <c r="J13" s="4">
        <v>8</v>
      </c>
      <c r="K13" s="4">
        <v>9</v>
      </c>
      <c r="L13" t="s">
        <v>2374</v>
      </c>
    </row>
    <row r="14" spans="1:12">
      <c r="A14" t="s">
        <v>1960</v>
      </c>
      <c r="B14" s="4">
        <v>9</v>
      </c>
      <c r="C14" s="4">
        <v>7</v>
      </c>
      <c r="D14" s="4">
        <v>1</v>
      </c>
      <c r="E14" s="4">
        <v>2</v>
      </c>
      <c r="F14" s="4">
        <v>8</v>
      </c>
      <c r="G14" s="4">
        <v>10</v>
      </c>
      <c r="H14" s="4">
        <v>4</v>
      </c>
      <c r="I14" s="4">
        <v>3</v>
      </c>
      <c r="J14" s="4">
        <v>6</v>
      </c>
      <c r="K14" s="4">
        <v>5</v>
      </c>
      <c r="L14" t="s">
        <v>223</v>
      </c>
    </row>
    <row r="15" spans="1:12">
      <c r="A15" t="s">
        <v>2329</v>
      </c>
      <c r="B15" s="4">
        <v>9</v>
      </c>
      <c r="C15" s="4">
        <v>6</v>
      </c>
      <c r="D15" s="4">
        <v>1</v>
      </c>
      <c r="E15" s="4">
        <v>2</v>
      </c>
      <c r="F15" s="4">
        <v>4</v>
      </c>
      <c r="G15" s="4">
        <v>10</v>
      </c>
      <c r="H15" s="4">
        <v>7</v>
      </c>
      <c r="I15" s="4">
        <v>8</v>
      </c>
      <c r="J15" s="4">
        <v>3</v>
      </c>
      <c r="K15" s="4">
        <v>5</v>
      </c>
      <c r="L15" t="s">
        <v>223</v>
      </c>
    </row>
    <row r="16" spans="1:12">
      <c r="A16" t="s">
        <v>2330</v>
      </c>
      <c r="B16" s="4">
        <v>5</v>
      </c>
      <c r="C16" s="4">
        <v>7</v>
      </c>
      <c r="D16" s="4">
        <v>1</v>
      </c>
      <c r="E16" s="4">
        <v>2</v>
      </c>
      <c r="F16" s="4">
        <v>3</v>
      </c>
      <c r="G16" s="4">
        <v>4</v>
      </c>
      <c r="H16" s="4">
        <v>9</v>
      </c>
      <c r="I16" s="4">
        <v>8</v>
      </c>
      <c r="J16" s="4">
        <v>10</v>
      </c>
      <c r="K16" s="4">
        <v>6</v>
      </c>
      <c r="L16" t="s">
        <v>223</v>
      </c>
    </row>
    <row r="17" spans="1:12">
      <c r="A17" t="s">
        <v>2332</v>
      </c>
      <c r="B17" s="4">
        <v>6</v>
      </c>
      <c r="C17" s="4">
        <v>1</v>
      </c>
      <c r="D17" s="4">
        <v>3</v>
      </c>
      <c r="E17" s="4">
        <v>4</v>
      </c>
      <c r="F17" s="4">
        <v>7</v>
      </c>
      <c r="G17" s="4">
        <v>10</v>
      </c>
      <c r="H17" s="4">
        <v>9</v>
      </c>
      <c r="I17" s="4">
        <v>8</v>
      </c>
      <c r="J17" s="4">
        <v>2</v>
      </c>
      <c r="K17" s="4">
        <v>5</v>
      </c>
      <c r="L17" t="s">
        <v>2378</v>
      </c>
    </row>
    <row r="18" spans="1:12">
      <c r="A18" t="s">
        <v>2333</v>
      </c>
      <c r="B18" s="4">
        <v>7</v>
      </c>
      <c r="C18" s="4">
        <v>5</v>
      </c>
      <c r="D18" s="4">
        <v>2</v>
      </c>
      <c r="E18" s="4">
        <v>1</v>
      </c>
      <c r="F18" s="4">
        <v>6</v>
      </c>
      <c r="G18" s="4">
        <v>3</v>
      </c>
      <c r="H18" s="4">
        <v>9</v>
      </c>
      <c r="I18" s="4">
        <v>8</v>
      </c>
      <c r="J18" s="4">
        <v>10</v>
      </c>
      <c r="K18" s="4">
        <v>4</v>
      </c>
      <c r="L18" t="s">
        <v>2375</v>
      </c>
    </row>
    <row r="19" spans="1:12">
      <c r="A19" t="s">
        <v>2339</v>
      </c>
      <c r="B19" s="4">
        <v>5</v>
      </c>
      <c r="C19" s="4">
        <v>6</v>
      </c>
      <c r="D19" s="4">
        <v>3</v>
      </c>
      <c r="E19" s="4">
        <v>1</v>
      </c>
      <c r="F19" s="4">
        <v>9</v>
      </c>
      <c r="G19" s="4">
        <v>10</v>
      </c>
      <c r="H19" s="4">
        <v>8</v>
      </c>
      <c r="I19" s="4">
        <v>4</v>
      </c>
      <c r="J19" s="4">
        <v>2</v>
      </c>
      <c r="K19" s="4">
        <v>7</v>
      </c>
      <c r="L19" t="s">
        <v>2275</v>
      </c>
    </row>
    <row r="20" spans="1:12">
      <c r="A20" t="s">
        <v>2340</v>
      </c>
      <c r="B20" s="4">
        <v>3</v>
      </c>
      <c r="C20" s="4">
        <v>5</v>
      </c>
      <c r="D20" s="4">
        <v>1</v>
      </c>
      <c r="E20" s="4">
        <v>2</v>
      </c>
      <c r="F20" s="4">
        <v>7</v>
      </c>
      <c r="G20" s="4">
        <v>6</v>
      </c>
      <c r="H20" s="4">
        <v>4</v>
      </c>
      <c r="I20" s="4">
        <v>9</v>
      </c>
      <c r="J20" s="4">
        <v>8</v>
      </c>
      <c r="K20" s="4">
        <v>10</v>
      </c>
      <c r="L20" t="s">
        <v>2376</v>
      </c>
    </row>
    <row r="21" spans="1:12">
      <c r="A21" t="s">
        <v>2343</v>
      </c>
      <c r="B21" s="4">
        <v>10</v>
      </c>
      <c r="C21" s="4">
        <v>4</v>
      </c>
      <c r="D21" s="4">
        <v>3</v>
      </c>
      <c r="E21" s="4">
        <v>1</v>
      </c>
      <c r="F21" s="4">
        <v>5</v>
      </c>
      <c r="G21" s="4">
        <v>8</v>
      </c>
      <c r="H21" s="4">
        <v>2</v>
      </c>
      <c r="I21" s="4">
        <v>7</v>
      </c>
      <c r="J21" s="4">
        <v>9</v>
      </c>
      <c r="K21" s="4">
        <v>6</v>
      </c>
      <c r="L21" t="s">
        <v>2377</v>
      </c>
    </row>
    <row r="23" spans="1:12">
      <c r="A23" s="3" t="s">
        <v>1941</v>
      </c>
      <c r="B23" s="8">
        <f t="shared" ref="B23:K23" si="0">AVERAGE(B3:B21)</f>
        <v>6.4210526315789478</v>
      </c>
      <c r="C23" s="8">
        <f t="shared" si="0"/>
        <v>5.3684210526315788</v>
      </c>
      <c r="D23" s="8">
        <f t="shared" si="0"/>
        <v>2.1052631578947367</v>
      </c>
      <c r="E23" s="8">
        <f t="shared" si="0"/>
        <v>2.5789473684210527</v>
      </c>
      <c r="F23" s="8">
        <f t="shared" si="0"/>
        <v>6.0526315789473681</v>
      </c>
      <c r="G23" s="8">
        <f t="shared" si="0"/>
        <v>7.8421052631578947</v>
      </c>
      <c r="H23" s="8">
        <f t="shared" si="0"/>
        <v>6.1052631578947372</v>
      </c>
      <c r="I23" s="8">
        <f t="shared" si="0"/>
        <v>5.8947368421052628</v>
      </c>
      <c r="J23" s="8">
        <f t="shared" si="0"/>
        <v>5.5789473684210522</v>
      </c>
      <c r="K23" s="8">
        <f t="shared" si="0"/>
        <v>7.0526315789473681</v>
      </c>
      <c r="L23" s="14"/>
    </row>
    <row r="24" spans="1:12">
      <c r="B24" s="9"/>
      <c r="C24" s="9"/>
      <c r="D24" s="9"/>
      <c r="E24" s="9"/>
      <c r="F24" s="9"/>
      <c r="G24" s="9"/>
      <c r="H24" s="9"/>
      <c r="I24" s="9"/>
      <c r="J24" s="9"/>
      <c r="K24" s="9"/>
    </row>
    <row r="25" spans="1:12">
      <c r="A25" s="3" t="s">
        <v>1942</v>
      </c>
      <c r="B25" s="9">
        <f t="shared" ref="B25:K25" si="1">MODE(B3:B21)</f>
        <v>5</v>
      </c>
      <c r="C25" s="9">
        <f t="shared" si="1"/>
        <v>7</v>
      </c>
      <c r="D25" s="9">
        <f t="shared" si="1"/>
        <v>1</v>
      </c>
      <c r="E25" s="9">
        <f t="shared" si="1"/>
        <v>2</v>
      </c>
      <c r="F25" s="9">
        <f t="shared" si="1"/>
        <v>7</v>
      </c>
      <c r="G25" s="9">
        <f t="shared" si="1"/>
        <v>10</v>
      </c>
      <c r="H25" s="9">
        <f t="shared" si="1"/>
        <v>4</v>
      </c>
      <c r="I25" s="9">
        <f t="shared" si="1"/>
        <v>8</v>
      </c>
      <c r="J25" s="9">
        <f t="shared" si="1"/>
        <v>10</v>
      </c>
      <c r="K25" s="9">
        <f t="shared" si="1"/>
        <v>5</v>
      </c>
    </row>
    <row r="27" spans="1:12">
      <c r="A27" s="3" t="s">
        <v>1943</v>
      </c>
      <c r="B27" s="6">
        <f>RANK(B23, B23:K23, 1)</f>
        <v>8</v>
      </c>
      <c r="C27" s="6">
        <f>RANK(C23, B23:K23, 1)</f>
        <v>3</v>
      </c>
      <c r="D27" s="6">
        <f>RANK(D23, B23:K23, 1)</f>
        <v>1</v>
      </c>
      <c r="E27" s="6">
        <f>RANK(E23, B23:K23, 1)</f>
        <v>2</v>
      </c>
      <c r="F27" s="6">
        <f>RANK(F23, B23:K23, 1)</f>
        <v>6</v>
      </c>
      <c r="G27" s="6">
        <f>RANK(G23, B23:K23, 1)</f>
        <v>10</v>
      </c>
      <c r="H27" s="6">
        <f>RANK(H23, B23:K23, 1)</f>
        <v>7</v>
      </c>
      <c r="I27" s="6">
        <f>RANK(I23, B23:K23, 1)</f>
        <v>5</v>
      </c>
      <c r="J27" s="6">
        <f>RANK(J23, B23:K23, 1)</f>
        <v>4</v>
      </c>
      <c r="K27" s="6">
        <f>RANK(K23, B23:K23, 1)</f>
        <v>9</v>
      </c>
    </row>
    <row r="29" spans="1:12">
      <c r="A29" s="3" t="s">
        <v>1944</v>
      </c>
      <c r="B29" s="6">
        <f>RANK(B25, B25:K25, 1)</f>
        <v>4</v>
      </c>
      <c r="C29" s="6">
        <f>RANK(C25, B25:K25, 1)</f>
        <v>6</v>
      </c>
      <c r="D29" s="6">
        <f>RANK(D25, B25:K25, 1)</f>
        <v>1</v>
      </c>
      <c r="E29" s="6">
        <f>RANK(E25, B25:K25, 1)</f>
        <v>2</v>
      </c>
      <c r="F29" s="6">
        <f>RANK(F25, B25:K25, 1)</f>
        <v>6</v>
      </c>
      <c r="G29" s="6">
        <f>RANK(G25, B25:K25, 1)</f>
        <v>9</v>
      </c>
      <c r="H29" s="6">
        <f>RANK(H25, B25:K25, 1)</f>
        <v>3</v>
      </c>
      <c r="I29" s="6">
        <f>RANK(I25, B25:K25, 1)</f>
        <v>8</v>
      </c>
      <c r="J29" s="6">
        <f>RANK(J25, B25:K25, 1)</f>
        <v>9</v>
      </c>
      <c r="K29" s="6">
        <f>RANK(K25, B25:K25, 1)</f>
        <v>4</v>
      </c>
    </row>
    <row r="31" spans="1:12">
      <c r="A31" s="2" t="s">
        <v>1945</v>
      </c>
    </row>
    <row r="32" spans="1:12">
      <c r="A32" s="11" t="s">
        <v>1947</v>
      </c>
      <c r="B32" t="s">
        <v>53</v>
      </c>
      <c r="F32" s="36" t="s">
        <v>1950</v>
      </c>
      <c r="G32" t="s">
        <v>53</v>
      </c>
      <c r="H32" s="37"/>
    </row>
    <row r="33" spans="1:13">
      <c r="A33" s="2">
        <v>2</v>
      </c>
      <c r="B33" t="s">
        <v>54</v>
      </c>
      <c r="F33" s="36" t="s">
        <v>1948</v>
      </c>
      <c r="G33" t="s">
        <v>54</v>
      </c>
      <c r="H33" s="37"/>
    </row>
    <row r="34" spans="1:13">
      <c r="A34" s="2">
        <v>3</v>
      </c>
      <c r="B34" t="s">
        <v>52</v>
      </c>
      <c r="F34" s="36" t="s">
        <v>1948</v>
      </c>
      <c r="G34" t="s">
        <v>57</v>
      </c>
      <c r="H34" s="37"/>
    </row>
    <row r="35" spans="1:13">
      <c r="A35" s="2">
        <v>4</v>
      </c>
      <c r="B35" t="s">
        <v>59</v>
      </c>
      <c r="F35" s="36">
        <v>4</v>
      </c>
      <c r="G35" t="s">
        <v>51</v>
      </c>
      <c r="H35" s="37"/>
    </row>
    <row r="36" spans="1:13">
      <c r="A36" s="11">
        <v>5</v>
      </c>
      <c r="B36" t="s">
        <v>58</v>
      </c>
      <c r="F36" s="38">
        <v>5</v>
      </c>
      <c r="G36" t="s">
        <v>60</v>
      </c>
      <c r="H36" s="37"/>
    </row>
    <row r="37" spans="1:13">
      <c r="A37" s="11">
        <v>6</v>
      </c>
      <c r="B37" t="s">
        <v>55</v>
      </c>
      <c r="F37" s="36" t="s">
        <v>1951</v>
      </c>
      <c r="G37" t="s">
        <v>52</v>
      </c>
      <c r="H37" s="37"/>
    </row>
    <row r="38" spans="1:13">
      <c r="A38" s="2">
        <v>7</v>
      </c>
      <c r="B38" t="s">
        <v>57</v>
      </c>
      <c r="F38" s="36" t="s">
        <v>1951</v>
      </c>
      <c r="G38" t="s">
        <v>55</v>
      </c>
      <c r="H38" s="37"/>
    </row>
    <row r="39" spans="1:13">
      <c r="A39" s="2">
        <v>8</v>
      </c>
      <c r="B39" t="s">
        <v>51</v>
      </c>
      <c r="F39" s="36">
        <v>8</v>
      </c>
      <c r="G39" t="s">
        <v>58</v>
      </c>
      <c r="H39" s="37"/>
    </row>
    <row r="40" spans="1:13">
      <c r="A40" s="2">
        <v>9</v>
      </c>
      <c r="B40" t="s">
        <v>60</v>
      </c>
      <c r="F40" s="36" t="s">
        <v>1971</v>
      </c>
      <c r="G40" t="s">
        <v>56</v>
      </c>
      <c r="H40" s="37"/>
    </row>
    <row r="41" spans="1:13">
      <c r="A41" s="2">
        <v>10</v>
      </c>
      <c r="B41" t="s">
        <v>56</v>
      </c>
      <c r="F41" s="36" t="s">
        <v>1971</v>
      </c>
      <c r="G41" t="s">
        <v>59</v>
      </c>
      <c r="H41" s="37"/>
    </row>
    <row r="43" spans="1:13">
      <c r="A43" s="12" t="s">
        <v>1953</v>
      </c>
      <c r="B43" s="7" t="s">
        <v>1952</v>
      </c>
      <c r="C43" s="7">
        <v>10</v>
      </c>
      <c r="D43" s="7">
        <v>9</v>
      </c>
      <c r="E43" s="7">
        <v>8</v>
      </c>
      <c r="F43" s="7">
        <v>7</v>
      </c>
      <c r="G43" s="7">
        <v>6</v>
      </c>
      <c r="H43" s="7">
        <v>5</v>
      </c>
      <c r="I43" s="7">
        <v>4</v>
      </c>
      <c r="J43" s="7">
        <v>3</v>
      </c>
      <c r="K43" s="7">
        <v>2</v>
      </c>
      <c r="L43" s="7">
        <v>1</v>
      </c>
      <c r="M43" s="7" t="s">
        <v>1952</v>
      </c>
    </row>
    <row r="44" spans="1:13">
      <c r="A44" s="2" t="s">
        <v>56</v>
      </c>
      <c r="C44" s="4">
        <f>COUNTIF(G3:G21, 10)</f>
        <v>7</v>
      </c>
      <c r="D44" s="4">
        <f>COUNTIF(G3:G21, 9)</f>
        <v>2</v>
      </c>
      <c r="E44" s="4">
        <f>COUNTIF(G3:G21, 8)</f>
        <v>3</v>
      </c>
      <c r="F44" s="4">
        <f>COUNTIF(G3:G21, 7)</f>
        <v>1</v>
      </c>
      <c r="G44" s="4">
        <f>COUNTIF(G3:G21, 6)</f>
        <v>3</v>
      </c>
      <c r="H44" s="4">
        <f>COUNTIF(G3:G21, 5)</f>
        <v>1</v>
      </c>
      <c r="I44" s="4">
        <f>COUNTIF(G3:G21, 4)</f>
        <v>1</v>
      </c>
      <c r="J44" s="4">
        <f>COUNTIF(G3:G21, 3)</f>
        <v>1</v>
      </c>
      <c r="K44" s="4">
        <f>COUNTIF(G3:G21, 2)</f>
        <v>0</v>
      </c>
      <c r="L44" s="4">
        <f>COUNTIF(G3:G21, 1)</f>
        <v>0</v>
      </c>
    </row>
    <row r="45" spans="1:13">
      <c r="A45" s="2" t="s">
        <v>60</v>
      </c>
      <c r="C45" s="4">
        <f>COUNTIF(K3:K21, 10)</f>
        <v>2</v>
      </c>
      <c r="D45" s="4">
        <f>COUNTIF(K3:K21, 9)</f>
        <v>5</v>
      </c>
      <c r="E45" s="4">
        <f>COUNTIF(K3:K21, 8)</f>
        <v>2</v>
      </c>
      <c r="F45" s="4">
        <f>COUNTIF(K3:K21, 7)</f>
        <v>1</v>
      </c>
      <c r="G45" s="4">
        <f>COUNTIF(K3:K21, 6)</f>
        <v>2</v>
      </c>
      <c r="H45" s="4">
        <f>COUNTIF(K3:K21, 5)</f>
        <v>6</v>
      </c>
      <c r="I45" s="4">
        <f>COUNTIF(K3:K21, 4)</f>
        <v>1</v>
      </c>
      <c r="J45" s="4">
        <f>COUNTIF(K3:K21, 3)</f>
        <v>0</v>
      </c>
      <c r="K45" s="4">
        <f>COUNTIF(K3:K21, 2)</f>
        <v>0</v>
      </c>
      <c r="L45" s="4">
        <f>COUNTIF(K3:K21, 1)</f>
        <v>0</v>
      </c>
    </row>
    <row r="46" spans="1:13">
      <c r="A46" s="2" t="s">
        <v>51</v>
      </c>
      <c r="C46" s="4">
        <f>COUNTIF(B3:B21, 10)</f>
        <v>2</v>
      </c>
      <c r="D46" s="4">
        <f>COUNTIF(B3:B21, 9)</f>
        <v>3</v>
      </c>
      <c r="E46" s="4">
        <f>COUNTIF(B3:B21, 8)</f>
        <v>1</v>
      </c>
      <c r="F46" s="4">
        <f>COUNTIF(B3:B21, 7)</f>
        <v>3</v>
      </c>
      <c r="G46" s="4">
        <f>COUNTIF(B3:B21, 6)</f>
        <v>2</v>
      </c>
      <c r="H46" s="4">
        <f>COUNTIF(B3:B21, 5)</f>
        <v>4</v>
      </c>
      <c r="I46" s="4">
        <f>COUNTIF(B3:B21, 4)</f>
        <v>2</v>
      </c>
      <c r="J46" s="4">
        <f>COUNTIF(B3:B21, 3)</f>
        <v>2</v>
      </c>
      <c r="K46" s="4">
        <f>COUNTIF(B3:B21, 2)</f>
        <v>0</v>
      </c>
      <c r="L46" s="4">
        <f>COUNTIF(B3:B21, 1)</f>
        <v>0</v>
      </c>
    </row>
    <row r="47" spans="1:13">
      <c r="A47" s="2" t="s">
        <v>57</v>
      </c>
      <c r="C47" s="4">
        <f>COUNTIF(H3:H21, 10)</f>
        <v>1</v>
      </c>
      <c r="D47" s="4">
        <f>COUNTIF(H3:H21, 9)</f>
        <v>3</v>
      </c>
      <c r="E47" s="4">
        <f>COUNTIF(H3:H21, 8)</f>
        <v>3</v>
      </c>
      <c r="F47" s="4">
        <f>COUNTIF(H3:H21, 7)</f>
        <v>3</v>
      </c>
      <c r="G47" s="4">
        <f>COUNTIF(H3:H21, 6)</f>
        <v>1</v>
      </c>
      <c r="H47" s="4">
        <f>COUNTIF(H3:H21, 5)</f>
        <v>1</v>
      </c>
      <c r="I47" s="4">
        <f>COUNTIF(H3:H21, 4)</f>
        <v>4</v>
      </c>
      <c r="J47" s="4">
        <f>COUNTIF(H3:H21, 3)</f>
        <v>1</v>
      </c>
      <c r="K47" s="4">
        <f>COUNTIF(H3:H21, 2)</f>
        <v>2</v>
      </c>
      <c r="L47" s="4">
        <f>COUNTIF(H3:H21, 1)</f>
        <v>0</v>
      </c>
    </row>
    <row r="48" spans="1:13">
      <c r="A48" s="2" t="s">
        <v>55</v>
      </c>
      <c r="C48" s="4">
        <f>COUNTIF(F3:F21, 10)</f>
        <v>0</v>
      </c>
      <c r="D48" s="4">
        <f>COUNTIF(F3:F21, 9)</f>
        <v>2</v>
      </c>
      <c r="E48" s="4">
        <f>COUNTIF(F3:F21, 8)</f>
        <v>1</v>
      </c>
      <c r="F48" s="4">
        <f>COUNTIF(F3:F21, 7)</f>
        <v>6</v>
      </c>
      <c r="G48" s="4">
        <f>COUNTIF(F3:F21, 6)</f>
        <v>2</v>
      </c>
      <c r="H48" s="4">
        <f>COUNTIF(F3:F21, 5)</f>
        <v>4</v>
      </c>
      <c r="I48" s="4">
        <f>COUNTIF(F3:F21, 4)</f>
        <v>3</v>
      </c>
      <c r="J48" s="4">
        <f>COUNTIF(F3:F21, 3)</f>
        <v>1</v>
      </c>
      <c r="K48" s="4">
        <f>COUNTIF(F3:F21, 2)</f>
        <v>0</v>
      </c>
      <c r="L48" s="4">
        <f>COUNTIF(F3:F21, 1)</f>
        <v>0</v>
      </c>
    </row>
    <row r="49" spans="1:13">
      <c r="A49" s="2" t="s">
        <v>58</v>
      </c>
      <c r="C49" s="4">
        <f>COUNTIF(I3:I21, 10)</f>
        <v>2</v>
      </c>
      <c r="D49" s="4">
        <f>COUNTIF(I3:I21, 9)</f>
        <v>1</v>
      </c>
      <c r="E49" s="4">
        <f>COUNTIF(I3:I21, 8)</f>
        <v>4</v>
      </c>
      <c r="F49" s="4">
        <f>COUNTIF(I3:I21, 7)</f>
        <v>1</v>
      </c>
      <c r="G49" s="4">
        <f>COUNTIF(I3:I21, 6)</f>
        <v>3</v>
      </c>
      <c r="H49" s="4">
        <f>COUNTIF(I3:I21, 5)</f>
        <v>1</v>
      </c>
      <c r="I49" s="4">
        <f>COUNTIF(I3:I21, 4)</f>
        <v>2</v>
      </c>
      <c r="J49" s="4">
        <f>COUNTIF(I3:I21, 3)</f>
        <v>3</v>
      </c>
      <c r="K49" s="4">
        <f>COUNTIF(I3:I21, 2)</f>
        <v>2</v>
      </c>
      <c r="L49" s="4">
        <f>COUNTIF(I3:I21, 1)</f>
        <v>0</v>
      </c>
    </row>
    <row r="50" spans="1:13">
      <c r="A50" s="2" t="s">
        <v>59</v>
      </c>
      <c r="C50" s="4">
        <f>COUNTIF(J3:J21, 10)</f>
        <v>4</v>
      </c>
      <c r="D50" s="4">
        <f>COUNTIF(J3:J21, 9)</f>
        <v>2</v>
      </c>
      <c r="E50" s="4">
        <f>COUNTIF(J3:J21, 8)</f>
        <v>3</v>
      </c>
      <c r="F50" s="4">
        <f>COUNTIF(J3:J21, 7)</f>
        <v>0</v>
      </c>
      <c r="G50" s="4">
        <f>COUNTIF(J3:J21, 6)</f>
        <v>1</v>
      </c>
      <c r="H50" s="4">
        <f>COUNTIF(J3:J21, 5)</f>
        <v>0</v>
      </c>
      <c r="I50" s="4">
        <f>COUNTIF(J3:J21, 4)</f>
        <v>0</v>
      </c>
      <c r="J50" s="4">
        <f>COUNTIF(J3:J21, 3)</f>
        <v>3</v>
      </c>
      <c r="K50" s="4">
        <f>COUNTIF(J3:J21, 2)</f>
        <v>3</v>
      </c>
      <c r="L50" s="4">
        <f>COUNTIF(J3:J21, 1)</f>
        <v>3</v>
      </c>
    </row>
    <row r="51" spans="1:13">
      <c r="A51" s="2" t="s">
        <v>52</v>
      </c>
      <c r="C51" s="4">
        <f>COUNTIF(C3:C21, 10)</f>
        <v>1</v>
      </c>
      <c r="D51" s="4">
        <f>COUNTIF(C3:C21, 9)</f>
        <v>1</v>
      </c>
      <c r="E51" s="4">
        <f>COUNTIF(C3:C21, 8)</f>
        <v>1</v>
      </c>
      <c r="F51" s="4">
        <f>COUNTIF(C3:C21, 7)</f>
        <v>4</v>
      </c>
      <c r="G51" s="4">
        <f>COUNTIF(C3:C21, 6)</f>
        <v>3</v>
      </c>
      <c r="H51" s="4">
        <f>COUNTIF(C3:C21, 5)</f>
        <v>2</v>
      </c>
      <c r="I51" s="4">
        <f>COUNTIF(C3:C21, 4)</f>
        <v>3</v>
      </c>
      <c r="J51" s="4">
        <f>COUNTIF(C3:C21, 3)</f>
        <v>1</v>
      </c>
      <c r="K51" s="4">
        <f>COUNTIF(C3:C21, 2)</f>
        <v>1</v>
      </c>
      <c r="L51" s="4">
        <f>COUNTIF(C3:C21, 1)</f>
        <v>2</v>
      </c>
    </row>
    <row r="52" spans="1:13">
      <c r="A52" s="2" t="s">
        <v>54</v>
      </c>
      <c r="C52" s="4">
        <f>COUNTIF(E3:E21, 10)</f>
        <v>0</v>
      </c>
      <c r="D52" s="4">
        <f>COUNTIF(E3:E21, 9)</f>
        <v>0</v>
      </c>
      <c r="E52" s="4">
        <f>COUNTIF(E3:E21, 8)</f>
        <v>0</v>
      </c>
      <c r="F52" s="4">
        <f>COUNTIF(E3:E21, 7)</f>
        <v>0</v>
      </c>
      <c r="G52" s="4">
        <f>COUNTIF(E3:E21, 6)</f>
        <v>2</v>
      </c>
      <c r="H52" s="4">
        <f>COUNTIF(E3:E21, 5)</f>
        <v>0</v>
      </c>
      <c r="I52" s="4">
        <f>COUNTIF(E3:E21, 4)</f>
        <v>2</v>
      </c>
      <c r="J52" s="4">
        <f>COUNTIF(E3:E21, 3)</f>
        <v>3</v>
      </c>
      <c r="K52" s="4">
        <f>COUNTIF(E3:E21, 2)</f>
        <v>8</v>
      </c>
      <c r="L52" s="4">
        <f>COUNTIF(E3:E21, 1)</f>
        <v>4</v>
      </c>
    </row>
    <row r="53" spans="1:13">
      <c r="A53" s="2" t="s">
        <v>53</v>
      </c>
      <c r="C53" s="4">
        <f>COUNTIF(D3:D21, 10)</f>
        <v>0</v>
      </c>
      <c r="D53" s="4">
        <f>COUNTIF(D3:D21, 9)</f>
        <v>0</v>
      </c>
      <c r="E53" s="4">
        <f>COUNTIF(D3:D21, 8)</f>
        <v>1</v>
      </c>
      <c r="F53" s="4">
        <f>COUNTIF(D3:D21, 7)</f>
        <v>0</v>
      </c>
      <c r="G53" s="4">
        <f>COUNTIF(D3:D21, 6)</f>
        <v>0</v>
      </c>
      <c r="H53" s="4">
        <f>COUNTIF(D3:D21, 5)</f>
        <v>0</v>
      </c>
      <c r="I53" s="4">
        <f>COUNTIF(D3:D21, 4)</f>
        <v>1</v>
      </c>
      <c r="J53" s="4">
        <f>COUNTIF(D3:D21, 3)</f>
        <v>4</v>
      </c>
      <c r="K53" s="4">
        <f>COUNTIF(D3:D21, 2)</f>
        <v>3</v>
      </c>
      <c r="L53" s="4">
        <f>COUNTIF(D3:D21, 1)</f>
        <v>10</v>
      </c>
    </row>
    <row r="56" spans="1:13">
      <c r="A56" s="12" t="s">
        <v>1954</v>
      </c>
      <c r="B56" s="7" t="s">
        <v>1952</v>
      </c>
      <c r="C56" s="7">
        <v>10</v>
      </c>
      <c r="D56" s="7">
        <v>9</v>
      </c>
      <c r="E56" s="7">
        <v>8</v>
      </c>
      <c r="F56" s="7">
        <v>7</v>
      </c>
      <c r="G56" s="7">
        <v>6</v>
      </c>
      <c r="H56" s="7">
        <v>5</v>
      </c>
      <c r="I56" s="7">
        <v>4</v>
      </c>
      <c r="J56" s="7">
        <v>3</v>
      </c>
      <c r="K56" s="7">
        <v>2</v>
      </c>
      <c r="L56" s="7">
        <v>1</v>
      </c>
      <c r="M56" s="7" t="s">
        <v>1952</v>
      </c>
    </row>
    <row r="57" spans="1:13">
      <c r="A57" s="2" t="s">
        <v>56</v>
      </c>
      <c r="B57" s="13">
        <f>100-C57-D57-E57-F57-G57</f>
        <v>15.789473684210529</v>
      </c>
      <c r="C57" s="13">
        <f t="shared" ref="C57:L57" si="2">C44/19*100</f>
        <v>36.84210526315789</v>
      </c>
      <c r="D57" s="13">
        <f t="shared" si="2"/>
        <v>10.526315789473683</v>
      </c>
      <c r="E57" s="13">
        <f t="shared" si="2"/>
        <v>15.789473684210526</v>
      </c>
      <c r="F57" s="13">
        <f t="shared" si="2"/>
        <v>5.2631578947368416</v>
      </c>
      <c r="G57" s="13">
        <f t="shared" si="2"/>
        <v>15.789473684210526</v>
      </c>
      <c r="H57" s="13">
        <f t="shared" si="2"/>
        <v>5.2631578947368416</v>
      </c>
      <c r="I57" s="13">
        <f t="shared" si="2"/>
        <v>5.2631578947368416</v>
      </c>
      <c r="J57" s="13">
        <f t="shared" si="2"/>
        <v>5.2631578947368416</v>
      </c>
      <c r="K57" s="13">
        <f t="shared" si="2"/>
        <v>0</v>
      </c>
      <c r="L57" s="13">
        <f t="shared" si="2"/>
        <v>0</v>
      </c>
      <c r="M57" s="13">
        <f>100-L57-K57-J57-I57-H57</f>
        <v>84.210526315789494</v>
      </c>
    </row>
    <row r="58" spans="1:13">
      <c r="A58" s="2" t="s">
        <v>60</v>
      </c>
      <c r="B58" s="13">
        <f t="shared" ref="B58:B66" si="3">100-C58-D58-E58-F58-G58</f>
        <v>36.842105263157897</v>
      </c>
      <c r="C58" s="13">
        <f t="shared" ref="C58:L58" si="4">C45/19*100</f>
        <v>10.526315789473683</v>
      </c>
      <c r="D58" s="13">
        <f t="shared" si="4"/>
        <v>26.315789473684209</v>
      </c>
      <c r="E58" s="13">
        <f t="shared" si="4"/>
        <v>10.526315789473683</v>
      </c>
      <c r="F58" s="13">
        <f t="shared" si="4"/>
        <v>5.2631578947368416</v>
      </c>
      <c r="G58" s="13">
        <f t="shared" si="4"/>
        <v>10.526315789473683</v>
      </c>
      <c r="H58" s="13">
        <f t="shared" si="4"/>
        <v>31.578947368421051</v>
      </c>
      <c r="I58" s="13">
        <f t="shared" si="4"/>
        <v>5.2631578947368416</v>
      </c>
      <c r="J58" s="13">
        <f t="shared" si="4"/>
        <v>0</v>
      </c>
      <c r="K58" s="13">
        <f t="shared" si="4"/>
        <v>0</v>
      </c>
      <c r="L58" s="13">
        <f t="shared" si="4"/>
        <v>0</v>
      </c>
      <c r="M58" s="13">
        <f t="shared" ref="M58:M66" si="5">100-L58-K58-J58-I58-H58</f>
        <v>63.15789473684211</v>
      </c>
    </row>
    <row r="59" spans="1:13">
      <c r="A59" s="2" t="s">
        <v>51</v>
      </c>
      <c r="B59" s="13">
        <f>100-C59-D59-E59-F59-G59</f>
        <v>42.105263157894747</v>
      </c>
      <c r="C59" s="13">
        <f t="shared" ref="C59:L59" si="6">C46/19*100</f>
        <v>10.526315789473683</v>
      </c>
      <c r="D59" s="13">
        <f t="shared" si="6"/>
        <v>15.789473684210526</v>
      </c>
      <c r="E59" s="13">
        <f t="shared" si="6"/>
        <v>5.2631578947368416</v>
      </c>
      <c r="F59" s="13">
        <f t="shared" si="6"/>
        <v>15.789473684210526</v>
      </c>
      <c r="G59" s="13">
        <f t="shared" si="6"/>
        <v>10.526315789473683</v>
      </c>
      <c r="H59" s="13">
        <f t="shared" si="6"/>
        <v>21.052631578947366</v>
      </c>
      <c r="I59" s="13">
        <f t="shared" si="6"/>
        <v>10.526315789473683</v>
      </c>
      <c r="J59" s="13">
        <f t="shared" si="6"/>
        <v>10.526315789473683</v>
      </c>
      <c r="K59" s="13">
        <f t="shared" si="6"/>
        <v>0</v>
      </c>
      <c r="L59" s="13">
        <f t="shared" si="6"/>
        <v>0</v>
      </c>
      <c r="M59" s="13">
        <f>100-L59-K59-J59-I59-H59</f>
        <v>57.89473684210526</v>
      </c>
    </row>
    <row r="60" spans="1:13">
      <c r="A60" s="2" t="s">
        <v>57</v>
      </c>
      <c r="B60" s="13">
        <f>100-C60-D60-E60-F60-G60</f>
        <v>42.105263157894747</v>
      </c>
      <c r="C60" s="13">
        <f t="shared" ref="C60:L60" si="7">C47/19*100</f>
        <v>5.2631578947368416</v>
      </c>
      <c r="D60" s="13">
        <f t="shared" si="7"/>
        <v>15.789473684210526</v>
      </c>
      <c r="E60" s="13">
        <f t="shared" si="7"/>
        <v>15.789473684210526</v>
      </c>
      <c r="F60" s="13">
        <f t="shared" si="7"/>
        <v>15.789473684210526</v>
      </c>
      <c r="G60" s="13">
        <f t="shared" si="7"/>
        <v>5.2631578947368416</v>
      </c>
      <c r="H60" s="13">
        <f t="shared" si="7"/>
        <v>5.2631578947368416</v>
      </c>
      <c r="I60" s="13">
        <f t="shared" si="7"/>
        <v>21.052631578947366</v>
      </c>
      <c r="J60" s="13">
        <f t="shared" si="7"/>
        <v>5.2631578947368416</v>
      </c>
      <c r="K60" s="13">
        <f t="shared" si="7"/>
        <v>10.526315789473683</v>
      </c>
      <c r="L60" s="13">
        <f t="shared" si="7"/>
        <v>0</v>
      </c>
      <c r="M60" s="13">
        <f>100-L60-K60-J60-I60-H60</f>
        <v>57.894736842105267</v>
      </c>
    </row>
    <row r="61" spans="1:13">
      <c r="A61" s="2" t="s">
        <v>55</v>
      </c>
      <c r="B61" s="13">
        <f>100-C61-D61-E61-F61-G61</f>
        <v>42.10526315789474</v>
      </c>
      <c r="C61" s="13">
        <f t="shared" ref="C61:L61" si="8">C48/19*100</f>
        <v>0</v>
      </c>
      <c r="D61" s="13">
        <f t="shared" si="8"/>
        <v>10.526315789473683</v>
      </c>
      <c r="E61" s="13">
        <f t="shared" si="8"/>
        <v>5.2631578947368416</v>
      </c>
      <c r="F61" s="13">
        <f t="shared" si="8"/>
        <v>31.578947368421051</v>
      </c>
      <c r="G61" s="13">
        <f t="shared" si="8"/>
        <v>10.526315789473683</v>
      </c>
      <c r="H61" s="13">
        <f t="shared" si="8"/>
        <v>21.052631578947366</v>
      </c>
      <c r="I61" s="13">
        <f t="shared" si="8"/>
        <v>15.789473684210526</v>
      </c>
      <c r="J61" s="13">
        <f t="shared" si="8"/>
        <v>5.2631578947368416</v>
      </c>
      <c r="K61" s="13">
        <f t="shared" si="8"/>
        <v>0</v>
      </c>
      <c r="L61" s="13">
        <f t="shared" si="8"/>
        <v>0</v>
      </c>
      <c r="M61" s="13">
        <f>100-L61-K61-J61-I61-H61</f>
        <v>57.894736842105274</v>
      </c>
    </row>
    <row r="62" spans="1:13">
      <c r="A62" s="2" t="s">
        <v>58</v>
      </c>
      <c r="B62" s="13">
        <f>100-C62-D62-E62-F62-G62</f>
        <v>42.10526315789474</v>
      </c>
      <c r="C62" s="13">
        <f t="shared" ref="C62:L62" si="9">C49/19*100</f>
        <v>10.526315789473683</v>
      </c>
      <c r="D62" s="13">
        <f t="shared" si="9"/>
        <v>5.2631578947368416</v>
      </c>
      <c r="E62" s="13">
        <f t="shared" si="9"/>
        <v>21.052631578947366</v>
      </c>
      <c r="F62" s="13">
        <f t="shared" si="9"/>
        <v>5.2631578947368416</v>
      </c>
      <c r="G62" s="13">
        <f t="shared" si="9"/>
        <v>15.789473684210526</v>
      </c>
      <c r="H62" s="13">
        <f t="shared" si="9"/>
        <v>5.2631578947368416</v>
      </c>
      <c r="I62" s="13">
        <f t="shared" si="9"/>
        <v>10.526315789473683</v>
      </c>
      <c r="J62" s="13">
        <f t="shared" si="9"/>
        <v>15.789473684210526</v>
      </c>
      <c r="K62" s="13">
        <f t="shared" si="9"/>
        <v>10.526315789473683</v>
      </c>
      <c r="L62" s="13">
        <f t="shared" si="9"/>
        <v>0</v>
      </c>
      <c r="M62" s="13">
        <f>100-L62-K62-J62-I62-H62</f>
        <v>57.894736842105267</v>
      </c>
    </row>
    <row r="63" spans="1:13">
      <c r="A63" s="2" t="s">
        <v>59</v>
      </c>
      <c r="B63" s="13">
        <f>100-C63-D63-E63-F63-G63</f>
        <v>47.368421052631575</v>
      </c>
      <c r="C63" s="13">
        <f t="shared" ref="C63:L63" si="10">C50/19*100</f>
        <v>21.052631578947366</v>
      </c>
      <c r="D63" s="13">
        <f t="shared" si="10"/>
        <v>10.526315789473683</v>
      </c>
      <c r="E63" s="13">
        <f t="shared" si="10"/>
        <v>15.789473684210526</v>
      </c>
      <c r="F63" s="13">
        <f t="shared" si="10"/>
        <v>0</v>
      </c>
      <c r="G63" s="13">
        <f t="shared" si="10"/>
        <v>5.2631578947368416</v>
      </c>
      <c r="H63" s="13">
        <f t="shared" si="10"/>
        <v>0</v>
      </c>
      <c r="I63" s="13">
        <f t="shared" si="10"/>
        <v>0</v>
      </c>
      <c r="J63" s="13">
        <f t="shared" si="10"/>
        <v>15.789473684210526</v>
      </c>
      <c r="K63" s="13">
        <f t="shared" si="10"/>
        <v>15.789473684210526</v>
      </c>
      <c r="L63" s="13">
        <f t="shared" si="10"/>
        <v>15.789473684210526</v>
      </c>
      <c r="M63" s="13">
        <f>100-L63-K63-J63-I63-H63</f>
        <v>52.631578947368432</v>
      </c>
    </row>
    <row r="64" spans="1:13">
      <c r="A64" s="2" t="s">
        <v>52</v>
      </c>
      <c r="B64" s="13">
        <f t="shared" si="3"/>
        <v>47.368421052631597</v>
      </c>
      <c r="C64" s="13">
        <f t="shared" ref="C64:L64" si="11">C51/19*100</f>
        <v>5.2631578947368416</v>
      </c>
      <c r="D64" s="13">
        <f t="shared" si="11"/>
        <v>5.2631578947368416</v>
      </c>
      <c r="E64" s="13">
        <f t="shared" si="11"/>
        <v>5.2631578947368416</v>
      </c>
      <c r="F64" s="13">
        <f t="shared" si="11"/>
        <v>21.052631578947366</v>
      </c>
      <c r="G64" s="13">
        <f t="shared" si="11"/>
        <v>15.789473684210526</v>
      </c>
      <c r="H64" s="13">
        <f t="shared" si="11"/>
        <v>10.526315789473683</v>
      </c>
      <c r="I64" s="13">
        <f t="shared" si="11"/>
        <v>15.789473684210526</v>
      </c>
      <c r="J64" s="13">
        <f t="shared" si="11"/>
        <v>5.2631578947368416</v>
      </c>
      <c r="K64" s="13">
        <f t="shared" si="11"/>
        <v>5.2631578947368416</v>
      </c>
      <c r="L64" s="13">
        <f t="shared" si="11"/>
        <v>10.526315789473683</v>
      </c>
      <c r="M64" s="13">
        <f t="shared" si="5"/>
        <v>52.631578947368432</v>
      </c>
    </row>
    <row r="65" spans="1:13">
      <c r="A65" s="2" t="s">
        <v>54</v>
      </c>
      <c r="B65" s="13">
        <f t="shared" si="3"/>
        <v>89.473684210526315</v>
      </c>
      <c r="C65" s="13">
        <f t="shared" ref="C65:L65" si="12">C52/19*100</f>
        <v>0</v>
      </c>
      <c r="D65" s="13">
        <f t="shared" si="12"/>
        <v>0</v>
      </c>
      <c r="E65" s="13">
        <f t="shared" si="12"/>
        <v>0</v>
      </c>
      <c r="F65" s="13">
        <f t="shared" si="12"/>
        <v>0</v>
      </c>
      <c r="G65" s="13">
        <f t="shared" si="12"/>
        <v>10.526315789473683</v>
      </c>
      <c r="H65" s="13">
        <f t="shared" si="12"/>
        <v>0</v>
      </c>
      <c r="I65" s="13">
        <f t="shared" si="12"/>
        <v>10.526315789473683</v>
      </c>
      <c r="J65" s="13">
        <f t="shared" si="12"/>
        <v>15.789473684210526</v>
      </c>
      <c r="K65" s="13">
        <f t="shared" si="12"/>
        <v>42.105263157894733</v>
      </c>
      <c r="L65" s="13">
        <f t="shared" si="12"/>
        <v>21.052631578947366</v>
      </c>
      <c r="M65" s="13">
        <f t="shared" si="5"/>
        <v>10.526315789473687</v>
      </c>
    </row>
    <row r="66" spans="1:13">
      <c r="A66" s="2" t="s">
        <v>53</v>
      </c>
      <c r="B66" s="13">
        <f t="shared" si="3"/>
        <v>94.736842105263165</v>
      </c>
      <c r="C66" s="13">
        <f t="shared" ref="C66:L66" si="13">C53/19*100</f>
        <v>0</v>
      </c>
      <c r="D66" s="13">
        <f t="shared" si="13"/>
        <v>0</v>
      </c>
      <c r="E66" s="13">
        <f t="shared" si="13"/>
        <v>5.2631578947368416</v>
      </c>
      <c r="F66" s="13">
        <f t="shared" si="13"/>
        <v>0</v>
      </c>
      <c r="G66" s="13">
        <f t="shared" si="13"/>
        <v>0</v>
      </c>
      <c r="H66" s="13">
        <f t="shared" si="13"/>
        <v>0</v>
      </c>
      <c r="I66" s="13">
        <f t="shared" si="13"/>
        <v>5.2631578947368416</v>
      </c>
      <c r="J66" s="13">
        <f t="shared" si="13"/>
        <v>21.052631578947366</v>
      </c>
      <c r="K66" s="13">
        <f t="shared" si="13"/>
        <v>15.789473684210526</v>
      </c>
      <c r="L66" s="13">
        <f t="shared" si="13"/>
        <v>52.631578947368418</v>
      </c>
      <c r="M66" s="13">
        <f t="shared" si="5"/>
        <v>5.2631578947368469</v>
      </c>
    </row>
    <row r="88" spans="1:4">
      <c r="A88" s="34"/>
      <c r="B88" s="35"/>
      <c r="C88" s="35"/>
      <c r="D88" s="35"/>
    </row>
  </sheetData>
  <conditionalFormatting sqref="B3:K2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CD0F-ADB5-0C45-AFC2-E513B58461B1}">
  <dimension ref="A1:M153"/>
  <sheetViews>
    <sheetView topLeftCell="C1" zoomScale="140" zoomScaleNormal="120" workbookViewId="0">
      <pane ySplit="2" topLeftCell="A99" activePane="bottomLeft" state="frozen"/>
      <selection pane="bottomLeft" activeCell="L135" sqref="L135"/>
    </sheetView>
  </sheetViews>
  <sheetFormatPr defaultColWidth="11" defaultRowHeight="15.75"/>
  <cols>
    <col min="1" max="1" width="16" bestFit="1" customWidth="1"/>
  </cols>
  <sheetData>
    <row r="1" spans="1:12">
      <c r="A1" s="2" t="s">
        <v>1955</v>
      </c>
    </row>
    <row r="2" spans="1:12">
      <c r="A2" s="2" t="s">
        <v>0</v>
      </c>
      <c r="B2" s="3" t="s">
        <v>51</v>
      </c>
      <c r="C2" s="3" t="s">
        <v>52</v>
      </c>
      <c r="D2" s="3" t="s">
        <v>53</v>
      </c>
      <c r="E2" s="3" t="s">
        <v>54</v>
      </c>
      <c r="F2" s="3" t="s">
        <v>55</v>
      </c>
      <c r="G2" s="3" t="s">
        <v>56</v>
      </c>
      <c r="H2" s="3" t="s">
        <v>57</v>
      </c>
      <c r="I2" s="3" t="s">
        <v>58</v>
      </c>
      <c r="J2" s="3" t="s">
        <v>59</v>
      </c>
      <c r="K2" s="3" t="s">
        <v>60</v>
      </c>
    </row>
    <row r="3" spans="1:12">
      <c r="A3" t="s">
        <v>1888</v>
      </c>
      <c r="B3" s="4">
        <v>2</v>
      </c>
      <c r="C3" s="4">
        <v>5</v>
      </c>
      <c r="D3" s="4">
        <v>3</v>
      </c>
      <c r="E3" s="4">
        <v>6</v>
      </c>
      <c r="F3" s="4">
        <v>7</v>
      </c>
      <c r="G3" s="4">
        <v>10</v>
      </c>
      <c r="H3" s="4">
        <v>4</v>
      </c>
      <c r="I3" s="4">
        <v>9</v>
      </c>
      <c r="J3" s="4">
        <v>1</v>
      </c>
      <c r="K3" s="4">
        <v>8</v>
      </c>
    </row>
    <row r="4" spans="1:12">
      <c r="A4" t="s">
        <v>1889</v>
      </c>
      <c r="B4" s="4">
        <v>8</v>
      </c>
      <c r="C4" s="4">
        <v>3</v>
      </c>
      <c r="D4" s="4">
        <v>2</v>
      </c>
      <c r="E4" s="4">
        <v>1</v>
      </c>
      <c r="F4" s="4">
        <v>6</v>
      </c>
      <c r="G4" s="4">
        <v>10</v>
      </c>
      <c r="H4" s="4">
        <v>5</v>
      </c>
      <c r="I4" s="4">
        <v>7</v>
      </c>
      <c r="J4" s="4">
        <v>4</v>
      </c>
      <c r="K4" s="4">
        <v>9</v>
      </c>
    </row>
    <row r="5" spans="1:12">
      <c r="A5" t="s">
        <v>1890</v>
      </c>
      <c r="B5" s="5" t="s">
        <v>1940</v>
      </c>
      <c r="C5" s="5" t="s">
        <v>1940</v>
      </c>
      <c r="D5" s="5" t="s">
        <v>1940</v>
      </c>
      <c r="E5" s="5" t="s">
        <v>1940</v>
      </c>
      <c r="F5" s="5" t="s">
        <v>1940</v>
      </c>
      <c r="G5" s="5" t="s">
        <v>1940</v>
      </c>
      <c r="H5" s="5" t="s">
        <v>1940</v>
      </c>
      <c r="I5" s="5" t="s">
        <v>1940</v>
      </c>
      <c r="J5" s="5" t="s">
        <v>1940</v>
      </c>
      <c r="K5" s="5" t="s">
        <v>1940</v>
      </c>
      <c r="L5" s="5" t="s">
        <v>1939</v>
      </c>
    </row>
    <row r="6" spans="1:12">
      <c r="A6" t="s">
        <v>1891</v>
      </c>
      <c r="B6" s="4">
        <v>5</v>
      </c>
      <c r="C6" s="4">
        <v>1</v>
      </c>
      <c r="D6" s="4">
        <v>4</v>
      </c>
      <c r="E6" s="4">
        <v>2</v>
      </c>
      <c r="F6" s="4">
        <v>7</v>
      </c>
      <c r="G6" s="4">
        <v>8</v>
      </c>
      <c r="H6" s="4">
        <v>9</v>
      </c>
      <c r="I6" s="4">
        <v>10</v>
      </c>
      <c r="J6" s="4">
        <v>3</v>
      </c>
      <c r="K6" s="4">
        <v>6</v>
      </c>
    </row>
    <row r="7" spans="1:12">
      <c r="A7" t="s">
        <v>1892</v>
      </c>
      <c r="B7" s="5" t="s">
        <v>1940</v>
      </c>
      <c r="C7" s="5" t="s">
        <v>1940</v>
      </c>
      <c r="D7" s="5" t="s">
        <v>1940</v>
      </c>
      <c r="E7" s="5" t="s">
        <v>1940</v>
      </c>
      <c r="F7" s="5" t="s">
        <v>1940</v>
      </c>
      <c r="G7" s="5" t="s">
        <v>1940</v>
      </c>
      <c r="H7" s="5" t="s">
        <v>1940</v>
      </c>
      <c r="I7" s="5" t="s">
        <v>1940</v>
      </c>
      <c r="J7" s="5" t="s">
        <v>1940</v>
      </c>
      <c r="K7" s="5" t="s">
        <v>1940</v>
      </c>
      <c r="L7" s="5" t="s">
        <v>1939</v>
      </c>
    </row>
    <row r="8" spans="1:12">
      <c r="A8" t="s">
        <v>1893</v>
      </c>
      <c r="B8" s="4">
        <v>4</v>
      </c>
      <c r="C8" s="4">
        <v>6</v>
      </c>
      <c r="D8" s="4">
        <v>1</v>
      </c>
      <c r="E8" s="4">
        <v>2</v>
      </c>
      <c r="F8" s="4">
        <v>8</v>
      </c>
      <c r="G8" s="4">
        <v>9</v>
      </c>
      <c r="H8" s="4">
        <v>3</v>
      </c>
      <c r="I8" s="4">
        <v>5</v>
      </c>
      <c r="J8" s="4">
        <v>7</v>
      </c>
      <c r="K8" s="4">
        <v>10</v>
      </c>
    </row>
    <row r="9" spans="1:12">
      <c r="A9" t="s">
        <v>1894</v>
      </c>
      <c r="B9" s="4">
        <v>1</v>
      </c>
      <c r="C9" s="4">
        <v>4</v>
      </c>
      <c r="D9" s="4">
        <v>5</v>
      </c>
      <c r="E9" s="4">
        <v>6</v>
      </c>
      <c r="F9" s="4">
        <v>7</v>
      </c>
      <c r="G9" s="4">
        <v>8</v>
      </c>
      <c r="H9" s="4">
        <v>9</v>
      </c>
      <c r="I9" s="4">
        <v>10</v>
      </c>
      <c r="J9" s="4">
        <v>3</v>
      </c>
      <c r="K9" s="4">
        <v>2</v>
      </c>
    </row>
    <row r="10" spans="1:12">
      <c r="A10" t="s">
        <v>1895</v>
      </c>
      <c r="B10" s="4">
        <v>9</v>
      </c>
      <c r="C10" s="4">
        <v>7</v>
      </c>
      <c r="D10" s="4">
        <v>1</v>
      </c>
      <c r="E10" s="4">
        <v>3</v>
      </c>
      <c r="F10" s="4">
        <v>5</v>
      </c>
      <c r="G10" s="4">
        <v>10</v>
      </c>
      <c r="H10" s="4">
        <v>6</v>
      </c>
      <c r="I10" s="4">
        <v>8</v>
      </c>
      <c r="J10" s="4">
        <v>2</v>
      </c>
      <c r="K10" s="4">
        <v>4</v>
      </c>
    </row>
    <row r="11" spans="1:12">
      <c r="A11" t="s">
        <v>1896</v>
      </c>
      <c r="B11" s="4">
        <v>5</v>
      </c>
      <c r="C11" s="4">
        <v>6</v>
      </c>
      <c r="D11" s="4">
        <v>2</v>
      </c>
      <c r="E11" s="4">
        <v>3</v>
      </c>
      <c r="F11" s="4">
        <v>7</v>
      </c>
      <c r="G11" s="4">
        <v>10</v>
      </c>
      <c r="H11" s="4">
        <v>8</v>
      </c>
      <c r="I11" s="4">
        <v>4</v>
      </c>
      <c r="J11" s="4">
        <v>1</v>
      </c>
      <c r="K11" s="4">
        <v>9</v>
      </c>
    </row>
    <row r="12" spans="1:12">
      <c r="A12" t="s">
        <v>1897</v>
      </c>
      <c r="B12" s="4">
        <v>9</v>
      </c>
      <c r="C12" s="4">
        <v>7</v>
      </c>
      <c r="D12" s="4">
        <v>1</v>
      </c>
      <c r="E12" s="4">
        <v>3</v>
      </c>
      <c r="F12" s="4">
        <v>5</v>
      </c>
      <c r="G12" s="4">
        <v>10</v>
      </c>
      <c r="H12" s="4">
        <v>2</v>
      </c>
      <c r="I12" s="4">
        <v>4</v>
      </c>
      <c r="J12" s="4">
        <v>6</v>
      </c>
      <c r="K12" s="4">
        <v>8</v>
      </c>
    </row>
    <row r="13" spans="1:12">
      <c r="A13" t="s">
        <v>1898</v>
      </c>
      <c r="B13" s="10">
        <v>2</v>
      </c>
      <c r="C13" s="10">
        <v>10</v>
      </c>
      <c r="D13" s="10">
        <v>1</v>
      </c>
      <c r="E13" s="10">
        <v>9</v>
      </c>
      <c r="F13" s="10">
        <v>4</v>
      </c>
      <c r="G13" s="10">
        <v>5</v>
      </c>
      <c r="H13" s="10">
        <v>8</v>
      </c>
      <c r="I13" s="10">
        <v>7</v>
      </c>
      <c r="J13" s="10">
        <v>3</v>
      </c>
      <c r="K13" s="10">
        <v>6</v>
      </c>
    </row>
    <row r="14" spans="1:12">
      <c r="A14" t="s">
        <v>1899</v>
      </c>
      <c r="B14" s="4">
        <v>2</v>
      </c>
      <c r="C14" s="4">
        <v>7</v>
      </c>
      <c r="D14" s="4">
        <v>5</v>
      </c>
      <c r="E14" s="4">
        <v>1</v>
      </c>
      <c r="F14" s="4">
        <v>6</v>
      </c>
      <c r="G14" s="4">
        <v>10</v>
      </c>
      <c r="H14" s="4">
        <v>8</v>
      </c>
      <c r="I14" s="4">
        <v>3</v>
      </c>
      <c r="J14" s="4">
        <v>9</v>
      </c>
      <c r="K14" s="4">
        <v>4</v>
      </c>
    </row>
    <row r="15" spans="1:12">
      <c r="A15" t="s">
        <v>1900</v>
      </c>
      <c r="B15" s="4">
        <v>2</v>
      </c>
      <c r="C15" s="4">
        <v>10</v>
      </c>
      <c r="D15" s="4">
        <v>4</v>
      </c>
      <c r="E15" s="4">
        <v>6</v>
      </c>
      <c r="F15" s="4">
        <v>5</v>
      </c>
      <c r="G15" s="4">
        <v>3</v>
      </c>
      <c r="H15" s="4">
        <v>8</v>
      </c>
      <c r="I15" s="4">
        <v>7</v>
      </c>
      <c r="J15" s="4">
        <v>1</v>
      </c>
      <c r="K15" s="4">
        <v>9</v>
      </c>
    </row>
    <row r="16" spans="1:12">
      <c r="A16" t="s">
        <v>1901</v>
      </c>
      <c r="B16" s="4">
        <v>6</v>
      </c>
      <c r="C16" s="4">
        <v>7</v>
      </c>
      <c r="D16" s="4">
        <v>1</v>
      </c>
      <c r="E16" s="4">
        <v>3</v>
      </c>
      <c r="F16" s="4">
        <v>5</v>
      </c>
      <c r="G16" s="4">
        <v>8</v>
      </c>
      <c r="H16" s="4">
        <v>4</v>
      </c>
      <c r="I16" s="4">
        <v>2</v>
      </c>
      <c r="J16" s="4">
        <v>10</v>
      </c>
      <c r="K16" s="4">
        <v>9</v>
      </c>
    </row>
    <row r="17" spans="1:12">
      <c r="A17" t="s">
        <v>1902</v>
      </c>
      <c r="B17" s="4">
        <v>9</v>
      </c>
      <c r="C17" s="4">
        <v>1</v>
      </c>
      <c r="D17" s="4">
        <v>2</v>
      </c>
      <c r="E17" s="4">
        <v>5</v>
      </c>
      <c r="F17" s="4">
        <v>7</v>
      </c>
      <c r="G17" s="4">
        <v>8</v>
      </c>
      <c r="H17" s="4">
        <v>6</v>
      </c>
      <c r="I17" s="4">
        <v>10</v>
      </c>
      <c r="J17" s="4">
        <v>4</v>
      </c>
      <c r="K17" s="4">
        <v>3</v>
      </c>
    </row>
    <row r="18" spans="1:12">
      <c r="A18" t="s">
        <v>1903</v>
      </c>
      <c r="B18" s="5" t="s">
        <v>1940</v>
      </c>
      <c r="C18" s="5" t="s">
        <v>1940</v>
      </c>
      <c r="D18" s="5" t="s">
        <v>1940</v>
      </c>
      <c r="E18" s="5" t="s">
        <v>1940</v>
      </c>
      <c r="F18" s="5" t="s">
        <v>1940</v>
      </c>
      <c r="G18" s="5" t="s">
        <v>1940</v>
      </c>
      <c r="H18" s="5" t="s">
        <v>1940</v>
      </c>
      <c r="I18" s="5" t="s">
        <v>1940</v>
      </c>
      <c r="J18" s="5" t="s">
        <v>1940</v>
      </c>
      <c r="K18" s="5" t="s">
        <v>1940</v>
      </c>
      <c r="L18" s="5" t="s">
        <v>1939</v>
      </c>
    </row>
    <row r="19" spans="1:12">
      <c r="A19" t="s">
        <v>1904</v>
      </c>
      <c r="B19" s="4">
        <v>7</v>
      </c>
      <c r="C19" s="4">
        <v>9</v>
      </c>
      <c r="D19" s="4">
        <v>6</v>
      </c>
      <c r="E19" s="4">
        <v>3</v>
      </c>
      <c r="F19" s="4">
        <v>10</v>
      </c>
      <c r="G19" s="4">
        <v>8</v>
      </c>
      <c r="H19" s="4">
        <v>4</v>
      </c>
      <c r="I19" s="4">
        <v>2</v>
      </c>
      <c r="J19" s="4">
        <v>1</v>
      </c>
      <c r="K19" s="4">
        <v>5</v>
      </c>
    </row>
    <row r="20" spans="1:12">
      <c r="A20" t="s">
        <v>1905</v>
      </c>
      <c r="B20" s="4">
        <v>1</v>
      </c>
      <c r="C20" s="4">
        <v>6</v>
      </c>
      <c r="D20" s="4">
        <v>7</v>
      </c>
      <c r="E20" s="4">
        <v>8</v>
      </c>
      <c r="F20" s="4">
        <v>4</v>
      </c>
      <c r="G20" s="4">
        <v>9</v>
      </c>
      <c r="H20" s="4">
        <v>3</v>
      </c>
      <c r="I20" s="4">
        <v>2</v>
      </c>
      <c r="J20" s="4">
        <v>10</v>
      </c>
      <c r="K20" s="4">
        <v>5</v>
      </c>
    </row>
    <row r="21" spans="1:12">
      <c r="A21" t="s">
        <v>1906</v>
      </c>
      <c r="B21" s="4">
        <v>9</v>
      </c>
      <c r="C21" s="4">
        <v>2</v>
      </c>
      <c r="D21" s="4">
        <v>3</v>
      </c>
      <c r="E21" s="4">
        <v>1</v>
      </c>
      <c r="F21" s="4">
        <v>5</v>
      </c>
      <c r="G21" s="4">
        <v>8</v>
      </c>
      <c r="H21" s="4">
        <v>4</v>
      </c>
      <c r="I21" s="4">
        <v>6</v>
      </c>
      <c r="J21" s="4">
        <v>7</v>
      </c>
      <c r="K21" s="4">
        <v>10</v>
      </c>
    </row>
    <row r="22" spans="1:12">
      <c r="A22" t="s">
        <v>1907</v>
      </c>
      <c r="B22" s="4">
        <v>9</v>
      </c>
      <c r="C22" s="4">
        <v>2</v>
      </c>
      <c r="D22" s="4">
        <v>3</v>
      </c>
      <c r="E22" s="4">
        <v>4</v>
      </c>
      <c r="F22" s="4">
        <v>7</v>
      </c>
      <c r="G22" s="4">
        <v>5</v>
      </c>
      <c r="H22" s="4">
        <v>8</v>
      </c>
      <c r="I22" s="4">
        <v>10</v>
      </c>
      <c r="J22" s="4">
        <v>1</v>
      </c>
      <c r="K22" s="4">
        <v>6</v>
      </c>
    </row>
    <row r="23" spans="1:12">
      <c r="A23" t="s">
        <v>1908</v>
      </c>
      <c r="B23" s="5" t="s">
        <v>1940</v>
      </c>
      <c r="C23" s="5" t="s">
        <v>1940</v>
      </c>
      <c r="D23" s="5" t="s">
        <v>1940</v>
      </c>
      <c r="E23" s="5" t="s">
        <v>1940</v>
      </c>
      <c r="F23" s="5" t="s">
        <v>1940</v>
      </c>
      <c r="G23" s="5" t="s">
        <v>1940</v>
      </c>
      <c r="H23" s="5" t="s">
        <v>1940</v>
      </c>
      <c r="I23" s="5" t="s">
        <v>1940</v>
      </c>
      <c r="J23" s="5" t="s">
        <v>1940</v>
      </c>
      <c r="K23" s="5" t="s">
        <v>1940</v>
      </c>
      <c r="L23" s="5" t="s">
        <v>1939</v>
      </c>
    </row>
    <row r="24" spans="1:12">
      <c r="A24" t="s">
        <v>1909</v>
      </c>
      <c r="B24" s="4">
        <v>10</v>
      </c>
      <c r="C24" s="4">
        <v>4</v>
      </c>
      <c r="D24" s="4">
        <v>3</v>
      </c>
      <c r="E24" s="4">
        <v>2</v>
      </c>
      <c r="F24" s="4">
        <v>9</v>
      </c>
      <c r="G24" s="4">
        <v>5</v>
      </c>
      <c r="H24" s="4">
        <v>7</v>
      </c>
      <c r="I24" s="4">
        <v>6</v>
      </c>
      <c r="J24" s="4">
        <v>1</v>
      </c>
      <c r="K24" s="4">
        <v>8</v>
      </c>
    </row>
    <row r="25" spans="1:12">
      <c r="A25" t="s">
        <v>1910</v>
      </c>
      <c r="B25" s="4">
        <v>8</v>
      </c>
      <c r="C25" s="4">
        <v>1</v>
      </c>
      <c r="D25" s="4">
        <v>2</v>
      </c>
      <c r="E25" s="4">
        <v>3</v>
      </c>
      <c r="F25" s="4">
        <v>9</v>
      </c>
      <c r="G25" s="4">
        <v>10</v>
      </c>
      <c r="H25" s="4">
        <v>7</v>
      </c>
      <c r="I25" s="4">
        <v>6</v>
      </c>
      <c r="J25" s="4">
        <v>4</v>
      </c>
      <c r="K25" s="4">
        <v>5</v>
      </c>
    </row>
    <row r="26" spans="1:12">
      <c r="A26" t="s">
        <v>1911</v>
      </c>
      <c r="B26" s="4">
        <v>5</v>
      </c>
      <c r="C26" s="4">
        <v>6</v>
      </c>
      <c r="D26" s="4">
        <v>2</v>
      </c>
      <c r="E26" s="4">
        <v>3</v>
      </c>
      <c r="F26" s="4">
        <v>7</v>
      </c>
      <c r="G26" s="4">
        <v>10</v>
      </c>
      <c r="H26" s="4">
        <v>8</v>
      </c>
      <c r="I26" s="4">
        <v>9</v>
      </c>
      <c r="J26" s="4">
        <v>1</v>
      </c>
      <c r="K26" s="4">
        <v>4</v>
      </c>
    </row>
    <row r="27" spans="1:12">
      <c r="A27" t="s">
        <v>1912</v>
      </c>
      <c r="B27" s="4">
        <v>8</v>
      </c>
      <c r="C27" s="4">
        <v>4</v>
      </c>
      <c r="D27" s="4">
        <v>1</v>
      </c>
      <c r="E27" s="4">
        <v>2</v>
      </c>
      <c r="F27" s="4">
        <v>3</v>
      </c>
      <c r="G27" s="4">
        <v>9</v>
      </c>
      <c r="H27" s="4">
        <v>5</v>
      </c>
      <c r="I27" s="4">
        <v>6</v>
      </c>
      <c r="J27" s="4">
        <v>7</v>
      </c>
      <c r="K27" s="4">
        <v>10</v>
      </c>
    </row>
    <row r="28" spans="1:12">
      <c r="A28" t="s">
        <v>1913</v>
      </c>
      <c r="B28" s="4">
        <v>3</v>
      </c>
      <c r="C28" s="4">
        <v>1</v>
      </c>
      <c r="D28" s="4">
        <v>4</v>
      </c>
      <c r="E28" s="4">
        <v>6</v>
      </c>
      <c r="F28" s="4">
        <v>5</v>
      </c>
      <c r="G28" s="4">
        <v>7</v>
      </c>
      <c r="H28" s="4">
        <v>8</v>
      </c>
      <c r="I28" s="4">
        <v>9</v>
      </c>
      <c r="J28" s="4">
        <v>10</v>
      </c>
      <c r="K28" s="4">
        <v>2</v>
      </c>
    </row>
    <row r="29" spans="1:12">
      <c r="A29" t="s">
        <v>1914</v>
      </c>
      <c r="B29" s="4">
        <v>7</v>
      </c>
      <c r="C29" s="4">
        <v>8</v>
      </c>
      <c r="D29" s="4">
        <v>3</v>
      </c>
      <c r="E29" s="4">
        <v>1</v>
      </c>
      <c r="F29" s="4">
        <v>9</v>
      </c>
      <c r="G29" s="4">
        <v>10</v>
      </c>
      <c r="H29" s="4">
        <v>2</v>
      </c>
      <c r="I29" s="4">
        <v>4</v>
      </c>
      <c r="J29" s="4">
        <v>5</v>
      </c>
      <c r="K29" s="4">
        <v>6</v>
      </c>
    </row>
    <row r="30" spans="1:12">
      <c r="A30" t="s">
        <v>1915</v>
      </c>
      <c r="B30" s="4">
        <v>10</v>
      </c>
      <c r="C30" s="4">
        <v>3</v>
      </c>
      <c r="D30" s="4">
        <v>4</v>
      </c>
      <c r="E30" s="4">
        <v>2</v>
      </c>
      <c r="F30" s="4">
        <v>9</v>
      </c>
      <c r="G30" s="4">
        <v>7</v>
      </c>
      <c r="H30" s="4">
        <v>8</v>
      </c>
      <c r="I30" s="4">
        <v>6</v>
      </c>
      <c r="J30" s="4">
        <v>1</v>
      </c>
      <c r="K30" s="4">
        <v>5</v>
      </c>
    </row>
    <row r="31" spans="1:12">
      <c r="A31" t="s">
        <v>1916</v>
      </c>
      <c r="B31" s="5" t="s">
        <v>1940</v>
      </c>
      <c r="C31" s="5" t="s">
        <v>1940</v>
      </c>
      <c r="D31" s="5" t="s">
        <v>1940</v>
      </c>
      <c r="E31" s="5" t="s">
        <v>1940</v>
      </c>
      <c r="F31" s="5" t="s">
        <v>1940</v>
      </c>
      <c r="G31" s="5" t="s">
        <v>1940</v>
      </c>
      <c r="H31" s="5" t="s">
        <v>1940</v>
      </c>
      <c r="I31" s="5" t="s">
        <v>1940</v>
      </c>
      <c r="J31" s="5" t="s">
        <v>1940</v>
      </c>
      <c r="K31" s="5" t="s">
        <v>1940</v>
      </c>
      <c r="L31" s="5" t="s">
        <v>1939</v>
      </c>
    </row>
    <row r="32" spans="1:12">
      <c r="A32" t="s">
        <v>1917</v>
      </c>
      <c r="B32" s="4">
        <v>5</v>
      </c>
      <c r="C32" s="4">
        <v>9</v>
      </c>
      <c r="D32" s="4">
        <v>2</v>
      </c>
      <c r="E32" s="4">
        <v>8</v>
      </c>
      <c r="F32" s="4">
        <v>4</v>
      </c>
      <c r="G32" s="4">
        <v>10</v>
      </c>
      <c r="H32" s="4">
        <v>6</v>
      </c>
      <c r="I32" s="4">
        <v>7</v>
      </c>
      <c r="J32" s="4">
        <v>1</v>
      </c>
      <c r="K32" s="4">
        <v>3</v>
      </c>
    </row>
    <row r="33" spans="1:11">
      <c r="A33" t="s">
        <v>1918</v>
      </c>
      <c r="B33" s="4">
        <v>9</v>
      </c>
      <c r="C33" s="4">
        <v>1</v>
      </c>
      <c r="D33" s="4">
        <v>4</v>
      </c>
      <c r="E33" s="4">
        <v>3</v>
      </c>
      <c r="F33" s="4">
        <v>5</v>
      </c>
      <c r="G33" s="4">
        <v>10</v>
      </c>
      <c r="H33" s="4">
        <v>8</v>
      </c>
      <c r="I33" s="4">
        <v>7</v>
      </c>
      <c r="J33" s="4">
        <v>2</v>
      </c>
      <c r="K33" s="4">
        <v>6</v>
      </c>
    </row>
    <row r="34" spans="1:11">
      <c r="A34" t="s">
        <v>1919</v>
      </c>
      <c r="B34" s="4">
        <v>4</v>
      </c>
      <c r="C34" s="4">
        <v>1</v>
      </c>
      <c r="D34" s="4">
        <v>3</v>
      </c>
      <c r="E34" s="4">
        <v>6</v>
      </c>
      <c r="F34" s="4">
        <v>9</v>
      </c>
      <c r="G34" s="4">
        <v>10</v>
      </c>
      <c r="H34" s="4">
        <v>8</v>
      </c>
      <c r="I34" s="4">
        <v>5</v>
      </c>
      <c r="J34" s="4">
        <v>2</v>
      </c>
      <c r="K34" s="4">
        <v>7</v>
      </c>
    </row>
    <row r="35" spans="1:11">
      <c r="A35" t="s">
        <v>1920</v>
      </c>
      <c r="B35" s="4">
        <v>5</v>
      </c>
      <c r="C35" s="4">
        <v>1</v>
      </c>
      <c r="D35" s="4">
        <v>3</v>
      </c>
      <c r="E35" s="4">
        <v>4</v>
      </c>
      <c r="F35" s="4">
        <v>6</v>
      </c>
      <c r="G35" s="4">
        <v>2</v>
      </c>
      <c r="H35" s="4">
        <v>7</v>
      </c>
      <c r="I35" s="4">
        <v>9</v>
      </c>
      <c r="J35" s="4">
        <v>10</v>
      </c>
      <c r="K35" s="4">
        <v>8</v>
      </c>
    </row>
    <row r="36" spans="1:11">
      <c r="A36" t="s">
        <v>1921</v>
      </c>
      <c r="B36" s="4">
        <v>5</v>
      </c>
      <c r="C36" s="4">
        <v>2</v>
      </c>
      <c r="D36" s="4">
        <v>4</v>
      </c>
      <c r="E36" s="4">
        <v>1</v>
      </c>
      <c r="F36" s="4">
        <v>8</v>
      </c>
      <c r="G36" s="4">
        <v>10</v>
      </c>
      <c r="H36" s="4">
        <v>7</v>
      </c>
      <c r="I36" s="4">
        <v>9</v>
      </c>
      <c r="J36" s="4">
        <v>3</v>
      </c>
      <c r="K36" s="4">
        <v>6</v>
      </c>
    </row>
    <row r="37" spans="1:11">
      <c r="A37" t="s">
        <v>1922</v>
      </c>
      <c r="B37" s="4">
        <v>5</v>
      </c>
      <c r="C37" s="4">
        <v>1</v>
      </c>
      <c r="D37" s="4">
        <v>3</v>
      </c>
      <c r="E37" s="4">
        <v>6</v>
      </c>
      <c r="F37" s="4">
        <v>7</v>
      </c>
      <c r="G37" s="4">
        <v>8</v>
      </c>
      <c r="H37" s="4">
        <v>9</v>
      </c>
      <c r="I37" s="4">
        <v>10</v>
      </c>
      <c r="J37" s="4">
        <v>4</v>
      </c>
      <c r="K37" s="4">
        <v>2</v>
      </c>
    </row>
    <row r="38" spans="1:11">
      <c r="A38" t="s">
        <v>1923</v>
      </c>
      <c r="B38" s="4">
        <v>9</v>
      </c>
      <c r="C38" s="4">
        <v>3</v>
      </c>
      <c r="D38" s="4">
        <v>2</v>
      </c>
      <c r="E38" s="4">
        <v>4</v>
      </c>
      <c r="F38" s="4">
        <v>5</v>
      </c>
      <c r="G38" s="4">
        <v>10</v>
      </c>
      <c r="H38" s="4">
        <v>7</v>
      </c>
      <c r="I38" s="4">
        <v>8</v>
      </c>
      <c r="J38" s="4">
        <v>1</v>
      </c>
      <c r="K38" s="4">
        <v>6</v>
      </c>
    </row>
    <row r="39" spans="1:11">
      <c r="A39" t="s">
        <v>1924</v>
      </c>
      <c r="B39" s="4">
        <v>1</v>
      </c>
      <c r="C39" s="4">
        <v>9</v>
      </c>
      <c r="D39" s="4">
        <v>2</v>
      </c>
      <c r="E39" s="4">
        <v>3</v>
      </c>
      <c r="F39" s="4">
        <v>7</v>
      </c>
      <c r="G39" s="4">
        <v>4</v>
      </c>
      <c r="H39" s="4">
        <v>5</v>
      </c>
      <c r="I39" s="4">
        <v>6</v>
      </c>
      <c r="J39" s="4">
        <v>10</v>
      </c>
      <c r="K39" s="4">
        <v>8</v>
      </c>
    </row>
    <row r="40" spans="1:11">
      <c r="A40" t="s">
        <v>1925</v>
      </c>
      <c r="B40" s="4">
        <v>2</v>
      </c>
      <c r="C40" s="4">
        <v>1</v>
      </c>
      <c r="D40" s="4">
        <v>3</v>
      </c>
      <c r="E40" s="4">
        <v>4</v>
      </c>
      <c r="F40" s="4">
        <v>5</v>
      </c>
      <c r="G40" s="4">
        <v>6</v>
      </c>
      <c r="H40" s="4">
        <v>7</v>
      </c>
      <c r="I40" s="4">
        <v>8</v>
      </c>
      <c r="J40" s="4">
        <v>9</v>
      </c>
      <c r="K40" s="4">
        <v>10</v>
      </c>
    </row>
    <row r="41" spans="1:11">
      <c r="A41" t="s">
        <v>1926</v>
      </c>
      <c r="B41" s="4">
        <v>9</v>
      </c>
      <c r="C41" s="4">
        <v>8</v>
      </c>
      <c r="D41" s="4">
        <v>1</v>
      </c>
      <c r="E41" s="4">
        <v>2</v>
      </c>
      <c r="F41" s="4">
        <v>7</v>
      </c>
      <c r="G41" s="4">
        <v>6</v>
      </c>
      <c r="H41" s="4">
        <v>4</v>
      </c>
      <c r="I41" s="4">
        <v>10</v>
      </c>
      <c r="J41" s="4">
        <v>3</v>
      </c>
      <c r="K41" s="4">
        <v>5</v>
      </c>
    </row>
    <row r="42" spans="1:11">
      <c r="A42" t="s">
        <v>1927</v>
      </c>
      <c r="B42" s="4">
        <v>8</v>
      </c>
      <c r="C42" s="4">
        <v>4</v>
      </c>
      <c r="D42" s="4">
        <v>1</v>
      </c>
      <c r="E42" s="4">
        <v>2</v>
      </c>
      <c r="F42" s="4">
        <v>7</v>
      </c>
      <c r="G42" s="4">
        <v>10</v>
      </c>
      <c r="H42" s="4">
        <v>5</v>
      </c>
      <c r="I42" s="4">
        <v>6</v>
      </c>
      <c r="J42" s="4">
        <v>3</v>
      </c>
      <c r="K42" s="4">
        <v>9</v>
      </c>
    </row>
    <row r="43" spans="1:11">
      <c r="A43" t="s">
        <v>1928</v>
      </c>
      <c r="B43" s="4">
        <v>6</v>
      </c>
      <c r="C43" s="4">
        <v>2</v>
      </c>
      <c r="D43" s="4">
        <v>3</v>
      </c>
      <c r="E43" s="4">
        <v>5</v>
      </c>
      <c r="F43" s="4">
        <v>4</v>
      </c>
      <c r="G43" s="4">
        <v>9</v>
      </c>
      <c r="H43" s="4">
        <v>7</v>
      </c>
      <c r="I43" s="4">
        <v>8</v>
      </c>
      <c r="J43" s="4">
        <v>1</v>
      </c>
      <c r="K43" s="4">
        <v>10</v>
      </c>
    </row>
    <row r="44" spans="1:11">
      <c r="A44" t="s">
        <v>1929</v>
      </c>
      <c r="B44" s="4">
        <v>4</v>
      </c>
      <c r="C44" s="4">
        <v>2</v>
      </c>
      <c r="D44" s="4">
        <v>8</v>
      </c>
      <c r="E44" s="4">
        <v>3</v>
      </c>
      <c r="F44" s="4">
        <v>6</v>
      </c>
      <c r="G44" s="4">
        <v>9</v>
      </c>
      <c r="H44" s="4">
        <v>7</v>
      </c>
      <c r="I44" s="4">
        <v>10</v>
      </c>
      <c r="J44" s="4">
        <v>1</v>
      </c>
      <c r="K44" s="4">
        <v>5</v>
      </c>
    </row>
    <row r="45" spans="1:11">
      <c r="A45" t="s">
        <v>1930</v>
      </c>
      <c r="B45" s="4">
        <v>7</v>
      </c>
      <c r="C45" s="4">
        <v>1</v>
      </c>
      <c r="D45" s="4">
        <v>3</v>
      </c>
      <c r="E45" s="4">
        <v>4</v>
      </c>
      <c r="F45" s="4">
        <v>5</v>
      </c>
      <c r="G45" s="4">
        <v>8</v>
      </c>
      <c r="H45" s="4">
        <v>9</v>
      </c>
      <c r="I45" s="4">
        <v>6</v>
      </c>
      <c r="J45" s="4">
        <v>2</v>
      </c>
      <c r="K45" s="4">
        <v>10</v>
      </c>
    </row>
    <row r="46" spans="1:11">
      <c r="A46" t="s">
        <v>1931</v>
      </c>
      <c r="B46" s="4">
        <v>5</v>
      </c>
      <c r="C46" s="4">
        <v>4</v>
      </c>
      <c r="D46" s="4">
        <v>2</v>
      </c>
      <c r="E46" s="4">
        <v>3</v>
      </c>
      <c r="F46" s="4">
        <v>6</v>
      </c>
      <c r="G46" s="4">
        <v>10</v>
      </c>
      <c r="H46" s="4">
        <v>8</v>
      </c>
      <c r="I46" s="4">
        <v>9</v>
      </c>
      <c r="J46" s="4">
        <v>1</v>
      </c>
      <c r="K46" s="4">
        <v>7</v>
      </c>
    </row>
    <row r="47" spans="1:11">
      <c r="A47" t="s">
        <v>1932</v>
      </c>
      <c r="B47" s="4">
        <v>3</v>
      </c>
      <c r="C47" s="4">
        <v>4</v>
      </c>
      <c r="D47" s="4">
        <v>2</v>
      </c>
      <c r="E47" s="4">
        <v>7</v>
      </c>
      <c r="F47" s="4">
        <v>5</v>
      </c>
      <c r="G47" s="4">
        <v>10</v>
      </c>
      <c r="H47" s="4">
        <v>8</v>
      </c>
      <c r="I47" s="4">
        <v>1</v>
      </c>
      <c r="J47" s="4">
        <v>6</v>
      </c>
      <c r="K47" s="4">
        <v>9</v>
      </c>
    </row>
    <row r="48" spans="1:11">
      <c r="A48" t="s">
        <v>1933</v>
      </c>
      <c r="B48" s="4">
        <v>8</v>
      </c>
      <c r="C48" s="4">
        <v>9</v>
      </c>
      <c r="D48" s="4">
        <v>4</v>
      </c>
      <c r="E48" s="4">
        <v>6</v>
      </c>
      <c r="F48" s="4">
        <v>10</v>
      </c>
      <c r="G48" s="4">
        <v>7</v>
      </c>
      <c r="H48" s="4">
        <v>2</v>
      </c>
      <c r="I48" s="4">
        <v>3</v>
      </c>
      <c r="J48" s="4">
        <v>1</v>
      </c>
      <c r="K48" s="4">
        <v>5</v>
      </c>
    </row>
    <row r="49" spans="1:12">
      <c r="A49" t="s">
        <v>1934</v>
      </c>
      <c r="B49" s="5" t="s">
        <v>1940</v>
      </c>
      <c r="C49" s="5" t="s">
        <v>1940</v>
      </c>
      <c r="D49" s="5" t="s">
        <v>1940</v>
      </c>
      <c r="E49" s="5" t="s">
        <v>1940</v>
      </c>
      <c r="F49" s="5" t="s">
        <v>1940</v>
      </c>
      <c r="G49" s="5" t="s">
        <v>1940</v>
      </c>
      <c r="H49" s="5" t="s">
        <v>1940</v>
      </c>
      <c r="I49" s="5" t="s">
        <v>1940</v>
      </c>
      <c r="J49" s="5" t="s">
        <v>1940</v>
      </c>
      <c r="K49" s="5" t="s">
        <v>1940</v>
      </c>
      <c r="L49" s="5" t="s">
        <v>1939</v>
      </c>
    </row>
    <row r="50" spans="1:12">
      <c r="A50" t="s">
        <v>1935</v>
      </c>
      <c r="B50" s="4">
        <v>3</v>
      </c>
      <c r="C50" s="4">
        <v>9</v>
      </c>
      <c r="D50" s="4">
        <v>1</v>
      </c>
      <c r="E50" s="4">
        <v>2</v>
      </c>
      <c r="F50" s="4">
        <v>4</v>
      </c>
      <c r="G50" s="4">
        <v>5</v>
      </c>
      <c r="H50" s="4">
        <v>7</v>
      </c>
      <c r="I50" s="4">
        <v>6</v>
      </c>
      <c r="J50" s="4">
        <v>10</v>
      </c>
      <c r="K50" s="4">
        <v>8</v>
      </c>
    </row>
    <row r="51" spans="1:12">
      <c r="A51" t="s">
        <v>1936</v>
      </c>
      <c r="B51" s="4">
        <v>9</v>
      </c>
      <c r="C51" s="4">
        <v>8</v>
      </c>
      <c r="D51" s="4">
        <v>2</v>
      </c>
      <c r="E51" s="4">
        <v>3</v>
      </c>
      <c r="F51" s="4">
        <v>7</v>
      </c>
      <c r="G51" s="4">
        <v>10</v>
      </c>
      <c r="H51" s="4">
        <v>1</v>
      </c>
      <c r="I51" s="4">
        <v>4</v>
      </c>
      <c r="J51" s="4">
        <v>5</v>
      </c>
      <c r="K51" s="4">
        <v>6</v>
      </c>
    </row>
    <row r="52" spans="1:12">
      <c r="A52" t="s">
        <v>1937</v>
      </c>
      <c r="B52" s="4">
        <v>5</v>
      </c>
      <c r="C52" s="4">
        <v>4</v>
      </c>
      <c r="D52" s="4">
        <v>2</v>
      </c>
      <c r="E52" s="4">
        <v>1</v>
      </c>
      <c r="F52" s="4">
        <v>7</v>
      </c>
      <c r="G52" s="4">
        <v>8</v>
      </c>
      <c r="H52" s="4">
        <v>6</v>
      </c>
      <c r="I52" s="4">
        <v>3</v>
      </c>
      <c r="J52" s="4">
        <v>9</v>
      </c>
      <c r="K52" s="4">
        <v>10</v>
      </c>
    </row>
    <row r="53" spans="1:12">
      <c r="A53" t="s">
        <v>1938</v>
      </c>
      <c r="B53" s="4">
        <v>7</v>
      </c>
      <c r="C53" s="4">
        <v>1</v>
      </c>
      <c r="D53" s="4">
        <v>3</v>
      </c>
      <c r="E53" s="4">
        <v>6</v>
      </c>
      <c r="F53" s="4">
        <v>4</v>
      </c>
      <c r="G53" s="4">
        <v>9</v>
      </c>
      <c r="H53" s="4">
        <v>10</v>
      </c>
      <c r="I53" s="4">
        <v>5</v>
      </c>
      <c r="J53" s="4">
        <v>2</v>
      </c>
      <c r="K53" s="4">
        <v>8</v>
      </c>
    </row>
    <row r="54" spans="1:12">
      <c r="A54" t="s">
        <v>1956</v>
      </c>
      <c r="B54" s="10">
        <v>4</v>
      </c>
      <c r="C54" s="10">
        <v>2</v>
      </c>
      <c r="D54" s="10">
        <v>6</v>
      </c>
      <c r="E54" s="10">
        <v>3</v>
      </c>
      <c r="F54" s="10">
        <v>10</v>
      </c>
      <c r="G54" s="10">
        <v>9</v>
      </c>
      <c r="H54" s="10">
        <v>5</v>
      </c>
      <c r="I54" s="10">
        <v>7</v>
      </c>
      <c r="J54" s="10">
        <v>1</v>
      </c>
      <c r="K54" s="10">
        <v>8</v>
      </c>
    </row>
    <row r="55" spans="1:12">
      <c r="A55" t="s">
        <v>1957</v>
      </c>
      <c r="B55" s="4">
        <v>4</v>
      </c>
      <c r="C55" s="4">
        <v>7</v>
      </c>
      <c r="D55" s="4">
        <v>1</v>
      </c>
      <c r="E55" s="4">
        <v>6</v>
      </c>
      <c r="F55" s="4">
        <v>5</v>
      </c>
      <c r="G55" s="4">
        <v>10</v>
      </c>
      <c r="H55" s="4">
        <v>2</v>
      </c>
      <c r="I55" s="4">
        <v>3</v>
      </c>
      <c r="J55" s="4">
        <v>8</v>
      </c>
      <c r="K55" s="4">
        <v>9</v>
      </c>
    </row>
    <row r="56" spans="1:12">
      <c r="A56" t="s">
        <v>1958</v>
      </c>
      <c r="B56" s="4">
        <v>8</v>
      </c>
      <c r="C56" s="4">
        <v>2</v>
      </c>
      <c r="D56" s="4">
        <v>3</v>
      </c>
      <c r="E56" s="4">
        <v>5</v>
      </c>
      <c r="F56" s="4">
        <v>7</v>
      </c>
      <c r="G56" s="4">
        <v>9</v>
      </c>
      <c r="H56" s="4">
        <v>4</v>
      </c>
      <c r="I56" s="4">
        <v>6</v>
      </c>
      <c r="J56" s="4">
        <v>1</v>
      </c>
      <c r="K56" s="4">
        <v>10</v>
      </c>
    </row>
    <row r="57" spans="1:12">
      <c r="A57" t="s">
        <v>1959</v>
      </c>
      <c r="B57" s="4">
        <v>7</v>
      </c>
      <c r="C57" s="4">
        <v>10</v>
      </c>
      <c r="D57" s="4">
        <v>1</v>
      </c>
      <c r="E57" s="4">
        <v>4</v>
      </c>
      <c r="F57" s="4">
        <v>5</v>
      </c>
      <c r="G57" s="4">
        <v>6</v>
      </c>
      <c r="H57" s="4">
        <v>3</v>
      </c>
      <c r="I57" s="4">
        <v>2</v>
      </c>
      <c r="J57" s="4">
        <v>8</v>
      </c>
      <c r="K57" s="4">
        <v>9</v>
      </c>
    </row>
    <row r="58" spans="1:12">
      <c r="A58" t="s">
        <v>1960</v>
      </c>
      <c r="B58" s="4">
        <v>9</v>
      </c>
      <c r="C58" s="4">
        <v>7</v>
      </c>
      <c r="D58" s="4">
        <v>1</v>
      </c>
      <c r="E58" s="4">
        <v>2</v>
      </c>
      <c r="F58" s="4">
        <v>8</v>
      </c>
      <c r="G58" s="4">
        <v>10</v>
      </c>
      <c r="H58" s="4">
        <v>4</v>
      </c>
      <c r="I58" s="4">
        <v>3</v>
      </c>
      <c r="J58" s="4">
        <v>6</v>
      </c>
      <c r="K58" s="4">
        <v>5</v>
      </c>
    </row>
    <row r="59" spans="1:12">
      <c r="A59" t="s">
        <v>1961</v>
      </c>
      <c r="B59" s="4">
        <v>6</v>
      </c>
      <c r="C59" s="4">
        <v>8</v>
      </c>
      <c r="D59" s="4">
        <v>1</v>
      </c>
      <c r="E59" s="4">
        <v>5</v>
      </c>
      <c r="F59" s="4">
        <v>9</v>
      </c>
      <c r="G59" s="4">
        <v>7</v>
      </c>
      <c r="H59" s="4">
        <v>3</v>
      </c>
      <c r="I59" s="4">
        <v>2</v>
      </c>
      <c r="J59" s="4">
        <v>4</v>
      </c>
      <c r="K59" s="4">
        <v>10</v>
      </c>
    </row>
    <row r="60" spans="1:12">
      <c r="A60" t="s">
        <v>1962</v>
      </c>
      <c r="B60" s="4">
        <v>5</v>
      </c>
      <c r="C60" s="4">
        <v>2</v>
      </c>
      <c r="D60" s="4">
        <v>1</v>
      </c>
      <c r="E60" s="4">
        <v>3</v>
      </c>
      <c r="F60" s="4">
        <v>8</v>
      </c>
      <c r="G60" s="4">
        <v>9</v>
      </c>
      <c r="H60" s="4">
        <v>6</v>
      </c>
      <c r="I60" s="4">
        <v>10</v>
      </c>
      <c r="J60" s="4">
        <v>7</v>
      </c>
      <c r="K60" s="4">
        <v>4</v>
      </c>
    </row>
    <row r="61" spans="1:12">
      <c r="A61" t="s">
        <v>1963</v>
      </c>
      <c r="B61" s="4">
        <v>9</v>
      </c>
      <c r="C61" s="4">
        <v>5</v>
      </c>
      <c r="D61" s="4">
        <v>1</v>
      </c>
      <c r="E61" s="4">
        <v>3</v>
      </c>
      <c r="F61" s="4">
        <v>6</v>
      </c>
      <c r="G61" s="4">
        <v>10</v>
      </c>
      <c r="H61" s="4">
        <v>8</v>
      </c>
      <c r="I61" s="4">
        <v>2</v>
      </c>
      <c r="J61" s="4">
        <v>4</v>
      </c>
      <c r="K61" s="4">
        <v>7</v>
      </c>
    </row>
    <row r="62" spans="1:12">
      <c r="A62" t="s">
        <v>1964</v>
      </c>
      <c r="B62" s="4">
        <v>5</v>
      </c>
      <c r="C62" s="4">
        <v>1</v>
      </c>
      <c r="D62" s="4">
        <v>4</v>
      </c>
      <c r="E62" s="4">
        <v>3</v>
      </c>
      <c r="F62" s="4">
        <v>8</v>
      </c>
      <c r="G62" s="4">
        <v>9</v>
      </c>
      <c r="H62" s="4">
        <v>7</v>
      </c>
      <c r="I62" s="4">
        <v>10</v>
      </c>
      <c r="J62" s="4">
        <v>2</v>
      </c>
      <c r="K62" s="4">
        <v>6</v>
      </c>
    </row>
    <row r="63" spans="1:12">
      <c r="A63" t="s">
        <v>1965</v>
      </c>
      <c r="B63" s="10">
        <v>10</v>
      </c>
      <c r="C63" s="10">
        <v>9</v>
      </c>
      <c r="D63" s="10">
        <v>4</v>
      </c>
      <c r="E63" s="10">
        <v>8</v>
      </c>
      <c r="F63" s="10">
        <v>6</v>
      </c>
      <c r="G63" s="10">
        <v>5</v>
      </c>
      <c r="H63" s="10">
        <v>3</v>
      </c>
      <c r="I63" s="10">
        <v>1</v>
      </c>
      <c r="J63" s="10">
        <v>7</v>
      </c>
      <c r="K63" s="10">
        <v>2</v>
      </c>
    </row>
    <row r="64" spans="1:12">
      <c r="A64" t="s">
        <v>1966</v>
      </c>
      <c r="B64" s="4">
        <v>5</v>
      </c>
      <c r="C64" s="4">
        <v>9</v>
      </c>
      <c r="D64" s="4">
        <v>1</v>
      </c>
      <c r="E64" s="4">
        <v>6</v>
      </c>
      <c r="F64" s="4">
        <v>3</v>
      </c>
      <c r="G64" s="4">
        <v>7</v>
      </c>
      <c r="H64" s="4">
        <v>2</v>
      </c>
      <c r="I64" s="4">
        <v>8</v>
      </c>
      <c r="J64" s="4">
        <v>4</v>
      </c>
      <c r="K64" s="4">
        <v>10</v>
      </c>
    </row>
    <row r="65" spans="1:12">
      <c r="A65" t="s">
        <v>2322</v>
      </c>
      <c r="B65" s="4">
        <v>6</v>
      </c>
      <c r="C65" s="4">
        <v>9</v>
      </c>
      <c r="D65" s="4">
        <v>2</v>
      </c>
      <c r="E65" s="4">
        <v>3</v>
      </c>
      <c r="F65" s="4">
        <v>5</v>
      </c>
      <c r="G65" s="4">
        <v>8</v>
      </c>
      <c r="H65" s="4">
        <v>1</v>
      </c>
      <c r="I65" s="4">
        <v>4</v>
      </c>
      <c r="J65" s="4">
        <v>10</v>
      </c>
      <c r="K65" s="4">
        <v>7</v>
      </c>
    </row>
    <row r="66" spans="1:12">
      <c r="A66" t="s">
        <v>2323</v>
      </c>
      <c r="B66" s="4">
        <v>6</v>
      </c>
      <c r="C66" s="4">
        <v>8</v>
      </c>
      <c r="D66" s="4">
        <v>1</v>
      </c>
      <c r="E66" s="4">
        <v>4</v>
      </c>
      <c r="F66" s="4">
        <v>2</v>
      </c>
      <c r="G66" s="4">
        <v>9</v>
      </c>
      <c r="H66" s="4">
        <v>5</v>
      </c>
      <c r="I66" s="4">
        <v>7</v>
      </c>
      <c r="J66" s="4">
        <v>10</v>
      </c>
      <c r="K66" s="4">
        <v>3</v>
      </c>
    </row>
    <row r="67" spans="1:12">
      <c r="A67" t="s">
        <v>2324</v>
      </c>
      <c r="B67" s="4">
        <v>8</v>
      </c>
      <c r="C67" s="4">
        <v>1</v>
      </c>
      <c r="D67" s="4">
        <v>2</v>
      </c>
      <c r="E67" s="4">
        <v>3</v>
      </c>
      <c r="F67" s="4">
        <v>5</v>
      </c>
      <c r="G67" s="4">
        <v>9</v>
      </c>
      <c r="H67" s="4">
        <v>6</v>
      </c>
      <c r="I67" s="4">
        <v>4</v>
      </c>
      <c r="J67" s="4">
        <v>7</v>
      </c>
      <c r="K67" s="4">
        <v>10</v>
      </c>
    </row>
    <row r="68" spans="1:12">
      <c r="A68" t="s">
        <v>2325</v>
      </c>
      <c r="B68" s="5" t="s">
        <v>1940</v>
      </c>
      <c r="C68" s="5" t="s">
        <v>1940</v>
      </c>
      <c r="D68" s="5" t="s">
        <v>1940</v>
      </c>
      <c r="E68" s="5" t="s">
        <v>1940</v>
      </c>
      <c r="F68" s="5" t="s">
        <v>1940</v>
      </c>
      <c r="G68" s="5" t="s">
        <v>1940</v>
      </c>
      <c r="H68" s="5" t="s">
        <v>1940</v>
      </c>
      <c r="I68" s="5" t="s">
        <v>1940</v>
      </c>
      <c r="J68" s="5" t="s">
        <v>1940</v>
      </c>
      <c r="K68" s="5" t="s">
        <v>1940</v>
      </c>
      <c r="L68" s="5" t="s">
        <v>1939</v>
      </c>
    </row>
    <row r="69" spans="1:12">
      <c r="A69" t="s">
        <v>2326</v>
      </c>
      <c r="B69" s="4">
        <v>9</v>
      </c>
      <c r="C69" s="4">
        <v>5</v>
      </c>
      <c r="D69" s="4">
        <v>6</v>
      </c>
      <c r="E69" s="4">
        <v>1</v>
      </c>
      <c r="F69" s="4">
        <v>7</v>
      </c>
      <c r="G69" s="4">
        <v>8</v>
      </c>
      <c r="H69" s="4">
        <v>2</v>
      </c>
      <c r="I69" s="4">
        <v>4</v>
      </c>
      <c r="J69" s="4">
        <v>3</v>
      </c>
      <c r="K69" s="4">
        <v>10</v>
      </c>
    </row>
    <row r="70" spans="1:12">
      <c r="A70" t="s">
        <v>2327</v>
      </c>
      <c r="B70" s="4">
        <v>3</v>
      </c>
      <c r="C70" s="4">
        <v>2</v>
      </c>
      <c r="D70" s="4">
        <v>4</v>
      </c>
      <c r="E70" s="4">
        <v>5</v>
      </c>
      <c r="F70" s="4">
        <v>6</v>
      </c>
      <c r="G70" s="4">
        <v>10</v>
      </c>
      <c r="H70" s="4">
        <v>8</v>
      </c>
      <c r="I70" s="4">
        <v>7</v>
      </c>
      <c r="J70" s="4">
        <v>1</v>
      </c>
      <c r="K70" s="4">
        <v>9</v>
      </c>
    </row>
    <row r="71" spans="1:12">
      <c r="A71" t="s">
        <v>2328</v>
      </c>
      <c r="B71" s="4">
        <v>5</v>
      </c>
      <c r="C71" s="4">
        <v>4</v>
      </c>
      <c r="D71" s="4">
        <v>2</v>
      </c>
      <c r="E71" s="4">
        <v>3</v>
      </c>
      <c r="F71" s="4">
        <v>8</v>
      </c>
      <c r="G71" s="4">
        <v>10</v>
      </c>
      <c r="H71" s="4">
        <v>6</v>
      </c>
      <c r="I71" s="4">
        <v>7</v>
      </c>
      <c r="J71" s="4">
        <v>1</v>
      </c>
      <c r="K71" s="4">
        <v>9</v>
      </c>
    </row>
    <row r="72" spans="1:12">
      <c r="A72" t="s">
        <v>2329</v>
      </c>
      <c r="B72" s="4">
        <v>9</v>
      </c>
      <c r="C72" s="4">
        <v>6</v>
      </c>
      <c r="D72" s="4">
        <v>1</v>
      </c>
      <c r="E72" s="4">
        <v>2</v>
      </c>
      <c r="F72" s="4">
        <v>4</v>
      </c>
      <c r="G72" s="4">
        <v>10</v>
      </c>
      <c r="H72" s="4">
        <v>7</v>
      </c>
      <c r="I72" s="4">
        <v>8</v>
      </c>
      <c r="J72" s="4">
        <v>3</v>
      </c>
      <c r="K72" s="4">
        <v>5</v>
      </c>
    </row>
    <row r="73" spans="1:12">
      <c r="A73" t="s">
        <v>2330</v>
      </c>
      <c r="B73" s="4">
        <v>5</v>
      </c>
      <c r="C73" s="4">
        <v>7</v>
      </c>
      <c r="D73" s="4">
        <v>1</v>
      </c>
      <c r="E73" s="4">
        <v>2</v>
      </c>
      <c r="F73" s="4">
        <v>3</v>
      </c>
      <c r="G73" s="4">
        <v>4</v>
      </c>
      <c r="H73" s="4">
        <v>9</v>
      </c>
      <c r="I73" s="4">
        <v>8</v>
      </c>
      <c r="J73" s="4">
        <v>10</v>
      </c>
      <c r="K73" s="4">
        <v>6</v>
      </c>
    </row>
    <row r="74" spans="1:12">
      <c r="A74" t="s">
        <v>2331</v>
      </c>
      <c r="B74" s="4">
        <v>5</v>
      </c>
      <c r="C74" s="4">
        <v>6</v>
      </c>
      <c r="D74" s="4">
        <v>3</v>
      </c>
      <c r="E74" s="4">
        <v>1</v>
      </c>
      <c r="F74" s="4">
        <v>9</v>
      </c>
      <c r="G74" s="4">
        <v>10</v>
      </c>
      <c r="H74" s="4">
        <v>4</v>
      </c>
      <c r="I74" s="4">
        <v>7</v>
      </c>
      <c r="J74" s="4">
        <v>2</v>
      </c>
      <c r="K74" s="4">
        <v>8</v>
      </c>
    </row>
    <row r="75" spans="1:12">
      <c r="A75" t="s">
        <v>2332</v>
      </c>
      <c r="B75" s="4">
        <v>6</v>
      </c>
      <c r="C75" s="4">
        <v>1</v>
      </c>
      <c r="D75" s="4">
        <v>3</v>
      </c>
      <c r="E75" s="4">
        <v>4</v>
      </c>
      <c r="F75" s="4">
        <v>7</v>
      </c>
      <c r="G75" s="4">
        <v>10</v>
      </c>
      <c r="H75" s="4">
        <v>9</v>
      </c>
      <c r="I75" s="4">
        <v>8</v>
      </c>
      <c r="J75" s="4">
        <v>2</v>
      </c>
      <c r="K75" s="4">
        <v>5</v>
      </c>
    </row>
    <row r="76" spans="1:12">
      <c r="A76" t="s">
        <v>2333</v>
      </c>
      <c r="B76" s="4">
        <v>7</v>
      </c>
      <c r="C76" s="4">
        <v>5</v>
      </c>
      <c r="D76" s="4">
        <v>2</v>
      </c>
      <c r="E76" s="4">
        <v>1</v>
      </c>
      <c r="F76" s="4">
        <v>6</v>
      </c>
      <c r="G76" s="4">
        <v>3</v>
      </c>
      <c r="H76" s="4">
        <v>9</v>
      </c>
      <c r="I76" s="4">
        <v>8</v>
      </c>
      <c r="J76" s="4">
        <v>10</v>
      </c>
      <c r="K76" s="4">
        <v>4</v>
      </c>
    </row>
    <row r="77" spans="1:12">
      <c r="A77" t="s">
        <v>2334</v>
      </c>
      <c r="B77" s="4">
        <v>7</v>
      </c>
      <c r="C77" s="4">
        <v>5</v>
      </c>
      <c r="D77" s="4">
        <v>2</v>
      </c>
      <c r="E77" s="4">
        <v>1</v>
      </c>
      <c r="F77" s="4">
        <v>3</v>
      </c>
      <c r="G77" s="4">
        <v>10</v>
      </c>
      <c r="H77" s="4">
        <v>8</v>
      </c>
      <c r="I77" s="4">
        <v>6</v>
      </c>
      <c r="J77" s="4">
        <v>4</v>
      </c>
      <c r="K77" s="4">
        <v>9</v>
      </c>
    </row>
    <row r="78" spans="1:12">
      <c r="A78" t="s">
        <v>2335</v>
      </c>
      <c r="B78" s="4">
        <v>7</v>
      </c>
      <c r="C78" s="4">
        <v>8</v>
      </c>
      <c r="D78" s="4">
        <v>1</v>
      </c>
      <c r="E78" s="4">
        <v>4</v>
      </c>
      <c r="F78" s="4">
        <v>6</v>
      </c>
      <c r="G78" s="4">
        <v>10</v>
      </c>
      <c r="H78" s="4">
        <v>2</v>
      </c>
      <c r="I78" s="4">
        <v>5</v>
      </c>
      <c r="J78" s="4">
        <v>3</v>
      </c>
      <c r="K78" s="4">
        <v>9</v>
      </c>
    </row>
    <row r="79" spans="1:12">
      <c r="A79" t="s">
        <v>2336</v>
      </c>
      <c r="B79" s="4">
        <v>10</v>
      </c>
      <c r="C79" s="4">
        <v>5</v>
      </c>
      <c r="D79" s="4">
        <v>2</v>
      </c>
      <c r="E79" s="4">
        <v>3</v>
      </c>
      <c r="F79" s="4">
        <v>8</v>
      </c>
      <c r="G79" s="4">
        <v>9</v>
      </c>
      <c r="H79" s="4">
        <v>6</v>
      </c>
      <c r="I79" s="4">
        <v>7</v>
      </c>
      <c r="J79" s="4">
        <v>1</v>
      </c>
      <c r="K79" s="4">
        <v>4</v>
      </c>
    </row>
    <row r="80" spans="1:12">
      <c r="A80" t="s">
        <v>2337</v>
      </c>
      <c r="B80" s="4">
        <v>7</v>
      </c>
      <c r="C80" s="4">
        <v>1</v>
      </c>
      <c r="D80" s="4">
        <v>3</v>
      </c>
      <c r="E80" s="4">
        <v>4</v>
      </c>
      <c r="F80" s="4">
        <v>6</v>
      </c>
      <c r="G80" s="4">
        <v>10</v>
      </c>
      <c r="H80" s="4">
        <v>5</v>
      </c>
      <c r="I80" s="4">
        <v>8</v>
      </c>
      <c r="J80" s="4">
        <v>2</v>
      </c>
      <c r="K80" s="4">
        <v>9</v>
      </c>
    </row>
    <row r="81" spans="1:12">
      <c r="A81" t="s">
        <v>2338</v>
      </c>
      <c r="B81" s="4">
        <v>3</v>
      </c>
      <c r="C81" s="4">
        <v>8</v>
      </c>
      <c r="D81" s="4">
        <v>2</v>
      </c>
      <c r="E81" s="4">
        <v>1</v>
      </c>
      <c r="F81" s="4">
        <v>6</v>
      </c>
      <c r="G81" s="4">
        <v>9</v>
      </c>
      <c r="H81" s="4">
        <v>4</v>
      </c>
      <c r="I81" s="4">
        <v>7</v>
      </c>
      <c r="J81" s="4">
        <v>5</v>
      </c>
      <c r="K81" s="4">
        <v>10</v>
      </c>
    </row>
    <row r="82" spans="1:12">
      <c r="A82" t="s">
        <v>2339</v>
      </c>
      <c r="B82" s="4">
        <v>5</v>
      </c>
      <c r="C82" s="4">
        <v>6</v>
      </c>
      <c r="D82" s="4">
        <v>3</v>
      </c>
      <c r="E82" s="4">
        <v>1</v>
      </c>
      <c r="F82" s="4">
        <v>9</v>
      </c>
      <c r="G82" s="4">
        <v>10</v>
      </c>
      <c r="H82" s="4">
        <v>8</v>
      </c>
      <c r="I82" s="4">
        <v>4</v>
      </c>
      <c r="J82" s="4">
        <v>2</v>
      </c>
      <c r="K82" s="4">
        <v>7</v>
      </c>
    </row>
    <row r="83" spans="1:12">
      <c r="A83" t="s">
        <v>2340</v>
      </c>
      <c r="B83" s="4">
        <v>3</v>
      </c>
      <c r="C83" s="4">
        <v>5</v>
      </c>
      <c r="D83" s="4">
        <v>1</v>
      </c>
      <c r="E83" s="4">
        <v>2</v>
      </c>
      <c r="F83" s="4">
        <v>7</v>
      </c>
      <c r="G83" s="4">
        <v>6</v>
      </c>
      <c r="H83" s="4">
        <v>4</v>
      </c>
      <c r="I83" s="4">
        <v>9</v>
      </c>
      <c r="J83" s="4">
        <v>8</v>
      </c>
      <c r="K83" s="4">
        <v>10</v>
      </c>
    </row>
    <row r="84" spans="1:12">
      <c r="A84" t="s">
        <v>2341</v>
      </c>
      <c r="B84" s="4">
        <v>1</v>
      </c>
      <c r="C84" s="4">
        <v>2</v>
      </c>
      <c r="D84" s="4">
        <v>7</v>
      </c>
      <c r="E84" s="4">
        <v>5</v>
      </c>
      <c r="F84" s="4">
        <v>4</v>
      </c>
      <c r="G84" s="4">
        <v>9</v>
      </c>
      <c r="H84" s="4">
        <v>6</v>
      </c>
      <c r="I84" s="4">
        <v>3</v>
      </c>
      <c r="J84" s="4">
        <v>8</v>
      </c>
      <c r="K84" s="4">
        <v>10</v>
      </c>
    </row>
    <row r="85" spans="1:12">
      <c r="A85" t="s">
        <v>2342</v>
      </c>
      <c r="B85" s="5" t="s">
        <v>1940</v>
      </c>
      <c r="C85" s="5" t="s">
        <v>1940</v>
      </c>
      <c r="D85" s="5" t="s">
        <v>1940</v>
      </c>
      <c r="E85" s="5" t="s">
        <v>1940</v>
      </c>
      <c r="F85" s="5" t="s">
        <v>1940</v>
      </c>
      <c r="G85" s="5" t="s">
        <v>1940</v>
      </c>
      <c r="H85" s="5" t="s">
        <v>1940</v>
      </c>
      <c r="I85" s="5" t="s">
        <v>1940</v>
      </c>
      <c r="J85" s="5" t="s">
        <v>1940</v>
      </c>
      <c r="K85" s="5" t="s">
        <v>1940</v>
      </c>
      <c r="L85" s="5" t="s">
        <v>1939</v>
      </c>
    </row>
    <row r="86" spans="1:12">
      <c r="A86" t="s">
        <v>2343</v>
      </c>
      <c r="B86" s="4">
        <v>10</v>
      </c>
      <c r="C86" s="4">
        <v>4</v>
      </c>
      <c r="D86" s="4">
        <v>3</v>
      </c>
      <c r="E86" s="4">
        <v>1</v>
      </c>
      <c r="F86" s="4">
        <v>5</v>
      </c>
      <c r="G86" s="4">
        <v>8</v>
      </c>
      <c r="H86" s="4">
        <v>2</v>
      </c>
      <c r="I86" s="4">
        <v>7</v>
      </c>
      <c r="J86" s="4">
        <v>9</v>
      </c>
      <c r="K86" s="4">
        <v>6</v>
      </c>
    </row>
    <row r="88" spans="1:12">
      <c r="A88" s="3" t="s">
        <v>1941</v>
      </c>
      <c r="B88" s="8">
        <f>AVERAGE(B3:B86)</f>
        <v>5.9736842105263159</v>
      </c>
      <c r="C88" s="8">
        <f t="shared" ref="C88:K88" si="0">AVERAGE(C3:C86)</f>
        <v>4.7894736842105265</v>
      </c>
      <c r="D88" s="8">
        <f t="shared" si="0"/>
        <v>2.6710526315789473</v>
      </c>
      <c r="E88" s="8">
        <f t="shared" si="0"/>
        <v>3.513157894736842</v>
      </c>
      <c r="F88" s="8">
        <f t="shared" si="0"/>
        <v>6.25</v>
      </c>
      <c r="G88" s="8">
        <f t="shared" si="0"/>
        <v>8.3026315789473681</v>
      </c>
      <c r="H88" s="8">
        <f t="shared" si="0"/>
        <v>5.7894736842105265</v>
      </c>
      <c r="I88" s="8">
        <f t="shared" si="0"/>
        <v>6.2368421052631575</v>
      </c>
      <c r="J88" s="8">
        <f t="shared" si="0"/>
        <v>4.4868421052631575</v>
      </c>
      <c r="K88" s="8">
        <f t="shared" si="0"/>
        <v>6.9868421052631575</v>
      </c>
      <c r="L88" s="14"/>
    </row>
    <row r="89" spans="1:12">
      <c r="B89" s="9"/>
      <c r="C89" s="9"/>
      <c r="D89" s="9"/>
      <c r="E89" s="9"/>
      <c r="F89" s="9"/>
      <c r="G89" s="9"/>
      <c r="H89" s="9"/>
      <c r="I89" s="9"/>
      <c r="J89" s="9"/>
      <c r="K89" s="9"/>
    </row>
    <row r="90" spans="1:12">
      <c r="A90" s="3" t="s">
        <v>1942</v>
      </c>
      <c r="B90" s="9">
        <f>MODE(B3:B86)</f>
        <v>5</v>
      </c>
      <c r="C90" s="9">
        <f t="shared" ref="C90:K90" si="1">MODE(C3:C86)</f>
        <v>1</v>
      </c>
      <c r="D90" s="9">
        <f t="shared" si="1"/>
        <v>1</v>
      </c>
      <c r="E90" s="9">
        <f t="shared" si="1"/>
        <v>3</v>
      </c>
      <c r="F90" s="9">
        <f t="shared" si="1"/>
        <v>7</v>
      </c>
      <c r="G90" s="9">
        <f t="shared" si="1"/>
        <v>10</v>
      </c>
      <c r="H90" s="9">
        <f t="shared" si="1"/>
        <v>8</v>
      </c>
      <c r="I90" s="9">
        <f t="shared" si="1"/>
        <v>7</v>
      </c>
      <c r="J90" s="9">
        <f t="shared" si="1"/>
        <v>1</v>
      </c>
      <c r="K90" s="9">
        <f t="shared" si="1"/>
        <v>10</v>
      </c>
    </row>
    <row r="92" spans="1:12">
      <c r="A92" s="3" t="s">
        <v>1943</v>
      </c>
      <c r="B92" s="6">
        <f>RANK(B88, B88:K88, 1)</f>
        <v>6</v>
      </c>
      <c r="C92" s="6">
        <f>RANK(C88, B88:K88, 1)</f>
        <v>4</v>
      </c>
      <c r="D92" s="6">
        <f>RANK(D88, B88:K88, 1)</f>
        <v>1</v>
      </c>
      <c r="E92" s="6">
        <f>RANK(E88, B88:K88, 1)</f>
        <v>2</v>
      </c>
      <c r="F92" s="6">
        <f>RANK(F88, B88:K88, 1)</f>
        <v>8</v>
      </c>
      <c r="G92" s="6">
        <f>RANK(G88, B88:K88, 1)</f>
        <v>10</v>
      </c>
      <c r="H92" s="6">
        <f>RANK(H88, B88:K88, 1)</f>
        <v>5</v>
      </c>
      <c r="I92" s="6">
        <f>RANK(I88, B88:K88, 1)</f>
        <v>7</v>
      </c>
      <c r="J92" s="6">
        <f>RANK(J88, B88:K88, 1)</f>
        <v>3</v>
      </c>
      <c r="K92" s="6">
        <f>RANK(K88, B88:K88, 1)</f>
        <v>9</v>
      </c>
    </row>
    <row r="94" spans="1:12">
      <c r="A94" s="3" t="s">
        <v>1944</v>
      </c>
      <c r="B94" s="6">
        <f>RANK(B90, B90:K90, 1)</f>
        <v>5</v>
      </c>
      <c r="C94" s="6">
        <f>RANK(C90, B90:K90, 1)</f>
        <v>1</v>
      </c>
      <c r="D94" s="6">
        <f>RANK(D90, B90:K90, 1)</f>
        <v>1</v>
      </c>
      <c r="E94" s="6">
        <f>RANK(E90, B90:K90, 1)</f>
        <v>4</v>
      </c>
      <c r="F94" s="6">
        <f>RANK(F90, B90:K90, 1)</f>
        <v>6</v>
      </c>
      <c r="G94" s="6">
        <f>RANK(G90, B90:K90, 1)</f>
        <v>9</v>
      </c>
      <c r="H94" s="6">
        <f>RANK(H90, B90:K90, 1)</f>
        <v>8</v>
      </c>
      <c r="I94" s="6">
        <f>RANK(I90, B90:K90, 1)</f>
        <v>6</v>
      </c>
      <c r="J94" s="6">
        <f>RANK(J90, B90:K90, 1)</f>
        <v>1</v>
      </c>
      <c r="K94" s="6">
        <f>RANK(K90, B90:K90, 1)</f>
        <v>9</v>
      </c>
    </row>
    <row r="96" spans="1:12">
      <c r="A96" s="2" t="s">
        <v>1945</v>
      </c>
    </row>
    <row r="97" spans="1:13">
      <c r="A97" s="11" t="s">
        <v>1947</v>
      </c>
      <c r="B97" t="s">
        <v>53</v>
      </c>
      <c r="F97" s="36" t="s">
        <v>1950</v>
      </c>
      <c r="G97" s="37" t="s">
        <v>52</v>
      </c>
      <c r="H97" s="37"/>
    </row>
    <row r="98" spans="1:13">
      <c r="A98" s="2">
        <v>2</v>
      </c>
      <c r="B98" t="s">
        <v>54</v>
      </c>
      <c r="F98" s="36" t="s">
        <v>1948</v>
      </c>
      <c r="G98" s="37" t="s">
        <v>53</v>
      </c>
      <c r="H98" s="37"/>
    </row>
    <row r="99" spans="1:13">
      <c r="A99" s="2">
        <v>3</v>
      </c>
      <c r="B99" t="s">
        <v>59</v>
      </c>
      <c r="F99" s="36" t="s">
        <v>1948</v>
      </c>
      <c r="G99" s="37" t="s">
        <v>59</v>
      </c>
      <c r="H99" s="37"/>
    </row>
    <row r="100" spans="1:13">
      <c r="A100" s="2">
        <v>4</v>
      </c>
      <c r="B100" t="s">
        <v>52</v>
      </c>
      <c r="F100" s="36">
        <v>4</v>
      </c>
      <c r="G100" s="37" t="s">
        <v>54</v>
      </c>
      <c r="H100" s="37"/>
    </row>
    <row r="101" spans="1:13">
      <c r="A101" s="11">
        <v>5</v>
      </c>
      <c r="B101" t="s">
        <v>57</v>
      </c>
      <c r="F101" s="38">
        <v>5</v>
      </c>
      <c r="G101" s="37" t="s">
        <v>51</v>
      </c>
      <c r="H101" s="37"/>
    </row>
    <row r="102" spans="1:13">
      <c r="A102" s="11">
        <v>6</v>
      </c>
      <c r="B102" t="s">
        <v>51</v>
      </c>
      <c r="F102" s="36" t="s">
        <v>1951</v>
      </c>
      <c r="G102" s="37" t="s">
        <v>55</v>
      </c>
      <c r="H102" s="37"/>
    </row>
    <row r="103" spans="1:13">
      <c r="A103" s="2">
        <v>7</v>
      </c>
      <c r="B103" t="s">
        <v>58</v>
      </c>
      <c r="F103" s="36" t="s">
        <v>1951</v>
      </c>
      <c r="G103" s="37" t="s">
        <v>58</v>
      </c>
      <c r="H103" s="37"/>
    </row>
    <row r="104" spans="1:13">
      <c r="A104" s="2">
        <v>8</v>
      </c>
      <c r="B104" t="s">
        <v>55</v>
      </c>
      <c r="F104" s="36">
        <v>8</v>
      </c>
      <c r="G104" s="37" t="s">
        <v>57</v>
      </c>
      <c r="H104" s="37"/>
    </row>
    <row r="105" spans="1:13">
      <c r="A105" s="2">
        <v>9</v>
      </c>
      <c r="B105" t="s">
        <v>60</v>
      </c>
      <c r="F105" s="36" t="s">
        <v>1971</v>
      </c>
      <c r="G105" s="37" t="s">
        <v>56</v>
      </c>
      <c r="H105" s="37"/>
    </row>
    <row r="106" spans="1:13">
      <c r="A106" s="2">
        <v>10</v>
      </c>
      <c r="B106" t="s">
        <v>56</v>
      </c>
      <c r="F106" s="36" t="s">
        <v>1971</v>
      </c>
      <c r="G106" s="37" t="s">
        <v>60</v>
      </c>
      <c r="H106" s="37"/>
    </row>
    <row r="108" spans="1:13">
      <c r="A108" s="12" t="s">
        <v>1953</v>
      </c>
      <c r="B108" s="7" t="s">
        <v>1952</v>
      </c>
      <c r="C108" s="7">
        <v>10</v>
      </c>
      <c r="D108" s="7">
        <v>9</v>
      </c>
      <c r="E108" s="7">
        <v>8</v>
      </c>
      <c r="F108" s="7">
        <v>7</v>
      </c>
      <c r="G108" s="7">
        <v>6</v>
      </c>
      <c r="H108" s="7">
        <v>5</v>
      </c>
      <c r="I108" s="7">
        <v>4</v>
      </c>
      <c r="J108" s="7">
        <v>3</v>
      </c>
      <c r="K108" s="7">
        <v>2</v>
      </c>
      <c r="L108" s="7">
        <v>1</v>
      </c>
      <c r="M108" s="7" t="s">
        <v>1952</v>
      </c>
    </row>
    <row r="109" spans="1:13">
      <c r="A109" s="2" t="s">
        <v>56</v>
      </c>
      <c r="C109" s="4">
        <f>COUNTIF(G3:G86, 10)</f>
        <v>30</v>
      </c>
      <c r="D109" s="4">
        <f>COUNTIF(G3:G86, 9)</f>
        <v>15</v>
      </c>
      <c r="E109" s="4">
        <f>COUNTIF(G3:G86, 8)</f>
        <v>12</v>
      </c>
      <c r="F109" s="4">
        <f>COUNTIF(G3:G86, 7)</f>
        <v>5</v>
      </c>
      <c r="G109" s="4">
        <f>COUNTIF(G3:G86, 6)</f>
        <v>4</v>
      </c>
      <c r="H109" s="4">
        <f>COUNTIF(G3:G86, 5)</f>
        <v>5</v>
      </c>
      <c r="I109" s="4">
        <f>COUNTIF(G3:G86, 4)</f>
        <v>2</v>
      </c>
      <c r="J109" s="4">
        <f>COUNTIF(G3:G86, 3)</f>
        <v>2</v>
      </c>
      <c r="K109" s="4">
        <f>COUNTIF(G3:G86, 2)</f>
        <v>1</v>
      </c>
      <c r="L109" s="4">
        <f>COUNTIF(G3:G86, 1)</f>
        <v>0</v>
      </c>
    </row>
    <row r="110" spans="1:13">
      <c r="A110" s="2" t="s">
        <v>60</v>
      </c>
      <c r="C110" s="4">
        <f>COUNTIF(K3:K86, 10)</f>
        <v>15</v>
      </c>
      <c r="D110" s="4">
        <f>COUNTIF(K3:K86, 9)</f>
        <v>13</v>
      </c>
      <c r="E110" s="4">
        <f>COUNTIF(K3:K86, 8)</f>
        <v>9</v>
      </c>
      <c r="F110" s="4">
        <f>COUNTIF(K3:K86, 7)</f>
        <v>5</v>
      </c>
      <c r="G110" s="4">
        <f>COUNTIF(K3:K86, 6)</f>
        <v>11</v>
      </c>
      <c r="H110" s="4">
        <f>COUNTIF(K3:K86, 5)</f>
        <v>10</v>
      </c>
      <c r="I110" s="4">
        <f>COUNTIF(K3:K86, 4)</f>
        <v>6</v>
      </c>
      <c r="J110" s="4">
        <f>COUNTIF(K3:K86, 3)</f>
        <v>3</v>
      </c>
      <c r="K110" s="4">
        <f>COUNTIF(K3:K86, 2)</f>
        <v>4</v>
      </c>
      <c r="L110" s="4">
        <f>COUNTIF(K3:K86, 1)</f>
        <v>0</v>
      </c>
    </row>
    <row r="111" spans="1:13">
      <c r="A111" s="2" t="s">
        <v>55</v>
      </c>
      <c r="C111" s="4">
        <f>COUNTIF(F3:F86, 10)</f>
        <v>3</v>
      </c>
      <c r="D111" s="4">
        <f>COUNTIF(F3:F86, 9)</f>
        <v>8</v>
      </c>
      <c r="E111" s="4">
        <f>COUNTIF(F3:F86, 8)</f>
        <v>7</v>
      </c>
      <c r="F111" s="4">
        <f>COUNTIF(F3:F86, 7)</f>
        <v>17</v>
      </c>
      <c r="G111" s="4">
        <f>COUNTIF(F3:F86, 6)</f>
        <v>12</v>
      </c>
      <c r="H111" s="4">
        <f>COUNTIF(F3:F86, 5)</f>
        <v>16</v>
      </c>
      <c r="I111" s="4">
        <f>COUNTIF(F3:F86, 4)</f>
        <v>8</v>
      </c>
      <c r="J111" s="4">
        <f>COUNTIF(F3:F86, 3)</f>
        <v>4</v>
      </c>
      <c r="K111" s="4">
        <f>COUNTIF(F3:F86, 2)</f>
        <v>1</v>
      </c>
      <c r="L111" s="4">
        <f>COUNTIF(F3:F86, 1)</f>
        <v>0</v>
      </c>
    </row>
    <row r="112" spans="1:13">
      <c r="A112" s="2" t="s">
        <v>58</v>
      </c>
      <c r="C112" s="4">
        <f>COUNTIF(I3:I86, 10)</f>
        <v>9</v>
      </c>
      <c r="D112" s="4">
        <f>COUNTIF(I3:I86, 9)</f>
        <v>7</v>
      </c>
      <c r="E112" s="4">
        <f>COUNTIF(I3:I86, 8)</f>
        <v>10</v>
      </c>
      <c r="F112" s="4">
        <f>COUNTIF(I3:I86, 7)</f>
        <v>13</v>
      </c>
      <c r="G112" s="4">
        <f>COUNTIF(I3:I86, 6)</f>
        <v>11</v>
      </c>
      <c r="H112" s="4">
        <f>COUNTIF(I3:I86, 5)</f>
        <v>4</v>
      </c>
      <c r="I112" s="4">
        <f>COUNTIF(I3:I86, 4)</f>
        <v>8</v>
      </c>
      <c r="J112" s="4">
        <f>COUNTIF(I3:I86, 3)</f>
        <v>6</v>
      </c>
      <c r="K112" s="4">
        <f>COUNTIF(I3:I86, 2)</f>
        <v>6</v>
      </c>
      <c r="L112" s="4">
        <f>COUNTIF(I3:I86, 1)</f>
        <v>2</v>
      </c>
    </row>
    <row r="113" spans="1:13">
      <c r="A113" s="2" t="s">
        <v>51</v>
      </c>
      <c r="C113" s="4">
        <f>COUNTIF(B3:B86, 10)</f>
        <v>5</v>
      </c>
      <c r="D113" s="4">
        <f>COUNTIF(B3:B86, 9)</f>
        <v>13</v>
      </c>
      <c r="E113" s="4">
        <f>COUNTIF(B3:B86, 8)</f>
        <v>7</v>
      </c>
      <c r="F113" s="4">
        <f>COUNTIF(B3:B86, 7)</f>
        <v>9</v>
      </c>
      <c r="G113" s="4">
        <f>COUNTIF(B3:B86, 6)</f>
        <v>6</v>
      </c>
      <c r="H113" s="4">
        <f>COUNTIF(B3:B86, 5)</f>
        <v>16</v>
      </c>
      <c r="I113" s="4">
        <f>COUNTIF(B3:B86, 4)</f>
        <v>5</v>
      </c>
      <c r="J113" s="4">
        <f>COUNTIF(B3:B86, 3)</f>
        <v>6</v>
      </c>
      <c r="K113" s="4">
        <f>COUNTIF(B3:B86, 2)</f>
        <v>5</v>
      </c>
      <c r="L113" s="4">
        <f>COUNTIF(B3:B86, 1)</f>
        <v>4</v>
      </c>
    </row>
    <row r="114" spans="1:13">
      <c r="A114" s="2" t="s">
        <v>57</v>
      </c>
      <c r="C114" s="4">
        <f>COUNTIF(H3:H86, 10)</f>
        <v>1</v>
      </c>
      <c r="D114" s="4">
        <f>COUNTIF(H3:H86, 9)</f>
        <v>7</v>
      </c>
      <c r="E114" s="4">
        <f>COUNTIF(H3:H86, 8)</f>
        <v>16</v>
      </c>
      <c r="F114" s="4">
        <f>COUNTIF(H3:H86, 7)</f>
        <v>11</v>
      </c>
      <c r="G114" s="4">
        <f>COUNTIF(H3:H86, 6)</f>
        <v>9</v>
      </c>
      <c r="H114" s="4">
        <f>COUNTIF(H3:H86, 5)</f>
        <v>7</v>
      </c>
      <c r="I114" s="4">
        <f>COUNTIF(H3:H86, 4)</f>
        <v>10</v>
      </c>
      <c r="J114" s="4">
        <f>COUNTIF(H3:H86, 3)</f>
        <v>5</v>
      </c>
      <c r="K114" s="4">
        <f>COUNTIF(H3:H86, 2)</f>
        <v>8</v>
      </c>
      <c r="L114" s="4">
        <f>COUNTIF(H3:H86, 1)</f>
        <v>2</v>
      </c>
    </row>
    <row r="115" spans="1:13">
      <c r="A115" s="2" t="s">
        <v>52</v>
      </c>
      <c r="C115" s="4">
        <f>COUNTIF(C3:C86, 10)</f>
        <v>3</v>
      </c>
      <c r="D115" s="4">
        <f>COUNTIF(C3:C86, 9)</f>
        <v>8</v>
      </c>
      <c r="E115" s="4">
        <f>COUNTIF(C3:C86, 8)</f>
        <v>7</v>
      </c>
      <c r="F115" s="4">
        <f>COUNTIF(C3:C86, 7)</f>
        <v>7</v>
      </c>
      <c r="G115" s="4">
        <f>COUNTIF(C3:C86, 6)</f>
        <v>7</v>
      </c>
      <c r="H115" s="4">
        <f>COUNTIF(C3:C86, 5)</f>
        <v>7</v>
      </c>
      <c r="I115" s="4">
        <f>COUNTIF(C3:C86, 4)</f>
        <v>9</v>
      </c>
      <c r="J115" s="4">
        <f>COUNTIF(C3:C86, 3)</f>
        <v>3</v>
      </c>
      <c r="K115" s="4">
        <f>COUNTIF(C3:C86, 2)</f>
        <v>10</v>
      </c>
      <c r="L115" s="4">
        <f>COUNTIF(C3:C86, 1)</f>
        <v>15</v>
      </c>
    </row>
    <row r="116" spans="1:13">
      <c r="A116" s="2" t="s">
        <v>59</v>
      </c>
      <c r="C116" s="4">
        <f>COUNTIF(J3:J86, 10)</f>
        <v>10</v>
      </c>
      <c r="D116" s="4">
        <f>COUNTIF(J3:J86, 9)</f>
        <v>4</v>
      </c>
      <c r="E116" s="4">
        <f>COUNTIF(J3:J86, 8)</f>
        <v>4</v>
      </c>
      <c r="F116" s="4">
        <f>COUNTIF(J3:J86, 7)</f>
        <v>6</v>
      </c>
      <c r="G116" s="4">
        <f>COUNTIF(J3:J86, 6)</f>
        <v>3</v>
      </c>
      <c r="H116" s="4">
        <f>COUNTIF(J3:J86, 5)</f>
        <v>3</v>
      </c>
      <c r="I116" s="4">
        <f>COUNTIF(J3:J86, 4)</f>
        <v>8</v>
      </c>
      <c r="J116" s="4">
        <f>COUNTIF(J3:J86, 3)</f>
        <v>9</v>
      </c>
      <c r="K116" s="4">
        <f>COUNTIF(J3:J86, 2)</f>
        <v>10</v>
      </c>
      <c r="L116" s="4">
        <f>COUNTIF(J3:J86, 1)</f>
        <v>19</v>
      </c>
    </row>
    <row r="117" spans="1:13">
      <c r="A117" s="2" t="s">
        <v>54</v>
      </c>
      <c r="C117" s="4">
        <f>COUNTIF(E3:E86, 10)</f>
        <v>0</v>
      </c>
      <c r="D117" s="4">
        <f>COUNTIF(E3:E86, 9)</f>
        <v>1</v>
      </c>
      <c r="E117" s="4">
        <f>COUNTIF(E3:E86, 8)</f>
        <v>3</v>
      </c>
      <c r="F117" s="4">
        <f>COUNTIF(E3:E86, 7)</f>
        <v>1</v>
      </c>
      <c r="G117" s="4">
        <f>COUNTIF(E3:E86, 6)</f>
        <v>10</v>
      </c>
      <c r="H117" s="4">
        <f>COUNTIF(E3:E86, 5)</f>
        <v>6</v>
      </c>
      <c r="I117" s="4">
        <f>COUNTIF(E3:E86, 4)</f>
        <v>10</v>
      </c>
      <c r="J117" s="4">
        <f>COUNTIF(E3:E86, 3)</f>
        <v>20</v>
      </c>
      <c r="K117" s="4">
        <f>COUNTIF(E3:E86, 2)</f>
        <v>12</v>
      </c>
      <c r="L117" s="4">
        <f>COUNTIF(E3:E86, 1)</f>
        <v>13</v>
      </c>
    </row>
    <row r="118" spans="1:13">
      <c r="A118" s="2" t="s">
        <v>53</v>
      </c>
      <c r="C118" s="4">
        <f>COUNTIF(D3:D86, 10)</f>
        <v>0</v>
      </c>
      <c r="D118" s="4">
        <f>COUNTIF(D3:D86, 9)</f>
        <v>0</v>
      </c>
      <c r="E118" s="4">
        <f>COUNTIF(D3:D86, 8)</f>
        <v>1</v>
      </c>
      <c r="F118" s="4">
        <f>COUNTIF(D3:D86, 7)</f>
        <v>2</v>
      </c>
      <c r="G118" s="4">
        <f>COUNTIF(D3:D86, 6)</f>
        <v>3</v>
      </c>
      <c r="H118" s="4">
        <f>COUNTIF(D3:D86, 5)</f>
        <v>2</v>
      </c>
      <c r="I118" s="4">
        <f>COUNTIF(D3:D86, 4)</f>
        <v>10</v>
      </c>
      <c r="J118" s="4">
        <f>COUNTIF(D3:D86, 3)</f>
        <v>18</v>
      </c>
      <c r="K118" s="4">
        <f>COUNTIF(D3:D86, 2)</f>
        <v>19</v>
      </c>
      <c r="L118" s="4">
        <f>COUNTIF(D3:D86, 1)</f>
        <v>21</v>
      </c>
    </row>
    <row r="121" spans="1:13">
      <c r="A121" s="12" t="s">
        <v>1954</v>
      </c>
      <c r="B121" s="7" t="s">
        <v>1952</v>
      </c>
      <c r="C121" s="7">
        <v>10</v>
      </c>
      <c r="D121" s="7">
        <v>9</v>
      </c>
      <c r="E121" s="7">
        <v>8</v>
      </c>
      <c r="F121" s="7">
        <v>7</v>
      </c>
      <c r="G121" s="7">
        <v>6</v>
      </c>
      <c r="H121" s="7">
        <v>5</v>
      </c>
      <c r="I121" s="7">
        <v>4</v>
      </c>
      <c r="J121" s="7">
        <v>3</v>
      </c>
      <c r="K121" s="7">
        <v>2</v>
      </c>
      <c r="L121" s="7">
        <v>1</v>
      </c>
      <c r="M121" s="7" t="s">
        <v>1952</v>
      </c>
    </row>
    <row r="122" spans="1:13">
      <c r="A122" s="2" t="s">
        <v>56</v>
      </c>
      <c r="B122" s="13">
        <f>100-C122-D122-E122-F122-G122</f>
        <v>13.157894736842106</v>
      </c>
      <c r="C122" s="13">
        <f t="shared" ref="C122:L122" si="2">C109/76*100</f>
        <v>39.473684210526315</v>
      </c>
      <c r="D122" s="13">
        <f t="shared" si="2"/>
        <v>19.736842105263158</v>
      </c>
      <c r="E122" s="13">
        <f t="shared" si="2"/>
        <v>15.789473684210526</v>
      </c>
      <c r="F122" s="13">
        <f t="shared" si="2"/>
        <v>6.5789473684210522</v>
      </c>
      <c r="G122" s="13">
        <f t="shared" si="2"/>
        <v>5.2631578947368416</v>
      </c>
      <c r="H122" s="13">
        <f t="shared" si="2"/>
        <v>6.5789473684210522</v>
      </c>
      <c r="I122" s="13">
        <f t="shared" si="2"/>
        <v>2.6315789473684208</v>
      </c>
      <c r="J122" s="13">
        <f t="shared" si="2"/>
        <v>2.6315789473684208</v>
      </c>
      <c r="K122" s="13">
        <f t="shared" si="2"/>
        <v>1.3157894736842104</v>
      </c>
      <c r="L122" s="13">
        <f t="shared" si="2"/>
        <v>0</v>
      </c>
      <c r="M122" s="13">
        <f>100-L122-K122-J122-I122-H122</f>
        <v>86.84210526315789</v>
      </c>
    </row>
    <row r="123" spans="1:13">
      <c r="A123" s="2" t="s">
        <v>60</v>
      </c>
      <c r="B123" s="13">
        <f t="shared" ref="B123:B131" si="3">100-C123-D123-E123-F123-G123</f>
        <v>30.26315789473685</v>
      </c>
      <c r="C123" s="13">
        <f t="shared" ref="C123:L123" si="4">C110/76*100</f>
        <v>19.736842105263158</v>
      </c>
      <c r="D123" s="13">
        <f t="shared" si="4"/>
        <v>17.105263157894736</v>
      </c>
      <c r="E123" s="13">
        <f t="shared" si="4"/>
        <v>11.842105263157894</v>
      </c>
      <c r="F123" s="13">
        <f t="shared" si="4"/>
        <v>6.5789473684210522</v>
      </c>
      <c r="G123" s="13">
        <f t="shared" si="4"/>
        <v>14.473684210526317</v>
      </c>
      <c r="H123" s="13">
        <f t="shared" si="4"/>
        <v>13.157894736842104</v>
      </c>
      <c r="I123" s="13">
        <f t="shared" si="4"/>
        <v>7.8947368421052628</v>
      </c>
      <c r="J123" s="13">
        <f t="shared" si="4"/>
        <v>3.9473684210526314</v>
      </c>
      <c r="K123" s="13">
        <f t="shared" si="4"/>
        <v>5.2631578947368416</v>
      </c>
      <c r="L123" s="13">
        <f t="shared" si="4"/>
        <v>0</v>
      </c>
      <c r="M123" s="13">
        <f t="shared" ref="M123:M131" si="5">100-L123-K123-J123-I123-H123</f>
        <v>69.736842105263165</v>
      </c>
    </row>
    <row r="124" spans="1:13">
      <c r="A124" s="2" t="s">
        <v>55</v>
      </c>
      <c r="B124" s="13">
        <f>100-C124-D124-E124-F124-G124</f>
        <v>38.157894736842117</v>
      </c>
      <c r="C124" s="13">
        <f t="shared" ref="C124:L124" si="6">C111/76*100</f>
        <v>3.9473684210526314</v>
      </c>
      <c r="D124" s="13">
        <f t="shared" si="6"/>
        <v>10.526315789473683</v>
      </c>
      <c r="E124" s="13">
        <f t="shared" si="6"/>
        <v>9.2105263157894726</v>
      </c>
      <c r="F124" s="13">
        <f t="shared" si="6"/>
        <v>22.368421052631579</v>
      </c>
      <c r="G124" s="13">
        <f t="shared" si="6"/>
        <v>15.789473684210526</v>
      </c>
      <c r="H124" s="13">
        <f t="shared" si="6"/>
        <v>21.052631578947366</v>
      </c>
      <c r="I124" s="13">
        <f t="shared" si="6"/>
        <v>10.526315789473683</v>
      </c>
      <c r="J124" s="13">
        <f t="shared" si="6"/>
        <v>5.2631578947368416</v>
      </c>
      <c r="K124" s="13">
        <f t="shared" si="6"/>
        <v>1.3157894736842104</v>
      </c>
      <c r="L124" s="13">
        <f t="shared" si="6"/>
        <v>0</v>
      </c>
      <c r="M124" s="13">
        <f>100-L124-K124-J124-I124-H124</f>
        <v>61.842105263157904</v>
      </c>
    </row>
    <row r="125" spans="1:13">
      <c r="A125" s="2" t="s">
        <v>58</v>
      </c>
      <c r="B125" s="13">
        <f>100-C125-D125-E125-F125-G125</f>
        <v>34.210526315789465</v>
      </c>
      <c r="C125" s="13">
        <f t="shared" ref="C125:L125" si="7">C112/76*100</f>
        <v>11.842105263157894</v>
      </c>
      <c r="D125" s="13">
        <f t="shared" si="7"/>
        <v>9.2105263157894726</v>
      </c>
      <c r="E125" s="13">
        <f t="shared" si="7"/>
        <v>13.157894736842104</v>
      </c>
      <c r="F125" s="13">
        <f t="shared" si="7"/>
        <v>17.105263157894736</v>
      </c>
      <c r="G125" s="13">
        <f t="shared" si="7"/>
        <v>14.473684210526317</v>
      </c>
      <c r="H125" s="13">
        <f t="shared" si="7"/>
        <v>5.2631578947368416</v>
      </c>
      <c r="I125" s="13">
        <f t="shared" si="7"/>
        <v>10.526315789473683</v>
      </c>
      <c r="J125" s="13">
        <f t="shared" si="7"/>
        <v>7.8947368421052628</v>
      </c>
      <c r="K125" s="13">
        <f t="shared" si="7"/>
        <v>7.8947368421052628</v>
      </c>
      <c r="L125" s="13">
        <f t="shared" si="7"/>
        <v>2.6315789473684208</v>
      </c>
      <c r="M125" s="13">
        <f>100-L125-K125-J125-I125-H125</f>
        <v>65.789473684210535</v>
      </c>
    </row>
    <row r="126" spans="1:13">
      <c r="A126" s="2" t="s">
        <v>51</v>
      </c>
      <c r="B126" s="13">
        <f t="shared" si="3"/>
        <v>47.368421052631589</v>
      </c>
      <c r="C126" s="13">
        <f t="shared" ref="C126:L126" si="8">C113/76*100</f>
        <v>6.5789473684210522</v>
      </c>
      <c r="D126" s="13">
        <f t="shared" si="8"/>
        <v>17.105263157894736</v>
      </c>
      <c r="E126" s="13">
        <f t="shared" si="8"/>
        <v>9.2105263157894726</v>
      </c>
      <c r="F126" s="13">
        <f t="shared" si="8"/>
        <v>11.842105263157894</v>
      </c>
      <c r="G126" s="13">
        <f t="shared" si="8"/>
        <v>7.8947368421052628</v>
      </c>
      <c r="H126" s="13">
        <f t="shared" si="8"/>
        <v>21.052631578947366</v>
      </c>
      <c r="I126" s="13">
        <f t="shared" si="8"/>
        <v>6.5789473684210522</v>
      </c>
      <c r="J126" s="13">
        <f t="shared" si="8"/>
        <v>7.8947368421052628</v>
      </c>
      <c r="K126" s="13">
        <f t="shared" si="8"/>
        <v>6.5789473684210522</v>
      </c>
      <c r="L126" s="13">
        <f t="shared" si="8"/>
        <v>5.2631578947368416</v>
      </c>
      <c r="M126" s="13">
        <f t="shared" si="5"/>
        <v>52.631578947368425</v>
      </c>
    </row>
    <row r="127" spans="1:13">
      <c r="A127" s="2" t="s">
        <v>57</v>
      </c>
      <c r="B127" s="13">
        <f>100-C127-D127-E127-F127-G127</f>
        <v>42.105263157894754</v>
      </c>
      <c r="C127" s="13">
        <f t="shared" ref="C127:L127" si="9">C114/76*100</f>
        <v>1.3157894736842104</v>
      </c>
      <c r="D127" s="13">
        <f t="shared" si="9"/>
        <v>9.2105263157894726</v>
      </c>
      <c r="E127" s="13">
        <f t="shared" si="9"/>
        <v>21.052631578947366</v>
      </c>
      <c r="F127" s="13">
        <f t="shared" si="9"/>
        <v>14.473684210526317</v>
      </c>
      <c r="G127" s="13">
        <f t="shared" si="9"/>
        <v>11.842105263157894</v>
      </c>
      <c r="H127" s="13">
        <f t="shared" si="9"/>
        <v>9.2105263157894726</v>
      </c>
      <c r="I127" s="13">
        <f t="shared" si="9"/>
        <v>13.157894736842104</v>
      </c>
      <c r="J127" s="13">
        <f t="shared" si="9"/>
        <v>6.5789473684210522</v>
      </c>
      <c r="K127" s="13">
        <f t="shared" si="9"/>
        <v>10.526315789473683</v>
      </c>
      <c r="L127" s="13">
        <f t="shared" si="9"/>
        <v>2.6315789473684208</v>
      </c>
      <c r="M127" s="13">
        <f>100-L127-K127-J127-I127-H127</f>
        <v>57.894736842105253</v>
      </c>
    </row>
    <row r="128" spans="1:13">
      <c r="A128" s="2" t="s">
        <v>52</v>
      </c>
      <c r="B128" s="13">
        <f t="shared" si="3"/>
        <v>57.894736842105267</v>
      </c>
      <c r="C128" s="13">
        <f t="shared" ref="C128:L128" si="10">C115/76*100</f>
        <v>3.9473684210526314</v>
      </c>
      <c r="D128" s="13">
        <f t="shared" si="10"/>
        <v>10.526315789473683</v>
      </c>
      <c r="E128" s="13">
        <f t="shared" si="10"/>
        <v>9.2105263157894726</v>
      </c>
      <c r="F128" s="13">
        <f t="shared" si="10"/>
        <v>9.2105263157894726</v>
      </c>
      <c r="G128" s="13">
        <f t="shared" si="10"/>
        <v>9.2105263157894726</v>
      </c>
      <c r="H128" s="13">
        <f t="shared" si="10"/>
        <v>9.2105263157894726</v>
      </c>
      <c r="I128" s="13">
        <f t="shared" si="10"/>
        <v>11.842105263157894</v>
      </c>
      <c r="J128" s="13">
        <f t="shared" si="10"/>
        <v>3.9473684210526314</v>
      </c>
      <c r="K128" s="13">
        <f t="shared" si="10"/>
        <v>13.157894736842104</v>
      </c>
      <c r="L128" s="13">
        <f t="shared" si="10"/>
        <v>19.736842105263158</v>
      </c>
      <c r="M128" s="13">
        <f t="shared" si="5"/>
        <v>42.105263157894747</v>
      </c>
    </row>
    <row r="129" spans="1:13">
      <c r="A129" s="2" t="s">
        <v>59</v>
      </c>
      <c r="B129" s="13">
        <f t="shared" si="3"/>
        <v>64.473684210526329</v>
      </c>
      <c r="C129" s="13">
        <f t="shared" ref="C129:L129" si="11">C116/76*100</f>
        <v>13.157894736842104</v>
      </c>
      <c r="D129" s="13">
        <f t="shared" si="11"/>
        <v>5.2631578947368416</v>
      </c>
      <c r="E129" s="13">
        <f t="shared" si="11"/>
        <v>5.2631578947368416</v>
      </c>
      <c r="F129" s="13">
        <f t="shared" si="11"/>
        <v>7.8947368421052628</v>
      </c>
      <c r="G129" s="13">
        <f t="shared" si="11"/>
        <v>3.9473684210526314</v>
      </c>
      <c r="H129" s="13">
        <f t="shared" si="11"/>
        <v>3.9473684210526314</v>
      </c>
      <c r="I129" s="13">
        <f t="shared" si="11"/>
        <v>10.526315789473683</v>
      </c>
      <c r="J129" s="13">
        <f t="shared" si="11"/>
        <v>11.842105263157894</v>
      </c>
      <c r="K129" s="13">
        <f t="shared" si="11"/>
        <v>13.157894736842104</v>
      </c>
      <c r="L129" s="13">
        <f t="shared" si="11"/>
        <v>25</v>
      </c>
      <c r="M129" s="13">
        <f t="shared" si="5"/>
        <v>35.526315789473685</v>
      </c>
    </row>
    <row r="130" spans="1:13">
      <c r="A130" s="2" t="s">
        <v>54</v>
      </c>
      <c r="B130" s="13">
        <f t="shared" si="3"/>
        <v>80.26315789473685</v>
      </c>
      <c r="C130" s="13">
        <f t="shared" ref="C130:L130" si="12">C117/76*100</f>
        <v>0</v>
      </c>
      <c r="D130" s="13">
        <f t="shared" si="12"/>
        <v>1.3157894736842104</v>
      </c>
      <c r="E130" s="13">
        <f t="shared" si="12"/>
        <v>3.9473684210526314</v>
      </c>
      <c r="F130" s="13">
        <f t="shared" si="12"/>
        <v>1.3157894736842104</v>
      </c>
      <c r="G130" s="13">
        <f t="shared" si="12"/>
        <v>13.157894736842104</v>
      </c>
      <c r="H130" s="13">
        <f t="shared" si="12"/>
        <v>7.8947368421052628</v>
      </c>
      <c r="I130" s="13">
        <f t="shared" si="12"/>
        <v>13.157894736842104</v>
      </c>
      <c r="J130" s="13">
        <f t="shared" si="12"/>
        <v>26.315789473684209</v>
      </c>
      <c r="K130" s="13">
        <f t="shared" si="12"/>
        <v>15.789473684210526</v>
      </c>
      <c r="L130" s="13">
        <f t="shared" si="12"/>
        <v>17.105263157894736</v>
      </c>
      <c r="M130" s="13">
        <f t="shared" si="5"/>
        <v>19.736842105263168</v>
      </c>
    </row>
    <row r="131" spans="1:13">
      <c r="A131" s="2" t="s">
        <v>53</v>
      </c>
      <c r="B131" s="13">
        <f t="shared" si="3"/>
        <v>92.10526315789474</v>
      </c>
      <c r="C131" s="13">
        <f t="shared" ref="C131:L131" si="13">C118/76*100</f>
        <v>0</v>
      </c>
      <c r="D131" s="13">
        <f t="shared" si="13"/>
        <v>0</v>
      </c>
      <c r="E131" s="13">
        <f t="shared" si="13"/>
        <v>1.3157894736842104</v>
      </c>
      <c r="F131" s="13">
        <f t="shared" si="13"/>
        <v>2.6315789473684208</v>
      </c>
      <c r="G131" s="13">
        <f t="shared" si="13"/>
        <v>3.9473684210526314</v>
      </c>
      <c r="H131" s="13">
        <f t="shared" si="13"/>
        <v>2.6315789473684208</v>
      </c>
      <c r="I131" s="13">
        <f t="shared" si="13"/>
        <v>13.157894736842104</v>
      </c>
      <c r="J131" s="13">
        <f t="shared" si="13"/>
        <v>23.684210526315788</v>
      </c>
      <c r="K131" s="13">
        <f t="shared" si="13"/>
        <v>25</v>
      </c>
      <c r="L131" s="13">
        <f t="shared" si="13"/>
        <v>27.631578947368425</v>
      </c>
      <c r="M131" s="13">
        <f t="shared" si="5"/>
        <v>7.8947368421052619</v>
      </c>
    </row>
    <row r="153" spans="1:4">
      <c r="A153" s="34"/>
      <c r="B153" s="35"/>
      <c r="C153" s="35"/>
      <c r="D153" s="35"/>
    </row>
  </sheetData>
  <phoneticPr fontId="18"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E862F-81AE-F34F-9199-74B482957873}">
  <dimension ref="A1:P397"/>
  <sheetViews>
    <sheetView workbookViewId="0">
      <pane ySplit="1" topLeftCell="A2" activePane="bottomLeft" state="frozen"/>
      <selection pane="bottomLeft" activeCell="B364" sqref="B364"/>
    </sheetView>
  </sheetViews>
  <sheetFormatPr defaultColWidth="11" defaultRowHeight="15.75"/>
  <sheetData>
    <row r="1" spans="1:16">
      <c r="A1" s="27" t="s">
        <v>0</v>
      </c>
      <c r="B1" s="28" t="s">
        <v>51</v>
      </c>
      <c r="C1" s="28" t="s">
        <v>52</v>
      </c>
      <c r="D1" s="28" t="s">
        <v>53</v>
      </c>
      <c r="E1" s="28" t="s">
        <v>54</v>
      </c>
      <c r="F1" s="28" t="s">
        <v>55</v>
      </c>
      <c r="G1" s="28" t="s">
        <v>56</v>
      </c>
      <c r="H1" s="28" t="s">
        <v>57</v>
      </c>
      <c r="I1" s="28" t="s">
        <v>58</v>
      </c>
      <c r="J1" s="28" t="s">
        <v>59</v>
      </c>
      <c r="K1" s="28" t="s">
        <v>60</v>
      </c>
      <c r="L1" s="28"/>
      <c r="M1" s="28" t="s">
        <v>63</v>
      </c>
      <c r="N1" s="28" t="s">
        <v>64</v>
      </c>
      <c r="O1" s="28" t="s">
        <v>66</v>
      </c>
      <c r="P1" s="28" t="s">
        <v>67</v>
      </c>
    </row>
    <row r="2" spans="1:16">
      <c r="A2" s="25" t="s">
        <v>1894</v>
      </c>
      <c r="B2" s="29">
        <v>1</v>
      </c>
      <c r="C2" s="29">
        <v>4</v>
      </c>
      <c r="D2" s="29">
        <v>5</v>
      </c>
      <c r="E2" s="29">
        <v>6</v>
      </c>
      <c r="F2" s="29">
        <v>7</v>
      </c>
      <c r="G2" s="29">
        <v>8</v>
      </c>
      <c r="H2" s="29">
        <v>9</v>
      </c>
      <c r="I2" s="29">
        <v>10</v>
      </c>
      <c r="J2" s="29">
        <v>3</v>
      </c>
      <c r="K2" s="29">
        <v>2</v>
      </c>
      <c r="L2" s="25"/>
      <c r="M2" t="s">
        <v>377</v>
      </c>
      <c r="N2" t="s">
        <v>377</v>
      </c>
      <c r="O2" t="s">
        <v>377</v>
      </c>
      <c r="P2" t="s">
        <v>377</v>
      </c>
    </row>
    <row r="3" spans="1:16">
      <c r="A3" s="25" t="s">
        <v>1922</v>
      </c>
      <c r="B3" s="29">
        <v>5</v>
      </c>
      <c r="C3" s="29">
        <v>1</v>
      </c>
      <c r="D3" s="29">
        <v>3</v>
      </c>
      <c r="E3" s="29">
        <v>6</v>
      </c>
      <c r="F3" s="29">
        <v>7</v>
      </c>
      <c r="G3" s="29">
        <v>8</v>
      </c>
      <c r="H3" s="29">
        <v>9</v>
      </c>
      <c r="I3" s="29">
        <v>10</v>
      </c>
      <c r="J3" s="29">
        <v>4</v>
      </c>
      <c r="K3" s="29">
        <v>2</v>
      </c>
      <c r="L3" s="25"/>
      <c r="M3" t="s">
        <v>1340</v>
      </c>
      <c r="N3" t="s">
        <v>1340</v>
      </c>
      <c r="O3" t="s">
        <v>1340</v>
      </c>
      <c r="P3" t="s">
        <v>1340</v>
      </c>
    </row>
    <row r="4" spans="1:16">
      <c r="A4" s="25" t="s">
        <v>1913</v>
      </c>
      <c r="B4" s="29">
        <v>3</v>
      </c>
      <c r="C4" s="29">
        <v>1</v>
      </c>
      <c r="D4" s="29">
        <v>4</v>
      </c>
      <c r="E4" s="29">
        <v>6</v>
      </c>
      <c r="F4" s="29">
        <v>5</v>
      </c>
      <c r="G4" s="29">
        <v>7</v>
      </c>
      <c r="H4" s="29">
        <v>8</v>
      </c>
      <c r="I4" s="29">
        <v>9</v>
      </c>
      <c r="J4" s="29">
        <v>10</v>
      </c>
      <c r="K4" s="29">
        <v>2</v>
      </c>
      <c r="L4" s="25"/>
      <c r="M4" t="s">
        <v>1037</v>
      </c>
      <c r="N4" t="s">
        <v>1038</v>
      </c>
      <c r="O4" t="s">
        <v>1039</v>
      </c>
      <c r="P4" t="s">
        <v>1040</v>
      </c>
    </row>
    <row r="5" spans="1:16">
      <c r="A5" s="25" t="s">
        <v>1917</v>
      </c>
      <c r="B5" s="29">
        <v>5</v>
      </c>
      <c r="C5" s="29">
        <v>9</v>
      </c>
      <c r="D5" s="29">
        <v>2</v>
      </c>
      <c r="E5" s="29">
        <v>8</v>
      </c>
      <c r="F5" s="29">
        <v>4</v>
      </c>
      <c r="G5" s="29">
        <v>10</v>
      </c>
      <c r="H5" s="29">
        <v>6</v>
      </c>
      <c r="I5" s="29">
        <v>7</v>
      </c>
      <c r="J5" s="29">
        <v>1</v>
      </c>
      <c r="K5" s="29">
        <v>3</v>
      </c>
      <c r="L5" s="25"/>
      <c r="M5" t="s">
        <v>1168</v>
      </c>
      <c r="N5" t="s">
        <v>1169</v>
      </c>
      <c r="O5" t="s">
        <v>1170</v>
      </c>
      <c r="P5" t="s">
        <v>1170</v>
      </c>
    </row>
    <row r="6" spans="1:16">
      <c r="A6" s="25" t="s">
        <v>1902</v>
      </c>
      <c r="B6" s="29">
        <v>9</v>
      </c>
      <c r="C6" s="29">
        <v>1</v>
      </c>
      <c r="D6" s="29">
        <v>2</v>
      </c>
      <c r="E6" s="29">
        <v>5</v>
      </c>
      <c r="F6" s="29">
        <v>7</v>
      </c>
      <c r="G6" s="29">
        <v>8</v>
      </c>
      <c r="H6" s="29">
        <v>6</v>
      </c>
      <c r="I6" s="29">
        <v>10</v>
      </c>
      <c r="J6" s="29">
        <v>4</v>
      </c>
      <c r="K6" s="29">
        <v>3</v>
      </c>
      <c r="L6" s="25"/>
      <c r="M6" t="s">
        <v>666</v>
      </c>
      <c r="N6" t="s">
        <v>667</v>
      </c>
      <c r="O6" t="s">
        <v>668</v>
      </c>
      <c r="P6" t="s">
        <v>669</v>
      </c>
    </row>
    <row r="7" spans="1:16">
      <c r="A7" s="25" t="s">
        <v>2323</v>
      </c>
      <c r="B7" s="29">
        <v>6</v>
      </c>
      <c r="C7" s="29">
        <v>8</v>
      </c>
      <c r="D7" s="29">
        <v>1</v>
      </c>
      <c r="E7" s="29">
        <v>4</v>
      </c>
      <c r="F7" s="29">
        <v>2</v>
      </c>
      <c r="G7" s="29">
        <v>9</v>
      </c>
      <c r="H7" s="29">
        <v>5</v>
      </c>
      <c r="I7" s="29">
        <v>7</v>
      </c>
      <c r="J7" s="29">
        <v>10</v>
      </c>
      <c r="K7" s="29">
        <v>3</v>
      </c>
      <c r="L7" s="25"/>
      <c r="M7" t="s">
        <v>2121</v>
      </c>
      <c r="N7" t="s">
        <v>2121</v>
      </c>
      <c r="O7" t="s">
        <v>2122</v>
      </c>
      <c r="P7" t="s">
        <v>2123</v>
      </c>
    </row>
    <row r="8" spans="1:16">
      <c r="A8" s="25" t="s">
        <v>2336</v>
      </c>
      <c r="B8" s="29">
        <v>10</v>
      </c>
      <c r="C8" s="29">
        <v>5</v>
      </c>
      <c r="D8" s="29">
        <v>2</v>
      </c>
      <c r="E8" s="29">
        <v>3</v>
      </c>
      <c r="F8" s="29">
        <v>8</v>
      </c>
      <c r="G8" s="29">
        <v>9</v>
      </c>
      <c r="H8" s="29">
        <v>6</v>
      </c>
      <c r="I8" s="29">
        <v>7</v>
      </c>
      <c r="J8" s="29">
        <v>1</v>
      </c>
      <c r="K8" s="29">
        <v>4</v>
      </c>
      <c r="L8" s="25"/>
      <c r="M8" t="s">
        <v>2248</v>
      </c>
      <c r="N8" t="s">
        <v>2249</v>
      </c>
      <c r="O8" t="s">
        <v>2250</v>
      </c>
      <c r="P8" t="s">
        <v>2251</v>
      </c>
    </row>
    <row r="9" spans="1:16">
      <c r="A9" s="25" t="s">
        <v>1911</v>
      </c>
      <c r="B9" s="29">
        <v>5</v>
      </c>
      <c r="C9" s="29">
        <v>6</v>
      </c>
      <c r="D9" s="29">
        <v>2</v>
      </c>
      <c r="E9" s="29">
        <v>3</v>
      </c>
      <c r="F9" s="29">
        <v>7</v>
      </c>
      <c r="G9" s="29">
        <v>10</v>
      </c>
      <c r="H9" s="29">
        <v>8</v>
      </c>
      <c r="I9" s="29">
        <v>9</v>
      </c>
      <c r="J9" s="29">
        <v>1</v>
      </c>
      <c r="K9" s="29">
        <v>4</v>
      </c>
      <c r="L9" s="25"/>
      <c r="M9" t="s">
        <v>977</v>
      </c>
      <c r="N9" t="s">
        <v>977</v>
      </c>
      <c r="O9" t="s">
        <v>977</v>
      </c>
      <c r="P9" t="s">
        <v>977</v>
      </c>
    </row>
    <row r="10" spans="1:16">
      <c r="A10" s="25" t="s">
        <v>1895</v>
      </c>
      <c r="B10" s="29">
        <v>9</v>
      </c>
      <c r="C10" s="29">
        <v>7</v>
      </c>
      <c r="D10" s="29">
        <v>1</v>
      </c>
      <c r="E10" s="29">
        <v>3</v>
      </c>
      <c r="F10" s="29">
        <v>5</v>
      </c>
      <c r="G10" s="29">
        <v>10</v>
      </c>
      <c r="H10" s="29">
        <v>6</v>
      </c>
      <c r="I10" s="29">
        <v>8</v>
      </c>
      <c r="J10" s="29">
        <v>2</v>
      </c>
      <c r="K10" s="29">
        <v>4</v>
      </c>
      <c r="L10" s="25"/>
      <c r="M10" t="s">
        <v>418</v>
      </c>
      <c r="N10" t="s">
        <v>419</v>
      </c>
      <c r="O10" t="s">
        <v>420</v>
      </c>
      <c r="P10" t="s">
        <v>421</v>
      </c>
    </row>
    <row r="11" spans="1:16">
      <c r="A11" s="25" t="s">
        <v>1899</v>
      </c>
      <c r="B11" s="29">
        <v>2</v>
      </c>
      <c r="C11" s="29">
        <v>7</v>
      </c>
      <c r="D11" s="29">
        <v>5</v>
      </c>
      <c r="E11" s="29">
        <v>1</v>
      </c>
      <c r="F11" s="29">
        <v>6</v>
      </c>
      <c r="G11" s="29">
        <v>10</v>
      </c>
      <c r="H11" s="29">
        <v>8</v>
      </c>
      <c r="I11" s="29">
        <v>3</v>
      </c>
      <c r="J11" s="29">
        <v>9</v>
      </c>
      <c r="K11" s="29">
        <v>4</v>
      </c>
      <c r="L11" s="25"/>
      <c r="M11" t="s">
        <v>549</v>
      </c>
      <c r="N11" t="s">
        <v>550</v>
      </c>
      <c r="O11" t="s">
        <v>551</v>
      </c>
      <c r="P11" t="s">
        <v>552</v>
      </c>
    </row>
    <row r="12" spans="1:16">
      <c r="A12" s="25" t="s">
        <v>2333</v>
      </c>
      <c r="B12" s="29">
        <v>7</v>
      </c>
      <c r="C12" s="29">
        <v>5</v>
      </c>
      <c r="D12" s="29">
        <v>2</v>
      </c>
      <c r="E12" s="29">
        <v>1</v>
      </c>
      <c r="F12" s="29">
        <v>6</v>
      </c>
      <c r="G12" s="29">
        <v>3</v>
      </c>
      <c r="H12" s="29">
        <v>9</v>
      </c>
      <c r="I12" s="29">
        <v>8</v>
      </c>
      <c r="J12" s="29">
        <v>10</v>
      </c>
      <c r="K12" s="29">
        <v>4</v>
      </c>
      <c r="L12" s="25"/>
      <c r="M12" t="s">
        <v>2219</v>
      </c>
      <c r="N12" t="s">
        <v>2220</v>
      </c>
      <c r="O12" t="s">
        <v>2221</v>
      </c>
      <c r="P12" t="s">
        <v>2222</v>
      </c>
    </row>
    <row r="13" spans="1:16">
      <c r="A13" s="25" t="s">
        <v>1904</v>
      </c>
      <c r="B13" s="29">
        <v>7</v>
      </c>
      <c r="C13" s="29">
        <v>9</v>
      </c>
      <c r="D13" s="29">
        <v>6</v>
      </c>
      <c r="E13" s="29">
        <v>3</v>
      </c>
      <c r="F13" s="29">
        <v>10</v>
      </c>
      <c r="G13" s="29">
        <v>8</v>
      </c>
      <c r="H13" s="29">
        <v>4</v>
      </c>
      <c r="I13" s="29">
        <v>2</v>
      </c>
      <c r="J13" s="29">
        <v>1</v>
      </c>
      <c r="K13" s="29">
        <v>5</v>
      </c>
      <c r="L13" s="25"/>
      <c r="M13" t="s">
        <v>731</v>
      </c>
      <c r="N13" t="s">
        <v>732</v>
      </c>
      <c r="O13" t="s">
        <v>733</v>
      </c>
      <c r="P13" t="s">
        <v>734</v>
      </c>
    </row>
    <row r="14" spans="1:16">
      <c r="A14" s="25" t="s">
        <v>1933</v>
      </c>
      <c r="B14" s="29">
        <v>8</v>
      </c>
      <c r="C14" s="29">
        <v>9</v>
      </c>
      <c r="D14" s="29">
        <v>4</v>
      </c>
      <c r="E14" s="29">
        <v>6</v>
      </c>
      <c r="F14" s="29">
        <v>10</v>
      </c>
      <c r="G14" s="29">
        <v>7</v>
      </c>
      <c r="H14" s="29">
        <v>2</v>
      </c>
      <c r="I14" s="29">
        <v>3</v>
      </c>
      <c r="J14" s="29">
        <v>1</v>
      </c>
      <c r="K14" s="29">
        <v>5</v>
      </c>
      <c r="L14" s="25"/>
      <c r="M14" t="s">
        <v>1712</v>
      </c>
      <c r="N14" t="s">
        <v>1713</v>
      </c>
      <c r="O14" t="s">
        <v>1714</v>
      </c>
      <c r="P14" t="s">
        <v>1714</v>
      </c>
    </row>
    <row r="15" spans="1:16">
      <c r="A15" s="25" t="s">
        <v>1915</v>
      </c>
      <c r="B15" s="29">
        <v>10</v>
      </c>
      <c r="C15" s="29">
        <v>3</v>
      </c>
      <c r="D15" s="29">
        <v>4</v>
      </c>
      <c r="E15" s="29">
        <v>2</v>
      </c>
      <c r="F15" s="29">
        <v>9</v>
      </c>
      <c r="G15" s="29">
        <v>7</v>
      </c>
      <c r="H15" s="29">
        <v>8</v>
      </c>
      <c r="I15" s="29">
        <v>6</v>
      </c>
      <c r="J15" s="29">
        <v>1</v>
      </c>
      <c r="K15" s="29">
        <v>5</v>
      </c>
      <c r="L15" s="25"/>
      <c r="M15" t="s">
        <v>1103</v>
      </c>
      <c r="N15" t="s">
        <v>1104</v>
      </c>
      <c r="O15" t="s">
        <v>1105</v>
      </c>
      <c r="P15" t="s">
        <v>1106</v>
      </c>
    </row>
    <row r="16" spans="1:16">
      <c r="A16" s="25" t="s">
        <v>1929</v>
      </c>
      <c r="B16" s="29">
        <v>4</v>
      </c>
      <c r="C16" s="29">
        <v>2</v>
      </c>
      <c r="D16" s="29">
        <v>8</v>
      </c>
      <c r="E16" s="29">
        <v>3</v>
      </c>
      <c r="F16" s="29">
        <v>6</v>
      </c>
      <c r="G16" s="29">
        <v>9</v>
      </c>
      <c r="H16" s="29">
        <v>7</v>
      </c>
      <c r="I16" s="29">
        <v>10</v>
      </c>
      <c r="J16" s="29">
        <v>1</v>
      </c>
      <c r="K16" s="29">
        <v>5</v>
      </c>
      <c r="L16" s="25"/>
      <c r="M16" t="s">
        <v>1568</v>
      </c>
      <c r="N16" t="s">
        <v>1569</v>
      </c>
      <c r="O16" t="s">
        <v>1570</v>
      </c>
      <c r="P16" t="s">
        <v>1571</v>
      </c>
    </row>
    <row r="17" spans="1:16">
      <c r="A17" s="25" t="s">
        <v>2332</v>
      </c>
      <c r="B17" s="29">
        <v>6</v>
      </c>
      <c r="C17" s="29">
        <v>1</v>
      </c>
      <c r="D17" s="29">
        <v>3</v>
      </c>
      <c r="E17" s="29">
        <v>4</v>
      </c>
      <c r="F17" s="29">
        <v>7</v>
      </c>
      <c r="G17" s="29">
        <v>10</v>
      </c>
      <c r="H17" s="29">
        <v>9</v>
      </c>
      <c r="I17" s="29">
        <v>8</v>
      </c>
      <c r="J17" s="29">
        <v>2</v>
      </c>
      <c r="K17" s="29">
        <v>5</v>
      </c>
      <c r="L17" s="25"/>
      <c r="M17" t="s">
        <v>2209</v>
      </c>
      <c r="N17" t="s">
        <v>2210</v>
      </c>
      <c r="O17" t="s">
        <v>2211</v>
      </c>
      <c r="P17" t="s">
        <v>2210</v>
      </c>
    </row>
    <row r="18" spans="1:16">
      <c r="A18" s="25" t="s">
        <v>2329</v>
      </c>
      <c r="B18" s="29">
        <v>9</v>
      </c>
      <c r="C18" s="29">
        <v>6</v>
      </c>
      <c r="D18" s="29">
        <v>1</v>
      </c>
      <c r="E18" s="29">
        <v>2</v>
      </c>
      <c r="F18" s="29">
        <v>4</v>
      </c>
      <c r="G18" s="29">
        <v>10</v>
      </c>
      <c r="H18" s="29">
        <v>7</v>
      </c>
      <c r="I18" s="29">
        <v>8</v>
      </c>
      <c r="J18" s="29">
        <v>3</v>
      </c>
      <c r="K18" s="29">
        <v>5</v>
      </c>
      <c r="L18" s="25"/>
      <c r="M18" t="s">
        <v>2180</v>
      </c>
      <c r="N18" t="s">
        <v>2181</v>
      </c>
      <c r="O18" t="s">
        <v>2182</v>
      </c>
      <c r="P18" t="s">
        <v>2183</v>
      </c>
    </row>
    <row r="19" spans="1:16">
      <c r="A19" s="25" t="s">
        <v>1926</v>
      </c>
      <c r="B19" s="29">
        <v>9</v>
      </c>
      <c r="C19" s="29">
        <v>8</v>
      </c>
      <c r="D19" s="29">
        <v>1</v>
      </c>
      <c r="E19" s="29">
        <v>2</v>
      </c>
      <c r="F19" s="29">
        <v>7</v>
      </c>
      <c r="G19" s="29">
        <v>6</v>
      </c>
      <c r="H19" s="29">
        <v>4</v>
      </c>
      <c r="I19" s="29">
        <v>10</v>
      </c>
      <c r="J19" s="29">
        <v>3</v>
      </c>
      <c r="K19" s="29">
        <v>5</v>
      </c>
      <c r="L19" s="25"/>
      <c r="M19" t="s">
        <v>1468</v>
      </c>
      <c r="N19" t="s">
        <v>1469</v>
      </c>
      <c r="O19" t="s">
        <v>1470</v>
      </c>
      <c r="P19" t="s">
        <v>1470</v>
      </c>
    </row>
    <row r="20" spans="1:16">
      <c r="A20" s="25" t="s">
        <v>1910</v>
      </c>
      <c r="B20" s="29">
        <v>8</v>
      </c>
      <c r="C20" s="29">
        <v>1</v>
      </c>
      <c r="D20" s="29">
        <v>2</v>
      </c>
      <c r="E20" s="29">
        <v>3</v>
      </c>
      <c r="F20" s="29">
        <v>9</v>
      </c>
      <c r="G20" s="29">
        <v>10</v>
      </c>
      <c r="H20" s="29">
        <v>7</v>
      </c>
      <c r="I20" s="29">
        <v>6</v>
      </c>
      <c r="J20" s="29">
        <v>4</v>
      </c>
      <c r="K20" s="29">
        <v>5</v>
      </c>
      <c r="L20" s="25"/>
      <c r="M20" t="s">
        <v>944</v>
      </c>
      <c r="N20" t="s">
        <v>945</v>
      </c>
      <c r="O20" t="s">
        <v>946</v>
      </c>
      <c r="P20" t="s">
        <v>947</v>
      </c>
    </row>
    <row r="21" spans="1:16">
      <c r="A21" s="25" t="s">
        <v>1905</v>
      </c>
      <c r="B21" s="29">
        <v>1</v>
      </c>
      <c r="C21" s="29">
        <v>6</v>
      </c>
      <c r="D21" s="29">
        <v>7</v>
      </c>
      <c r="E21" s="29">
        <v>8</v>
      </c>
      <c r="F21" s="29">
        <v>4</v>
      </c>
      <c r="G21" s="29">
        <v>9</v>
      </c>
      <c r="H21" s="29">
        <v>3</v>
      </c>
      <c r="I21" s="29">
        <v>2</v>
      </c>
      <c r="J21" s="29">
        <v>10</v>
      </c>
      <c r="K21" s="29">
        <v>5</v>
      </c>
      <c r="L21" s="25"/>
      <c r="M21" t="s">
        <v>767</v>
      </c>
      <c r="N21" t="s">
        <v>768</v>
      </c>
      <c r="O21" t="s">
        <v>769</v>
      </c>
      <c r="P21" t="s">
        <v>770</v>
      </c>
    </row>
    <row r="22" spans="1:16">
      <c r="A22" s="25" t="s">
        <v>1923</v>
      </c>
      <c r="B22" s="29">
        <v>9</v>
      </c>
      <c r="C22" s="29">
        <v>3</v>
      </c>
      <c r="D22" s="29">
        <v>2</v>
      </c>
      <c r="E22" s="29">
        <v>4</v>
      </c>
      <c r="F22" s="29">
        <v>5</v>
      </c>
      <c r="G22" s="29">
        <v>10</v>
      </c>
      <c r="H22" s="29">
        <v>7</v>
      </c>
      <c r="I22" s="29">
        <v>8</v>
      </c>
      <c r="J22" s="29">
        <v>1</v>
      </c>
      <c r="K22" s="29">
        <v>6</v>
      </c>
      <c r="L22" s="25"/>
      <c r="M22" t="s">
        <v>1374</v>
      </c>
      <c r="N22" t="s">
        <v>1375</v>
      </c>
      <c r="O22" t="s">
        <v>1376</v>
      </c>
      <c r="P22" t="s">
        <v>1377</v>
      </c>
    </row>
    <row r="23" spans="1:16">
      <c r="A23" s="25" t="s">
        <v>1907</v>
      </c>
      <c r="B23" s="29">
        <v>9</v>
      </c>
      <c r="C23" s="29">
        <v>2</v>
      </c>
      <c r="D23" s="29">
        <v>3</v>
      </c>
      <c r="E23" s="29">
        <v>4</v>
      </c>
      <c r="F23" s="29">
        <v>7</v>
      </c>
      <c r="G23" s="29">
        <v>5</v>
      </c>
      <c r="H23" s="29">
        <v>8</v>
      </c>
      <c r="I23" s="29">
        <v>10</v>
      </c>
      <c r="J23" s="29">
        <v>1</v>
      </c>
      <c r="K23" s="29">
        <v>6</v>
      </c>
      <c r="L23" s="25"/>
      <c r="M23" t="s">
        <v>830</v>
      </c>
      <c r="N23" t="s">
        <v>831</v>
      </c>
      <c r="O23" t="s">
        <v>832</v>
      </c>
      <c r="P23" t="s">
        <v>833</v>
      </c>
    </row>
    <row r="24" spans="1:16">
      <c r="A24" s="25" t="s">
        <v>1918</v>
      </c>
      <c r="B24" s="29">
        <v>9</v>
      </c>
      <c r="C24" s="29">
        <v>1</v>
      </c>
      <c r="D24" s="29">
        <v>4</v>
      </c>
      <c r="E24" s="29">
        <v>3</v>
      </c>
      <c r="F24" s="29">
        <v>5</v>
      </c>
      <c r="G24" s="29">
        <v>10</v>
      </c>
      <c r="H24" s="29">
        <v>8</v>
      </c>
      <c r="I24" s="29">
        <v>7</v>
      </c>
      <c r="J24" s="29">
        <v>2</v>
      </c>
      <c r="K24" s="29">
        <v>6</v>
      </c>
      <c r="L24" s="25"/>
      <c r="M24" t="s">
        <v>1201</v>
      </c>
      <c r="N24" t="s">
        <v>1202</v>
      </c>
      <c r="O24" t="s">
        <v>1203</v>
      </c>
      <c r="P24" t="s">
        <v>1203</v>
      </c>
    </row>
    <row r="25" spans="1:16">
      <c r="A25" s="25" t="s">
        <v>1898</v>
      </c>
      <c r="B25" s="30">
        <v>2</v>
      </c>
      <c r="C25" s="30">
        <v>10</v>
      </c>
      <c r="D25" s="30">
        <v>1</v>
      </c>
      <c r="E25" s="30">
        <v>9</v>
      </c>
      <c r="F25" s="30">
        <v>4</v>
      </c>
      <c r="G25" s="30">
        <v>5</v>
      </c>
      <c r="H25" s="30">
        <v>8</v>
      </c>
      <c r="I25" s="30">
        <v>7</v>
      </c>
      <c r="J25" s="30">
        <v>3</v>
      </c>
      <c r="K25" s="30">
        <v>6</v>
      </c>
      <c r="L25" s="25"/>
      <c r="M25" t="s">
        <v>520</v>
      </c>
      <c r="N25" t="s">
        <v>521</v>
      </c>
      <c r="O25" t="s">
        <v>522</v>
      </c>
      <c r="P25" t="s">
        <v>523</v>
      </c>
    </row>
    <row r="26" spans="1:16">
      <c r="A26" s="25" t="s">
        <v>1921</v>
      </c>
      <c r="B26" s="29">
        <v>5</v>
      </c>
      <c r="C26" s="29">
        <v>2</v>
      </c>
      <c r="D26" s="29">
        <v>4</v>
      </c>
      <c r="E26" s="29">
        <v>1</v>
      </c>
      <c r="F26" s="29">
        <v>8</v>
      </c>
      <c r="G26" s="29">
        <v>10</v>
      </c>
      <c r="H26" s="29">
        <v>7</v>
      </c>
      <c r="I26" s="29">
        <v>9</v>
      </c>
      <c r="J26" s="29">
        <v>3</v>
      </c>
      <c r="K26" s="29">
        <v>6</v>
      </c>
      <c r="L26" s="25"/>
      <c r="M26" t="s">
        <v>1306</v>
      </c>
      <c r="N26" t="s">
        <v>1307</v>
      </c>
      <c r="O26" t="s">
        <v>1308</v>
      </c>
      <c r="P26" t="s">
        <v>1309</v>
      </c>
    </row>
    <row r="27" spans="1:16">
      <c r="A27" s="25" t="s">
        <v>1891</v>
      </c>
      <c r="B27" s="29">
        <v>5</v>
      </c>
      <c r="C27" s="29">
        <v>1</v>
      </c>
      <c r="D27" s="29">
        <v>4</v>
      </c>
      <c r="E27" s="29">
        <v>2</v>
      </c>
      <c r="F27" s="29">
        <v>7</v>
      </c>
      <c r="G27" s="29">
        <v>8</v>
      </c>
      <c r="H27" s="29">
        <v>9</v>
      </c>
      <c r="I27" s="29">
        <v>10</v>
      </c>
      <c r="J27" s="29">
        <v>3</v>
      </c>
      <c r="K27" s="29">
        <v>6</v>
      </c>
      <c r="L27" s="25"/>
      <c r="M27" t="s">
        <v>264</v>
      </c>
      <c r="N27" t="s">
        <v>265</v>
      </c>
      <c r="O27" t="s">
        <v>266</v>
      </c>
      <c r="P27" t="s">
        <v>266</v>
      </c>
    </row>
    <row r="28" spans="1:16">
      <c r="A28" s="25" t="s">
        <v>1936</v>
      </c>
      <c r="B28" s="29">
        <v>9</v>
      </c>
      <c r="C28" s="29">
        <v>8</v>
      </c>
      <c r="D28" s="29">
        <v>2</v>
      </c>
      <c r="E28" s="29">
        <v>3</v>
      </c>
      <c r="F28" s="29">
        <v>7</v>
      </c>
      <c r="G28" s="29">
        <v>10</v>
      </c>
      <c r="H28" s="29">
        <v>1</v>
      </c>
      <c r="I28" s="29">
        <v>4</v>
      </c>
      <c r="J28" s="29">
        <v>5</v>
      </c>
      <c r="K28" s="29">
        <v>6</v>
      </c>
      <c r="L28" s="25"/>
      <c r="M28" t="s">
        <v>1797</v>
      </c>
      <c r="N28" t="s">
        <v>1798</v>
      </c>
      <c r="O28" t="s">
        <v>1799</v>
      </c>
      <c r="P28" t="s">
        <v>1800</v>
      </c>
    </row>
    <row r="29" spans="1:16">
      <c r="A29" s="25" t="s">
        <v>1914</v>
      </c>
      <c r="B29" s="29">
        <v>7</v>
      </c>
      <c r="C29" s="29">
        <v>8</v>
      </c>
      <c r="D29" s="29">
        <v>3</v>
      </c>
      <c r="E29" s="29">
        <v>1</v>
      </c>
      <c r="F29" s="29">
        <v>9</v>
      </c>
      <c r="G29" s="29">
        <v>10</v>
      </c>
      <c r="H29" s="29">
        <v>2</v>
      </c>
      <c r="I29" s="29">
        <v>4</v>
      </c>
      <c r="J29" s="29">
        <v>5</v>
      </c>
      <c r="K29" s="29">
        <v>6</v>
      </c>
      <c r="L29" s="25"/>
      <c r="M29" t="s">
        <v>1066</v>
      </c>
      <c r="N29" t="s">
        <v>1067</v>
      </c>
      <c r="O29" t="s">
        <v>1068</v>
      </c>
      <c r="P29" t="s">
        <v>1069</v>
      </c>
    </row>
    <row r="30" spans="1:16">
      <c r="A30" s="25" t="s">
        <v>2343</v>
      </c>
      <c r="B30" s="29">
        <v>10</v>
      </c>
      <c r="C30" s="29">
        <v>4</v>
      </c>
      <c r="D30" s="29">
        <v>3</v>
      </c>
      <c r="E30" s="29">
        <v>1</v>
      </c>
      <c r="F30" s="29">
        <v>5</v>
      </c>
      <c r="G30" s="29">
        <v>8</v>
      </c>
      <c r="H30" s="29">
        <v>2</v>
      </c>
      <c r="I30" s="29">
        <v>7</v>
      </c>
      <c r="J30" s="29">
        <v>9</v>
      </c>
      <c r="K30" s="29">
        <v>6</v>
      </c>
      <c r="L30" s="25"/>
      <c r="M30" t="s">
        <v>2316</v>
      </c>
      <c r="N30" t="s">
        <v>2317</v>
      </c>
      <c r="O30" t="s">
        <v>2318</v>
      </c>
      <c r="P30" t="s">
        <v>2319</v>
      </c>
    </row>
    <row r="31" spans="1:16">
      <c r="A31" s="25" t="s">
        <v>2330</v>
      </c>
      <c r="B31" s="29">
        <v>5</v>
      </c>
      <c r="C31" s="29">
        <v>7</v>
      </c>
      <c r="D31" s="29">
        <v>1</v>
      </c>
      <c r="E31" s="29">
        <v>2</v>
      </c>
      <c r="F31" s="29">
        <v>3</v>
      </c>
      <c r="G31" s="29">
        <v>4</v>
      </c>
      <c r="H31" s="29">
        <v>9</v>
      </c>
      <c r="I31" s="29">
        <v>8</v>
      </c>
      <c r="J31" s="29">
        <v>10</v>
      </c>
      <c r="K31" s="29">
        <v>6</v>
      </c>
      <c r="L31" s="25"/>
      <c r="M31" t="s">
        <v>2189</v>
      </c>
      <c r="N31" t="s">
        <v>2190</v>
      </c>
      <c r="O31" t="s">
        <v>2191</v>
      </c>
      <c r="P31" t="s">
        <v>2192</v>
      </c>
    </row>
    <row r="32" spans="1:16">
      <c r="A32" s="25" t="s">
        <v>1931</v>
      </c>
      <c r="B32" s="29">
        <v>5</v>
      </c>
      <c r="C32" s="29">
        <v>4</v>
      </c>
      <c r="D32" s="29">
        <v>2</v>
      </c>
      <c r="E32" s="29">
        <v>3</v>
      </c>
      <c r="F32" s="29">
        <v>6</v>
      </c>
      <c r="G32" s="29">
        <v>10</v>
      </c>
      <c r="H32" s="29">
        <v>8</v>
      </c>
      <c r="I32" s="29">
        <v>9</v>
      </c>
      <c r="J32" s="29">
        <v>1</v>
      </c>
      <c r="K32" s="29">
        <v>7</v>
      </c>
      <c r="L32" s="25"/>
      <c r="M32" t="s">
        <v>1638</v>
      </c>
      <c r="N32" t="s">
        <v>1639</v>
      </c>
      <c r="O32" t="s">
        <v>1640</v>
      </c>
      <c r="P32" t="s">
        <v>1641</v>
      </c>
    </row>
    <row r="33" spans="1:16">
      <c r="A33" s="25" t="s">
        <v>2339</v>
      </c>
      <c r="B33" s="29">
        <v>5</v>
      </c>
      <c r="C33" s="29">
        <v>6</v>
      </c>
      <c r="D33" s="29">
        <v>3</v>
      </c>
      <c r="E33" s="29">
        <v>1</v>
      </c>
      <c r="F33" s="29">
        <v>9</v>
      </c>
      <c r="G33" s="29">
        <v>10</v>
      </c>
      <c r="H33" s="29">
        <v>8</v>
      </c>
      <c r="I33" s="29">
        <v>4</v>
      </c>
      <c r="J33" s="29">
        <v>2</v>
      </c>
      <c r="K33" s="29">
        <v>7</v>
      </c>
      <c r="L33" s="25"/>
      <c r="M33" t="s">
        <v>2276</v>
      </c>
      <c r="N33" t="s">
        <v>2277</v>
      </c>
      <c r="O33" t="s">
        <v>2278</v>
      </c>
      <c r="P33" t="s">
        <v>2279</v>
      </c>
    </row>
    <row r="34" spans="1:16">
      <c r="A34" s="25" t="s">
        <v>1919</v>
      </c>
      <c r="B34" s="29">
        <v>4</v>
      </c>
      <c r="C34" s="29">
        <v>1</v>
      </c>
      <c r="D34" s="29">
        <v>3</v>
      </c>
      <c r="E34" s="29">
        <v>6</v>
      </c>
      <c r="F34" s="29">
        <v>9</v>
      </c>
      <c r="G34" s="29">
        <v>10</v>
      </c>
      <c r="H34" s="29">
        <v>8</v>
      </c>
      <c r="I34" s="29">
        <v>5</v>
      </c>
      <c r="J34" s="29">
        <v>2</v>
      </c>
      <c r="K34" s="29">
        <v>7</v>
      </c>
      <c r="L34" s="25"/>
      <c r="M34" t="s">
        <v>1236</v>
      </c>
      <c r="N34" t="s">
        <v>1236</v>
      </c>
      <c r="O34" t="s">
        <v>1237</v>
      </c>
      <c r="P34" t="s">
        <v>1237</v>
      </c>
    </row>
    <row r="35" spans="1:16">
      <c r="A35" s="25" t="s">
        <v>2322</v>
      </c>
      <c r="B35" s="29">
        <v>6</v>
      </c>
      <c r="C35" s="29">
        <v>9</v>
      </c>
      <c r="D35" s="29">
        <v>2</v>
      </c>
      <c r="E35" s="29">
        <v>3</v>
      </c>
      <c r="F35" s="29">
        <v>5</v>
      </c>
      <c r="G35" s="29">
        <v>8</v>
      </c>
      <c r="H35" s="29">
        <v>1</v>
      </c>
      <c r="I35" s="29">
        <v>4</v>
      </c>
      <c r="J35" s="29">
        <v>10</v>
      </c>
      <c r="K35" s="29">
        <v>7</v>
      </c>
      <c r="L35" s="25"/>
      <c r="M35" t="s">
        <v>2110</v>
      </c>
      <c r="N35" t="s">
        <v>2110</v>
      </c>
      <c r="O35" t="s">
        <v>2111</v>
      </c>
      <c r="P35" t="s">
        <v>2112</v>
      </c>
    </row>
    <row r="36" spans="1:16">
      <c r="A36" s="25" t="s">
        <v>1909</v>
      </c>
      <c r="B36" s="29">
        <v>10</v>
      </c>
      <c r="C36" s="29">
        <v>4</v>
      </c>
      <c r="D36" s="29">
        <v>3</v>
      </c>
      <c r="E36" s="29">
        <v>2</v>
      </c>
      <c r="F36" s="29">
        <v>9</v>
      </c>
      <c r="G36" s="29">
        <v>5</v>
      </c>
      <c r="H36" s="29">
        <v>7</v>
      </c>
      <c r="I36" s="29">
        <v>6</v>
      </c>
      <c r="J36" s="29">
        <v>1</v>
      </c>
      <c r="K36" s="29">
        <v>8</v>
      </c>
      <c r="L36" s="25"/>
      <c r="M36" t="s">
        <v>905</v>
      </c>
      <c r="N36" t="s">
        <v>906</v>
      </c>
      <c r="O36" t="s">
        <v>907</v>
      </c>
      <c r="P36" t="s">
        <v>908</v>
      </c>
    </row>
    <row r="37" spans="1:16">
      <c r="A37" s="25" t="s">
        <v>1888</v>
      </c>
      <c r="B37" s="29">
        <v>2</v>
      </c>
      <c r="C37" s="29">
        <v>5</v>
      </c>
      <c r="D37" s="29">
        <v>3</v>
      </c>
      <c r="E37" s="29">
        <v>6</v>
      </c>
      <c r="F37" s="29">
        <v>7</v>
      </c>
      <c r="G37" s="29">
        <v>10</v>
      </c>
      <c r="H37" s="29">
        <v>4</v>
      </c>
      <c r="I37" s="29">
        <v>9</v>
      </c>
      <c r="J37" s="29">
        <v>1</v>
      </c>
      <c r="K37" s="29">
        <v>8</v>
      </c>
      <c r="L37" s="25"/>
      <c r="M37" t="s">
        <v>149</v>
      </c>
      <c r="N37" t="s">
        <v>150</v>
      </c>
      <c r="O37" t="s">
        <v>151</v>
      </c>
      <c r="P37" t="s">
        <v>152</v>
      </c>
    </row>
    <row r="38" spans="1:16">
      <c r="A38" s="25" t="s">
        <v>1938</v>
      </c>
      <c r="B38" s="29">
        <v>7</v>
      </c>
      <c r="C38" s="29">
        <v>1</v>
      </c>
      <c r="D38" s="29">
        <v>3</v>
      </c>
      <c r="E38" s="29">
        <v>6</v>
      </c>
      <c r="F38" s="29">
        <v>4</v>
      </c>
      <c r="G38" s="29">
        <v>9</v>
      </c>
      <c r="H38" s="29">
        <v>10</v>
      </c>
      <c r="I38" s="29">
        <v>5</v>
      </c>
      <c r="J38" s="29">
        <v>2</v>
      </c>
      <c r="K38" s="29">
        <v>8</v>
      </c>
      <c r="L38" s="25"/>
      <c r="M38" t="s">
        <v>1863</v>
      </c>
      <c r="N38" t="s">
        <v>1864</v>
      </c>
      <c r="O38" t="s">
        <v>1865</v>
      </c>
      <c r="P38" t="s">
        <v>1866</v>
      </c>
    </row>
    <row r="39" spans="1:16">
      <c r="A39" s="25" t="s">
        <v>2331</v>
      </c>
      <c r="B39" s="29">
        <v>5</v>
      </c>
      <c r="C39" s="29">
        <v>6</v>
      </c>
      <c r="D39" s="29">
        <v>3</v>
      </c>
      <c r="E39" s="29">
        <v>1</v>
      </c>
      <c r="F39" s="29">
        <v>9</v>
      </c>
      <c r="G39" s="29">
        <v>10</v>
      </c>
      <c r="H39" s="29">
        <v>4</v>
      </c>
      <c r="I39" s="29">
        <v>7</v>
      </c>
      <c r="J39" s="29">
        <v>2</v>
      </c>
      <c r="K39" s="29">
        <v>8</v>
      </c>
      <c r="L39" s="25"/>
      <c r="M39" t="s">
        <v>2199</v>
      </c>
      <c r="N39" t="s">
        <v>2200</v>
      </c>
      <c r="O39" t="s">
        <v>2201</v>
      </c>
      <c r="P39" t="s">
        <v>2202</v>
      </c>
    </row>
    <row r="40" spans="1:16">
      <c r="A40" s="25" t="s">
        <v>1897</v>
      </c>
      <c r="B40" s="29">
        <v>9</v>
      </c>
      <c r="C40" s="29">
        <v>7</v>
      </c>
      <c r="D40" s="29">
        <v>1</v>
      </c>
      <c r="E40" s="29">
        <v>3</v>
      </c>
      <c r="F40" s="29">
        <v>5</v>
      </c>
      <c r="G40" s="29">
        <v>10</v>
      </c>
      <c r="H40" s="29">
        <v>2</v>
      </c>
      <c r="I40" s="29">
        <v>4</v>
      </c>
      <c r="J40" s="29">
        <v>6</v>
      </c>
      <c r="K40" s="29">
        <v>8</v>
      </c>
      <c r="L40" s="25"/>
      <c r="M40" t="s">
        <v>485</v>
      </c>
      <c r="N40" t="s">
        <v>486</v>
      </c>
      <c r="O40" t="s">
        <v>487</v>
      </c>
      <c r="P40" t="s">
        <v>488</v>
      </c>
    </row>
    <row r="41" spans="1:16">
      <c r="A41" s="25" t="s">
        <v>1924</v>
      </c>
      <c r="B41" s="29">
        <v>1</v>
      </c>
      <c r="C41" s="29">
        <v>9</v>
      </c>
      <c r="D41" s="29">
        <v>2</v>
      </c>
      <c r="E41" s="29">
        <v>3</v>
      </c>
      <c r="F41" s="29">
        <v>7</v>
      </c>
      <c r="G41" s="29">
        <v>4</v>
      </c>
      <c r="H41" s="29">
        <v>5</v>
      </c>
      <c r="I41" s="29">
        <v>6</v>
      </c>
      <c r="J41" s="29">
        <v>10</v>
      </c>
      <c r="K41" s="29">
        <v>8</v>
      </c>
      <c r="L41" s="25"/>
      <c r="M41" t="s">
        <v>1406</v>
      </c>
      <c r="N41" t="s">
        <v>1406</v>
      </c>
      <c r="O41" t="s">
        <v>1406</v>
      </c>
      <c r="P41" t="s">
        <v>1406</v>
      </c>
    </row>
    <row r="42" spans="1:16">
      <c r="A42" s="25" t="s">
        <v>1935</v>
      </c>
      <c r="B42" s="29">
        <v>3</v>
      </c>
      <c r="C42" s="29">
        <v>9</v>
      </c>
      <c r="D42" s="29">
        <v>1</v>
      </c>
      <c r="E42" s="29">
        <v>2</v>
      </c>
      <c r="F42" s="29">
        <v>4</v>
      </c>
      <c r="G42" s="29">
        <v>5</v>
      </c>
      <c r="H42" s="29">
        <v>7</v>
      </c>
      <c r="I42" s="29">
        <v>6</v>
      </c>
      <c r="J42" s="29">
        <v>10</v>
      </c>
      <c r="K42" s="29">
        <v>8</v>
      </c>
      <c r="L42" s="25"/>
      <c r="M42" t="s">
        <v>1762</v>
      </c>
      <c r="N42" t="s">
        <v>1762</v>
      </c>
      <c r="O42" t="s">
        <v>1763</v>
      </c>
      <c r="P42" t="s">
        <v>1763</v>
      </c>
    </row>
    <row r="43" spans="1:16">
      <c r="A43" s="25" t="s">
        <v>1920</v>
      </c>
      <c r="B43" s="29">
        <v>5</v>
      </c>
      <c r="C43" s="29">
        <v>1</v>
      </c>
      <c r="D43" s="29">
        <v>3</v>
      </c>
      <c r="E43" s="29">
        <v>4</v>
      </c>
      <c r="F43" s="29">
        <v>6</v>
      </c>
      <c r="G43" s="29">
        <v>2</v>
      </c>
      <c r="H43" s="29">
        <v>7</v>
      </c>
      <c r="I43" s="29">
        <v>9</v>
      </c>
      <c r="J43" s="29">
        <v>10</v>
      </c>
      <c r="K43" s="29">
        <v>8</v>
      </c>
      <c r="L43" s="25"/>
      <c r="M43" t="s">
        <v>1270</v>
      </c>
      <c r="N43" t="s">
        <v>1271</v>
      </c>
      <c r="O43" t="s">
        <v>1272</v>
      </c>
      <c r="P43" t="s">
        <v>1273</v>
      </c>
    </row>
    <row r="44" spans="1:16">
      <c r="A44" s="25" t="s">
        <v>1896</v>
      </c>
      <c r="B44" s="29">
        <v>5</v>
      </c>
      <c r="C44" s="29">
        <v>6</v>
      </c>
      <c r="D44" s="29">
        <v>2</v>
      </c>
      <c r="E44" s="29">
        <v>3</v>
      </c>
      <c r="F44" s="29">
        <v>7</v>
      </c>
      <c r="G44" s="29">
        <v>10</v>
      </c>
      <c r="H44" s="29">
        <v>8</v>
      </c>
      <c r="I44" s="29">
        <v>4</v>
      </c>
      <c r="J44" s="29">
        <v>1</v>
      </c>
      <c r="K44" s="29">
        <v>9</v>
      </c>
      <c r="L44" s="25"/>
      <c r="M44" t="s">
        <v>451</v>
      </c>
      <c r="N44" t="s">
        <v>452</v>
      </c>
      <c r="O44" t="s">
        <v>453</v>
      </c>
      <c r="P44" t="s">
        <v>454</v>
      </c>
    </row>
    <row r="45" spans="1:16">
      <c r="A45" s="25" t="s">
        <v>2328</v>
      </c>
      <c r="B45" s="29">
        <v>5</v>
      </c>
      <c r="C45" s="29">
        <v>4</v>
      </c>
      <c r="D45" s="29">
        <v>2</v>
      </c>
      <c r="E45" s="29">
        <v>3</v>
      </c>
      <c r="F45" s="29">
        <v>8</v>
      </c>
      <c r="G45" s="29">
        <v>10</v>
      </c>
      <c r="H45" s="29">
        <v>6</v>
      </c>
      <c r="I45" s="29">
        <v>7</v>
      </c>
      <c r="J45" s="29">
        <v>1</v>
      </c>
      <c r="K45" s="29">
        <v>9</v>
      </c>
      <c r="L45" s="25"/>
      <c r="M45" t="s">
        <v>2171</v>
      </c>
      <c r="N45" t="s">
        <v>2172</v>
      </c>
      <c r="O45" t="s">
        <v>2173</v>
      </c>
      <c r="P45" t="s">
        <v>2173</v>
      </c>
    </row>
    <row r="46" spans="1:16">
      <c r="A46" s="25" t="s">
        <v>1900</v>
      </c>
      <c r="B46" s="29">
        <v>2</v>
      </c>
      <c r="C46" s="29">
        <v>10</v>
      </c>
      <c r="D46" s="29">
        <v>4</v>
      </c>
      <c r="E46" s="29">
        <v>6</v>
      </c>
      <c r="F46" s="29">
        <v>5</v>
      </c>
      <c r="G46" s="29">
        <v>3</v>
      </c>
      <c r="H46" s="29">
        <v>8</v>
      </c>
      <c r="I46" s="29">
        <v>7</v>
      </c>
      <c r="J46" s="29">
        <v>1</v>
      </c>
      <c r="K46" s="29">
        <v>9</v>
      </c>
      <c r="L46" s="25"/>
      <c r="M46" t="s">
        <v>590</v>
      </c>
      <c r="N46" t="s">
        <v>591</v>
      </c>
      <c r="O46" t="s">
        <v>592</v>
      </c>
      <c r="P46" t="s">
        <v>593</v>
      </c>
    </row>
    <row r="47" spans="1:16">
      <c r="A47" s="25" t="s">
        <v>2327</v>
      </c>
      <c r="B47" s="29">
        <v>3</v>
      </c>
      <c r="C47" s="29">
        <v>2</v>
      </c>
      <c r="D47" s="29">
        <v>4</v>
      </c>
      <c r="E47" s="29">
        <v>5</v>
      </c>
      <c r="F47" s="29">
        <v>6</v>
      </c>
      <c r="G47" s="29">
        <v>10</v>
      </c>
      <c r="H47" s="29">
        <v>8</v>
      </c>
      <c r="I47" s="29">
        <v>7</v>
      </c>
      <c r="J47" s="29">
        <v>1</v>
      </c>
      <c r="K47" s="29">
        <v>9</v>
      </c>
      <c r="L47" s="25"/>
      <c r="M47" t="s">
        <v>2160</v>
      </c>
      <c r="N47" t="s">
        <v>2161</v>
      </c>
      <c r="O47" t="s">
        <v>2162</v>
      </c>
      <c r="P47" t="s">
        <v>2163</v>
      </c>
    </row>
    <row r="48" spans="1:16">
      <c r="A48" s="25" t="s">
        <v>2337</v>
      </c>
      <c r="B48" s="29">
        <v>7</v>
      </c>
      <c r="C48" s="29">
        <v>1</v>
      </c>
      <c r="D48" s="29">
        <v>3</v>
      </c>
      <c r="E48" s="29">
        <v>4</v>
      </c>
      <c r="F48" s="29">
        <v>6</v>
      </c>
      <c r="G48" s="29">
        <v>10</v>
      </c>
      <c r="H48" s="29">
        <v>5</v>
      </c>
      <c r="I48" s="29">
        <v>8</v>
      </c>
      <c r="J48" s="29">
        <v>2</v>
      </c>
      <c r="K48" s="29">
        <v>9</v>
      </c>
      <c r="L48" s="25"/>
      <c r="M48" t="s">
        <v>2256</v>
      </c>
      <c r="N48" t="s">
        <v>2257</v>
      </c>
      <c r="O48" t="s">
        <v>2258</v>
      </c>
      <c r="P48" t="s">
        <v>2259</v>
      </c>
    </row>
    <row r="49" spans="1:16">
      <c r="A49" s="25" t="s">
        <v>2335</v>
      </c>
      <c r="B49" s="29">
        <v>7</v>
      </c>
      <c r="C49" s="29">
        <v>8</v>
      </c>
      <c r="D49" s="29">
        <v>1</v>
      </c>
      <c r="E49" s="29">
        <v>4</v>
      </c>
      <c r="F49" s="29">
        <v>6</v>
      </c>
      <c r="G49" s="29">
        <v>10</v>
      </c>
      <c r="H49" s="29">
        <v>2</v>
      </c>
      <c r="I49" s="29">
        <v>5</v>
      </c>
      <c r="J49" s="29">
        <v>3</v>
      </c>
      <c r="K49" s="29">
        <v>9</v>
      </c>
      <c r="L49" s="25"/>
      <c r="M49" t="s">
        <v>2239</v>
      </c>
      <c r="N49" t="s">
        <v>2240</v>
      </c>
      <c r="O49" t="s">
        <v>2241</v>
      </c>
      <c r="P49" t="s">
        <v>2242</v>
      </c>
    </row>
    <row r="50" spans="1:16">
      <c r="A50" s="25" t="s">
        <v>1927</v>
      </c>
      <c r="B50" s="29">
        <v>8</v>
      </c>
      <c r="C50" s="29">
        <v>4</v>
      </c>
      <c r="D50" s="29">
        <v>1</v>
      </c>
      <c r="E50" s="29">
        <v>2</v>
      </c>
      <c r="F50" s="29">
        <v>7</v>
      </c>
      <c r="G50" s="29">
        <v>10</v>
      </c>
      <c r="H50" s="29">
        <v>5</v>
      </c>
      <c r="I50" s="29">
        <v>6</v>
      </c>
      <c r="J50" s="29">
        <v>3</v>
      </c>
      <c r="K50" s="29">
        <v>9</v>
      </c>
      <c r="L50" s="25"/>
      <c r="M50" t="s">
        <v>1502</v>
      </c>
      <c r="N50" t="s">
        <v>1503</v>
      </c>
      <c r="O50" t="s">
        <v>1504</v>
      </c>
      <c r="P50" t="s">
        <v>1505</v>
      </c>
    </row>
    <row r="51" spans="1:16">
      <c r="A51" s="25" t="s">
        <v>2334</v>
      </c>
      <c r="B51" s="29">
        <v>7</v>
      </c>
      <c r="C51" s="29">
        <v>5</v>
      </c>
      <c r="D51" s="29">
        <v>2</v>
      </c>
      <c r="E51" s="29">
        <v>1</v>
      </c>
      <c r="F51" s="29">
        <v>3</v>
      </c>
      <c r="G51" s="29">
        <v>10</v>
      </c>
      <c r="H51" s="29">
        <v>8</v>
      </c>
      <c r="I51" s="29">
        <v>6</v>
      </c>
      <c r="J51" s="29">
        <v>4</v>
      </c>
      <c r="K51" s="29">
        <v>9</v>
      </c>
      <c r="L51" s="25"/>
      <c r="M51" t="s">
        <v>2230</v>
      </c>
      <c r="N51" t="s">
        <v>2231</v>
      </c>
      <c r="O51" t="s">
        <v>2232</v>
      </c>
      <c r="P51" t="s">
        <v>2232</v>
      </c>
    </row>
    <row r="52" spans="1:16">
      <c r="A52" s="25" t="s">
        <v>1889</v>
      </c>
      <c r="B52" s="29">
        <v>8</v>
      </c>
      <c r="C52" s="29">
        <v>3</v>
      </c>
      <c r="D52" s="29">
        <v>2</v>
      </c>
      <c r="E52" s="29">
        <v>1</v>
      </c>
      <c r="F52" s="29">
        <v>6</v>
      </c>
      <c r="G52" s="29">
        <v>10</v>
      </c>
      <c r="H52" s="29">
        <v>5</v>
      </c>
      <c r="I52" s="29">
        <v>7</v>
      </c>
      <c r="J52" s="29">
        <v>4</v>
      </c>
      <c r="K52" s="29">
        <v>9</v>
      </c>
      <c r="L52" s="25"/>
      <c r="M52" t="s">
        <v>193</v>
      </c>
      <c r="N52" t="s">
        <v>194</v>
      </c>
      <c r="O52" t="s">
        <v>195</v>
      </c>
      <c r="P52" t="s">
        <v>196</v>
      </c>
    </row>
    <row r="53" spans="1:16">
      <c r="A53" s="25" t="s">
        <v>1932</v>
      </c>
      <c r="B53" s="29">
        <v>3</v>
      </c>
      <c r="C53" s="29">
        <v>4</v>
      </c>
      <c r="D53" s="29">
        <v>2</v>
      </c>
      <c r="E53" s="29">
        <v>7</v>
      </c>
      <c r="F53" s="29">
        <v>5</v>
      </c>
      <c r="G53" s="29">
        <v>10</v>
      </c>
      <c r="H53" s="29">
        <v>8</v>
      </c>
      <c r="I53" s="29">
        <v>1</v>
      </c>
      <c r="J53" s="29">
        <v>6</v>
      </c>
      <c r="K53" s="29">
        <v>9</v>
      </c>
      <c r="L53" s="25"/>
      <c r="M53" t="s">
        <v>1676</v>
      </c>
      <c r="N53" t="s">
        <v>1677</v>
      </c>
      <c r="O53" t="s">
        <v>1678</v>
      </c>
      <c r="P53" t="s">
        <v>1679</v>
      </c>
    </row>
    <row r="54" spans="1:16">
      <c r="A54" s="25" t="s">
        <v>1901</v>
      </c>
      <c r="B54" s="29">
        <v>6</v>
      </c>
      <c r="C54" s="29">
        <v>7</v>
      </c>
      <c r="D54" s="29">
        <v>1</v>
      </c>
      <c r="E54" s="29">
        <v>3</v>
      </c>
      <c r="F54" s="29">
        <v>5</v>
      </c>
      <c r="G54" s="29">
        <v>8</v>
      </c>
      <c r="H54" s="29">
        <v>4</v>
      </c>
      <c r="I54" s="29">
        <v>2</v>
      </c>
      <c r="J54" s="29">
        <v>10</v>
      </c>
      <c r="K54" s="29">
        <v>9</v>
      </c>
      <c r="L54" s="25"/>
      <c r="M54" t="s">
        <v>630</v>
      </c>
      <c r="N54" t="s">
        <v>631</v>
      </c>
      <c r="O54" t="s">
        <v>632</v>
      </c>
      <c r="P54" t="s">
        <v>633</v>
      </c>
    </row>
    <row r="55" spans="1:16">
      <c r="A55" s="25" t="s">
        <v>1928</v>
      </c>
      <c r="B55" s="29">
        <v>6</v>
      </c>
      <c r="C55" s="29">
        <v>2</v>
      </c>
      <c r="D55" s="29">
        <v>3</v>
      </c>
      <c r="E55" s="29">
        <v>5</v>
      </c>
      <c r="F55" s="29">
        <v>4</v>
      </c>
      <c r="G55" s="29">
        <v>9</v>
      </c>
      <c r="H55" s="29">
        <v>7</v>
      </c>
      <c r="I55" s="29">
        <v>8</v>
      </c>
      <c r="J55" s="29">
        <v>1</v>
      </c>
      <c r="K55" s="29">
        <v>10</v>
      </c>
      <c r="L55" s="25"/>
      <c r="M55" t="s">
        <v>1538</v>
      </c>
      <c r="O55" t="s">
        <v>1539</v>
      </c>
      <c r="P55" t="s">
        <v>1540</v>
      </c>
    </row>
    <row r="56" spans="1:16">
      <c r="A56" s="25" t="s">
        <v>1930</v>
      </c>
      <c r="B56" s="29">
        <v>7</v>
      </c>
      <c r="C56" s="29">
        <v>1</v>
      </c>
      <c r="D56" s="29">
        <v>3</v>
      </c>
      <c r="E56" s="29">
        <v>4</v>
      </c>
      <c r="F56" s="29">
        <v>5</v>
      </c>
      <c r="G56" s="29">
        <v>8</v>
      </c>
      <c r="H56" s="29">
        <v>9</v>
      </c>
      <c r="I56" s="29">
        <v>6</v>
      </c>
      <c r="J56" s="29">
        <v>2</v>
      </c>
      <c r="K56" s="29">
        <v>10</v>
      </c>
      <c r="L56" s="25"/>
      <c r="M56" t="s">
        <v>1605</v>
      </c>
      <c r="N56" t="s">
        <v>1606</v>
      </c>
      <c r="O56" t="s">
        <v>1607</v>
      </c>
      <c r="P56" t="s">
        <v>1608</v>
      </c>
    </row>
    <row r="57" spans="1:16">
      <c r="A57" s="25" t="s">
        <v>2326</v>
      </c>
      <c r="B57" s="29">
        <v>9</v>
      </c>
      <c r="C57" s="29">
        <v>5</v>
      </c>
      <c r="D57" s="29">
        <v>6</v>
      </c>
      <c r="E57" s="29">
        <v>1</v>
      </c>
      <c r="F57" s="29">
        <v>7</v>
      </c>
      <c r="G57" s="29">
        <v>8</v>
      </c>
      <c r="H57" s="29">
        <v>2</v>
      </c>
      <c r="I57" s="29">
        <v>4</v>
      </c>
      <c r="J57" s="29">
        <v>3</v>
      </c>
      <c r="K57" s="29">
        <v>10</v>
      </c>
      <c r="L57" s="25"/>
      <c r="M57" t="s">
        <v>2149</v>
      </c>
      <c r="N57" t="s">
        <v>2150</v>
      </c>
      <c r="O57" t="s">
        <v>2151</v>
      </c>
      <c r="P57" t="s">
        <v>2152</v>
      </c>
    </row>
    <row r="58" spans="1:16">
      <c r="A58" s="25" t="s">
        <v>2338</v>
      </c>
      <c r="B58" s="29">
        <v>3</v>
      </c>
      <c r="C58" s="29">
        <v>8</v>
      </c>
      <c r="D58" s="29">
        <v>2</v>
      </c>
      <c r="E58" s="29">
        <v>1</v>
      </c>
      <c r="F58" s="29">
        <v>6</v>
      </c>
      <c r="G58" s="29">
        <v>9</v>
      </c>
      <c r="H58" s="29">
        <v>4</v>
      </c>
      <c r="I58" s="29">
        <v>7</v>
      </c>
      <c r="J58" s="29">
        <v>5</v>
      </c>
      <c r="K58" s="29">
        <v>10</v>
      </c>
      <c r="L58" s="25"/>
      <c r="M58" t="s">
        <v>2267</v>
      </c>
      <c r="N58" t="s">
        <v>2268</v>
      </c>
      <c r="O58" t="s">
        <v>2269</v>
      </c>
      <c r="P58" t="s">
        <v>2268</v>
      </c>
    </row>
    <row r="59" spans="1:16">
      <c r="A59" s="25" t="s">
        <v>2324</v>
      </c>
      <c r="B59" s="29">
        <v>8</v>
      </c>
      <c r="C59" s="29">
        <v>1</v>
      </c>
      <c r="D59" s="29">
        <v>2</v>
      </c>
      <c r="E59" s="29">
        <v>3</v>
      </c>
      <c r="F59" s="29">
        <v>5</v>
      </c>
      <c r="G59" s="29">
        <v>9</v>
      </c>
      <c r="H59" s="29">
        <v>6</v>
      </c>
      <c r="I59" s="29">
        <v>4</v>
      </c>
      <c r="J59" s="29">
        <v>7</v>
      </c>
      <c r="K59" s="29">
        <v>10</v>
      </c>
      <c r="L59" s="25"/>
      <c r="M59" t="s">
        <v>2129</v>
      </c>
      <c r="N59" t="s">
        <v>2130</v>
      </c>
      <c r="O59" t="s">
        <v>2131</v>
      </c>
      <c r="P59" t="s">
        <v>2132</v>
      </c>
    </row>
    <row r="60" spans="1:16">
      <c r="A60" s="25" t="s">
        <v>1893</v>
      </c>
      <c r="B60" s="29">
        <v>4</v>
      </c>
      <c r="C60" s="29">
        <v>6</v>
      </c>
      <c r="D60" s="29">
        <v>1</v>
      </c>
      <c r="E60" s="29">
        <v>2</v>
      </c>
      <c r="F60" s="29">
        <v>8</v>
      </c>
      <c r="G60" s="29">
        <v>9</v>
      </c>
      <c r="H60" s="29">
        <v>3</v>
      </c>
      <c r="I60" s="29">
        <v>5</v>
      </c>
      <c r="J60" s="29">
        <v>7</v>
      </c>
      <c r="K60" s="29">
        <v>10</v>
      </c>
      <c r="L60" s="25"/>
      <c r="M60" t="s">
        <v>338</v>
      </c>
      <c r="N60" t="s">
        <v>338</v>
      </c>
      <c r="O60" t="s">
        <v>339</v>
      </c>
      <c r="P60" t="s">
        <v>340</v>
      </c>
    </row>
    <row r="61" spans="1:16">
      <c r="A61" s="25" t="s">
        <v>1906</v>
      </c>
      <c r="B61" s="29">
        <v>9</v>
      </c>
      <c r="C61" s="29">
        <v>2</v>
      </c>
      <c r="D61" s="29">
        <v>3</v>
      </c>
      <c r="E61" s="29">
        <v>1</v>
      </c>
      <c r="F61" s="29">
        <v>5</v>
      </c>
      <c r="G61" s="29">
        <v>8</v>
      </c>
      <c r="H61" s="29">
        <v>4</v>
      </c>
      <c r="I61" s="29">
        <v>6</v>
      </c>
      <c r="J61" s="29">
        <v>7</v>
      </c>
      <c r="K61" s="29">
        <v>10</v>
      </c>
      <c r="L61" s="25"/>
      <c r="M61" t="s">
        <v>793</v>
      </c>
      <c r="N61" t="s">
        <v>794</v>
      </c>
      <c r="O61" t="s">
        <v>795</v>
      </c>
      <c r="P61" t="s">
        <v>796</v>
      </c>
    </row>
    <row r="62" spans="1:16">
      <c r="A62" s="25" t="s">
        <v>1912</v>
      </c>
      <c r="B62" s="29">
        <v>8</v>
      </c>
      <c r="C62" s="29">
        <v>4</v>
      </c>
      <c r="D62" s="29">
        <v>1</v>
      </c>
      <c r="E62" s="29">
        <v>2</v>
      </c>
      <c r="F62" s="29">
        <v>3</v>
      </c>
      <c r="G62" s="29">
        <v>9</v>
      </c>
      <c r="H62" s="29">
        <v>5</v>
      </c>
      <c r="I62" s="29">
        <v>6</v>
      </c>
      <c r="J62" s="29">
        <v>7</v>
      </c>
      <c r="K62" s="29">
        <v>10</v>
      </c>
      <c r="L62" s="25"/>
      <c r="M62" t="s">
        <v>1004</v>
      </c>
      <c r="N62" t="s">
        <v>1004</v>
      </c>
      <c r="O62" t="s">
        <v>1004</v>
      </c>
      <c r="P62" t="s">
        <v>1004</v>
      </c>
    </row>
    <row r="63" spans="1:16">
      <c r="A63" s="25" t="s">
        <v>2341</v>
      </c>
      <c r="B63" s="29">
        <v>1</v>
      </c>
      <c r="C63" s="29">
        <v>2</v>
      </c>
      <c r="D63" s="29">
        <v>7</v>
      </c>
      <c r="E63" s="29">
        <v>5</v>
      </c>
      <c r="F63" s="29">
        <v>4</v>
      </c>
      <c r="G63" s="29">
        <v>9</v>
      </c>
      <c r="H63" s="29">
        <v>6</v>
      </c>
      <c r="I63" s="29">
        <v>3</v>
      </c>
      <c r="J63" s="29">
        <v>8</v>
      </c>
      <c r="K63" s="29">
        <v>10</v>
      </c>
      <c r="L63" s="25"/>
      <c r="M63" t="s">
        <v>2294</v>
      </c>
      <c r="N63" t="s">
        <v>2295</v>
      </c>
      <c r="O63" t="s">
        <v>2296</v>
      </c>
      <c r="P63" t="s">
        <v>2297</v>
      </c>
    </row>
    <row r="64" spans="1:16">
      <c r="A64" s="25" t="s">
        <v>2340</v>
      </c>
      <c r="B64" s="29">
        <v>3</v>
      </c>
      <c r="C64" s="29">
        <v>5</v>
      </c>
      <c r="D64" s="29">
        <v>1</v>
      </c>
      <c r="E64" s="29">
        <v>2</v>
      </c>
      <c r="F64" s="29">
        <v>7</v>
      </c>
      <c r="G64" s="29">
        <v>6</v>
      </c>
      <c r="H64" s="29">
        <v>4</v>
      </c>
      <c r="I64" s="29">
        <v>9</v>
      </c>
      <c r="J64" s="29">
        <v>8</v>
      </c>
      <c r="K64" s="29">
        <v>10</v>
      </c>
      <c r="L64" s="25"/>
      <c r="M64" t="s">
        <v>2286</v>
      </c>
      <c r="N64" t="s">
        <v>2286</v>
      </c>
      <c r="O64" t="s">
        <v>2287</v>
      </c>
      <c r="P64" t="s">
        <v>2287</v>
      </c>
    </row>
    <row r="65" spans="1:16">
      <c r="A65" s="25" t="s">
        <v>1937</v>
      </c>
      <c r="B65" s="29">
        <v>5</v>
      </c>
      <c r="C65" s="29">
        <v>4</v>
      </c>
      <c r="D65" s="29">
        <v>2</v>
      </c>
      <c r="E65" s="29">
        <v>1</v>
      </c>
      <c r="F65" s="29">
        <v>7</v>
      </c>
      <c r="G65" s="29">
        <v>8</v>
      </c>
      <c r="H65" s="29">
        <v>6</v>
      </c>
      <c r="I65" s="29">
        <v>3</v>
      </c>
      <c r="J65" s="29">
        <v>9</v>
      </c>
      <c r="K65" s="29">
        <v>10</v>
      </c>
      <c r="L65" s="25"/>
      <c r="M65" t="s">
        <v>1830</v>
      </c>
      <c r="N65" t="s">
        <v>1830</v>
      </c>
      <c r="O65" t="s">
        <v>1831</v>
      </c>
      <c r="P65" t="s">
        <v>1831</v>
      </c>
    </row>
    <row r="66" spans="1:16">
      <c r="A66" s="25" t="s">
        <v>1925</v>
      </c>
      <c r="B66" s="29">
        <v>2</v>
      </c>
      <c r="C66" s="29">
        <v>1</v>
      </c>
      <c r="D66" s="29">
        <v>3</v>
      </c>
      <c r="E66" s="29">
        <v>4</v>
      </c>
      <c r="F66" s="29">
        <v>5</v>
      </c>
      <c r="G66" s="29">
        <v>6</v>
      </c>
      <c r="H66" s="29">
        <v>7</v>
      </c>
      <c r="I66" s="29">
        <v>8</v>
      </c>
      <c r="J66" s="29">
        <v>9</v>
      </c>
      <c r="K66" s="29">
        <v>10</v>
      </c>
      <c r="L66" s="25"/>
      <c r="M66" t="s">
        <v>1437</v>
      </c>
      <c r="N66" t="s">
        <v>1438</v>
      </c>
      <c r="O66" t="s">
        <v>1438</v>
      </c>
      <c r="P66" t="s">
        <v>1438</v>
      </c>
    </row>
    <row r="67" spans="1:16">
      <c r="A67" s="25" t="s">
        <v>1890</v>
      </c>
      <c r="B67" s="5" t="s">
        <v>1940</v>
      </c>
      <c r="C67" s="5" t="s">
        <v>1940</v>
      </c>
      <c r="D67" s="5" t="s">
        <v>1940</v>
      </c>
      <c r="E67" s="5" t="s">
        <v>1940</v>
      </c>
      <c r="F67" s="5" t="s">
        <v>1940</v>
      </c>
      <c r="G67" s="5" t="s">
        <v>1940</v>
      </c>
      <c r="H67" s="5" t="s">
        <v>1940</v>
      </c>
      <c r="I67" s="5" t="s">
        <v>1940</v>
      </c>
      <c r="J67" s="5" t="s">
        <v>1940</v>
      </c>
      <c r="K67" s="5" t="s">
        <v>1940</v>
      </c>
      <c r="L67" s="5" t="s">
        <v>1939</v>
      </c>
      <c r="M67" t="s">
        <v>232</v>
      </c>
    </row>
    <row r="68" spans="1:16">
      <c r="A68" s="25" t="s">
        <v>1892</v>
      </c>
      <c r="B68" s="5" t="s">
        <v>1940</v>
      </c>
      <c r="C68" s="5" t="s">
        <v>1940</v>
      </c>
      <c r="D68" s="5" t="s">
        <v>1940</v>
      </c>
      <c r="E68" s="5" t="s">
        <v>1940</v>
      </c>
      <c r="F68" s="5" t="s">
        <v>1940</v>
      </c>
      <c r="G68" s="5" t="s">
        <v>1940</v>
      </c>
      <c r="H68" s="5" t="s">
        <v>1940</v>
      </c>
      <c r="I68" s="5" t="s">
        <v>1940</v>
      </c>
      <c r="J68" s="5" t="s">
        <v>1940</v>
      </c>
      <c r="K68" s="5" t="s">
        <v>1940</v>
      </c>
      <c r="L68" s="5" t="s">
        <v>1939</v>
      </c>
      <c r="M68" t="s">
        <v>301</v>
      </c>
      <c r="N68" t="s">
        <v>301</v>
      </c>
      <c r="O68" t="s">
        <v>301</v>
      </c>
      <c r="P68" t="s">
        <v>301</v>
      </c>
    </row>
    <row r="69" spans="1:16">
      <c r="A69" s="25" t="s">
        <v>1903</v>
      </c>
      <c r="B69" s="5" t="s">
        <v>1940</v>
      </c>
      <c r="C69" s="5" t="s">
        <v>1940</v>
      </c>
      <c r="D69" s="5" t="s">
        <v>1940</v>
      </c>
      <c r="E69" s="5" t="s">
        <v>1940</v>
      </c>
      <c r="F69" s="5" t="s">
        <v>1940</v>
      </c>
      <c r="G69" s="5" t="s">
        <v>1940</v>
      </c>
      <c r="H69" s="5" t="s">
        <v>1940</v>
      </c>
      <c r="I69" s="5" t="s">
        <v>1940</v>
      </c>
      <c r="J69" s="5" t="s">
        <v>1940</v>
      </c>
      <c r="K69" s="5" t="s">
        <v>1940</v>
      </c>
      <c r="L69" s="5" t="s">
        <v>1939</v>
      </c>
      <c r="M69" t="s">
        <v>699</v>
      </c>
      <c r="N69" t="s">
        <v>699</v>
      </c>
      <c r="O69" t="s">
        <v>699</v>
      </c>
      <c r="P69" t="s">
        <v>699</v>
      </c>
    </row>
    <row r="70" spans="1:16">
      <c r="A70" s="25" t="s">
        <v>1908</v>
      </c>
      <c r="B70" s="5" t="s">
        <v>1940</v>
      </c>
      <c r="C70" s="5" t="s">
        <v>1940</v>
      </c>
      <c r="D70" s="5" t="s">
        <v>1940</v>
      </c>
      <c r="E70" s="5" t="s">
        <v>1940</v>
      </c>
      <c r="F70" s="5" t="s">
        <v>1940</v>
      </c>
      <c r="G70" s="5" t="s">
        <v>1940</v>
      </c>
      <c r="H70" s="5" t="s">
        <v>1940</v>
      </c>
      <c r="I70" s="5" t="s">
        <v>1940</v>
      </c>
      <c r="J70" s="5" t="s">
        <v>1940</v>
      </c>
      <c r="K70" s="5" t="s">
        <v>1940</v>
      </c>
      <c r="L70" s="5" t="s">
        <v>1939</v>
      </c>
      <c r="M70" t="s">
        <v>868</v>
      </c>
      <c r="N70" t="s">
        <v>868</v>
      </c>
      <c r="O70" t="s">
        <v>869</v>
      </c>
      <c r="P70" t="s">
        <v>869</v>
      </c>
    </row>
    <row r="71" spans="1:16">
      <c r="A71" s="25" t="s">
        <v>1916</v>
      </c>
      <c r="B71" s="5" t="s">
        <v>1940</v>
      </c>
      <c r="C71" s="5" t="s">
        <v>1940</v>
      </c>
      <c r="D71" s="5" t="s">
        <v>1940</v>
      </c>
      <c r="E71" s="5" t="s">
        <v>1940</v>
      </c>
      <c r="F71" s="5" t="s">
        <v>1940</v>
      </c>
      <c r="G71" s="5" t="s">
        <v>1940</v>
      </c>
      <c r="H71" s="5" t="s">
        <v>1940</v>
      </c>
      <c r="I71" s="5" t="s">
        <v>1940</v>
      </c>
      <c r="J71" s="5" t="s">
        <v>1940</v>
      </c>
      <c r="K71" s="5" t="s">
        <v>1940</v>
      </c>
      <c r="L71" s="5" t="s">
        <v>1939</v>
      </c>
      <c r="M71" t="s">
        <v>1131</v>
      </c>
      <c r="N71" t="s">
        <v>1132</v>
      </c>
      <c r="O71" t="s">
        <v>1133</v>
      </c>
      <c r="P71" t="s">
        <v>1133</v>
      </c>
    </row>
    <row r="72" spans="1:16">
      <c r="A72" s="25" t="s">
        <v>1934</v>
      </c>
      <c r="B72" s="5" t="s">
        <v>1940</v>
      </c>
      <c r="C72" s="5" t="s">
        <v>1940</v>
      </c>
      <c r="D72" s="5" t="s">
        <v>1940</v>
      </c>
      <c r="E72" s="5" t="s">
        <v>1940</v>
      </c>
      <c r="F72" s="5" t="s">
        <v>1940</v>
      </c>
      <c r="G72" s="5" t="s">
        <v>1940</v>
      </c>
      <c r="H72" s="5" t="s">
        <v>1940</v>
      </c>
      <c r="I72" s="5" t="s">
        <v>1940</v>
      </c>
      <c r="J72" s="5" t="s">
        <v>1940</v>
      </c>
      <c r="K72" s="5" t="s">
        <v>1940</v>
      </c>
      <c r="L72" s="5" t="s">
        <v>1939</v>
      </c>
    </row>
    <row r="73" spans="1:16">
      <c r="A73" s="25" t="s">
        <v>2325</v>
      </c>
      <c r="B73" s="5" t="s">
        <v>1940</v>
      </c>
      <c r="C73" s="5" t="s">
        <v>1940</v>
      </c>
      <c r="D73" s="5" t="s">
        <v>1940</v>
      </c>
      <c r="E73" s="5" t="s">
        <v>1940</v>
      </c>
      <c r="F73" s="5" t="s">
        <v>1940</v>
      </c>
      <c r="G73" s="5" t="s">
        <v>1940</v>
      </c>
      <c r="H73" s="5" t="s">
        <v>1940</v>
      </c>
      <c r="I73" s="5" t="s">
        <v>1940</v>
      </c>
      <c r="J73" s="5" t="s">
        <v>1940</v>
      </c>
      <c r="K73" s="5" t="s">
        <v>1940</v>
      </c>
      <c r="L73" s="5" t="s">
        <v>1939</v>
      </c>
      <c r="M73" t="s">
        <v>2139</v>
      </c>
      <c r="N73" t="s">
        <v>2140</v>
      </c>
      <c r="O73" t="s">
        <v>2141</v>
      </c>
      <c r="P73" t="s">
        <v>2142</v>
      </c>
    </row>
    <row r="74" spans="1:16">
      <c r="A74" s="25" t="s">
        <v>2342</v>
      </c>
      <c r="B74" s="5" t="s">
        <v>1940</v>
      </c>
      <c r="C74" s="5" t="s">
        <v>1940</v>
      </c>
      <c r="D74" s="5" t="s">
        <v>1940</v>
      </c>
      <c r="E74" s="5" t="s">
        <v>1940</v>
      </c>
      <c r="F74" s="5" t="s">
        <v>1940</v>
      </c>
      <c r="G74" s="5" t="s">
        <v>1940</v>
      </c>
      <c r="H74" s="5" t="s">
        <v>1940</v>
      </c>
      <c r="I74" s="5" t="s">
        <v>1940</v>
      </c>
      <c r="J74" s="5" t="s">
        <v>1940</v>
      </c>
      <c r="K74" s="5" t="s">
        <v>1940</v>
      </c>
      <c r="L74" s="5" t="s">
        <v>1939</v>
      </c>
      <c r="M74" t="s">
        <v>2306</v>
      </c>
      <c r="N74" t="s">
        <v>2307</v>
      </c>
      <c r="O74" t="s">
        <v>2308</v>
      </c>
      <c r="P74" t="s">
        <v>2309</v>
      </c>
    </row>
    <row r="77" spans="1:16">
      <c r="A77" s="2" t="s">
        <v>2360</v>
      </c>
    </row>
    <row r="78" spans="1:16">
      <c r="A78" s="2">
        <v>1</v>
      </c>
      <c r="B78" t="s">
        <v>377</v>
      </c>
    </row>
    <row r="79" spans="1:16">
      <c r="B79" t="s">
        <v>767</v>
      </c>
    </row>
    <row r="80" spans="1:16">
      <c r="B80" t="s">
        <v>1406</v>
      </c>
    </row>
    <row r="81" spans="1:2">
      <c r="B81" t="s">
        <v>2294</v>
      </c>
    </row>
    <row r="83" spans="1:2">
      <c r="A83" s="2">
        <v>2</v>
      </c>
      <c r="B83" t="s">
        <v>150</v>
      </c>
    </row>
    <row r="84" spans="1:2">
      <c r="B84" t="s">
        <v>520</v>
      </c>
    </row>
    <row r="85" spans="1:2">
      <c r="B85" t="s">
        <v>550</v>
      </c>
    </row>
    <row r="86" spans="1:2">
      <c r="B86" t="s">
        <v>591</v>
      </c>
    </row>
    <row r="87" spans="1:2">
      <c r="B87" t="s">
        <v>1438</v>
      </c>
    </row>
    <row r="89" spans="1:2">
      <c r="A89" s="2">
        <v>9</v>
      </c>
      <c r="B89" t="s">
        <v>420</v>
      </c>
    </row>
    <row r="90" spans="1:2">
      <c r="B90" t="s">
        <v>487</v>
      </c>
    </row>
    <row r="91" spans="1:2">
      <c r="B91" t="s">
        <v>668</v>
      </c>
    </row>
    <row r="92" spans="1:2">
      <c r="B92" t="s">
        <v>795</v>
      </c>
    </row>
    <row r="93" spans="1:2">
      <c r="B93" t="s">
        <v>832</v>
      </c>
    </row>
    <row r="94" spans="1:2">
      <c r="B94" t="s">
        <v>1203</v>
      </c>
    </row>
    <row r="95" spans="1:2">
      <c r="B95" t="s">
        <v>1376</v>
      </c>
    </row>
    <row r="96" spans="1:2">
      <c r="B96" t="s">
        <v>1470</v>
      </c>
    </row>
    <row r="97" spans="1:2">
      <c r="B97" t="s">
        <v>1799</v>
      </c>
    </row>
    <row r="98" spans="1:2">
      <c r="B98" t="s">
        <v>2151</v>
      </c>
    </row>
    <row r="99" spans="1:2">
      <c r="B99" t="s">
        <v>2182</v>
      </c>
    </row>
    <row r="101" spans="1:2">
      <c r="A101" s="2">
        <v>10</v>
      </c>
      <c r="B101" t="s">
        <v>908</v>
      </c>
    </row>
    <row r="102" spans="1:2">
      <c r="B102" t="s">
        <v>1106</v>
      </c>
    </row>
    <row r="103" spans="1:2">
      <c r="B103" t="s">
        <v>2251</v>
      </c>
    </row>
    <row r="104" spans="1:2">
      <c r="B104" t="s">
        <v>2319</v>
      </c>
    </row>
    <row r="106" spans="1:2">
      <c r="A106" s="2" t="s">
        <v>2361</v>
      </c>
    </row>
    <row r="108" spans="1:2">
      <c r="A108" s="2">
        <v>1</v>
      </c>
      <c r="B108" t="s">
        <v>1437</v>
      </c>
    </row>
    <row r="109" spans="1:2">
      <c r="B109" t="s">
        <v>1037</v>
      </c>
    </row>
    <row r="110" spans="1:2">
      <c r="B110" t="s">
        <v>1236</v>
      </c>
    </row>
    <row r="111" spans="1:2">
      <c r="B111" t="s">
        <v>264</v>
      </c>
    </row>
    <row r="112" spans="1:2">
      <c r="B112" t="s">
        <v>1270</v>
      </c>
    </row>
    <row r="113" spans="1:2">
      <c r="B113" t="s">
        <v>1340</v>
      </c>
    </row>
    <row r="114" spans="1:2">
      <c r="B114" t="s">
        <v>2209</v>
      </c>
    </row>
    <row r="115" spans="1:2">
      <c r="B115" t="s">
        <v>1605</v>
      </c>
    </row>
    <row r="116" spans="1:2">
      <c r="B116" t="s">
        <v>1863</v>
      </c>
    </row>
    <row r="117" spans="1:2">
      <c r="B117" t="s">
        <v>2256</v>
      </c>
    </row>
    <row r="118" spans="1:2">
      <c r="B118" t="s">
        <v>944</v>
      </c>
    </row>
    <row r="119" spans="1:2">
      <c r="B119" t="s">
        <v>2129</v>
      </c>
    </row>
    <row r="120" spans="1:2">
      <c r="B120" t="s">
        <v>666</v>
      </c>
    </row>
    <row r="121" spans="1:2">
      <c r="B121" t="s">
        <v>1201</v>
      </c>
    </row>
    <row r="123" spans="1:2">
      <c r="A123" s="2">
        <v>2</v>
      </c>
      <c r="B123" t="s">
        <v>2295</v>
      </c>
    </row>
    <row r="124" spans="1:2">
      <c r="B124" t="s">
        <v>2161</v>
      </c>
    </row>
    <row r="125" spans="1:2">
      <c r="B125" t="s">
        <v>1569</v>
      </c>
    </row>
    <row r="126" spans="1:2">
      <c r="B126" t="s">
        <v>1307</v>
      </c>
    </row>
    <row r="127" spans="1:2">
      <c r="B127" t="s">
        <v>1940</v>
      </c>
    </row>
    <row r="128" spans="1:2">
      <c r="B128" t="s">
        <v>794</v>
      </c>
    </row>
    <row r="129" spans="1:2">
      <c r="B129" t="s">
        <v>831</v>
      </c>
    </row>
    <row r="131" spans="1:2">
      <c r="A131" s="2">
        <v>9</v>
      </c>
      <c r="B131" t="s">
        <v>1406</v>
      </c>
    </row>
    <row r="132" spans="1:2">
      <c r="B132" t="s">
        <v>1763</v>
      </c>
    </row>
    <row r="133" spans="1:2">
      <c r="B133" t="s">
        <v>1170</v>
      </c>
    </row>
    <row r="134" spans="1:2">
      <c r="B134" t="s">
        <v>2111</v>
      </c>
    </row>
    <row r="135" spans="1:2">
      <c r="B135" t="s">
        <v>733</v>
      </c>
    </row>
    <row r="136" spans="1:2">
      <c r="B136" t="s">
        <v>1714</v>
      </c>
    </row>
    <row r="138" spans="1:2">
      <c r="A138" s="2">
        <v>10</v>
      </c>
      <c r="B138" t="s">
        <v>523</v>
      </c>
    </row>
    <row r="139" spans="1:2">
      <c r="B139" t="s">
        <v>593</v>
      </c>
    </row>
    <row r="141" spans="1:2">
      <c r="A141" s="2" t="s">
        <v>2362</v>
      </c>
    </row>
    <row r="142" spans="1:2">
      <c r="A142" s="2">
        <v>1</v>
      </c>
      <c r="B142" t="s">
        <v>1004</v>
      </c>
    </row>
    <row r="143" spans="1:2">
      <c r="B143" t="s">
        <v>1502</v>
      </c>
    </row>
    <row r="144" spans="1:2">
      <c r="B144" t="s">
        <v>2286</v>
      </c>
    </row>
    <row r="145" spans="1:2">
      <c r="B145" t="s">
        <v>338</v>
      </c>
    </row>
    <row r="146" spans="1:2">
      <c r="B146" t="s">
        <v>2180</v>
      </c>
    </row>
    <row r="147" spans="1:2">
      <c r="B147" t="s">
        <v>2189</v>
      </c>
    </row>
    <row r="148" spans="1:2">
      <c r="B148" t="s">
        <v>630</v>
      </c>
    </row>
    <row r="149" spans="1:2">
      <c r="B149" t="s">
        <v>418</v>
      </c>
    </row>
    <row r="150" spans="1:2">
      <c r="B150" t="s">
        <v>485</v>
      </c>
    </row>
    <row r="151" spans="1:2">
      <c r="B151" t="s">
        <v>2121</v>
      </c>
    </row>
    <row r="152" spans="1:2">
      <c r="B152" t="s">
        <v>2239</v>
      </c>
    </row>
    <row r="153" spans="1:2">
      <c r="B153" t="s">
        <v>1468</v>
      </c>
    </row>
    <row r="154" spans="1:2">
      <c r="B154" t="s">
        <v>1762</v>
      </c>
    </row>
    <row r="155" spans="1:2">
      <c r="B155" t="s">
        <v>521</v>
      </c>
    </row>
    <row r="157" spans="1:2">
      <c r="A157" s="2">
        <v>2</v>
      </c>
      <c r="B157" t="s">
        <v>945</v>
      </c>
    </row>
    <row r="158" spans="1:2">
      <c r="B158" t="s">
        <v>2130</v>
      </c>
    </row>
    <row r="159" spans="1:2">
      <c r="B159" t="s">
        <v>667</v>
      </c>
    </row>
    <row r="160" spans="1:2">
      <c r="B160" t="s">
        <v>194</v>
      </c>
    </row>
    <row r="161" spans="2:2">
      <c r="B161" t="s">
        <v>1375</v>
      </c>
    </row>
    <row r="162" spans="2:2">
      <c r="B162" s="32" t="s">
        <v>1677</v>
      </c>
    </row>
    <row r="163" spans="2:2">
      <c r="B163" t="s">
        <v>1639</v>
      </c>
    </row>
    <row r="164" spans="2:2">
      <c r="B164" t="s">
        <v>1830</v>
      </c>
    </row>
    <row r="165" spans="2:2">
      <c r="B165" t="s">
        <v>2172</v>
      </c>
    </row>
    <row r="166" spans="2:2">
      <c r="B166" t="s">
        <v>2220</v>
      </c>
    </row>
    <row r="167" spans="2:2">
      <c r="B167" t="s">
        <v>2231</v>
      </c>
    </row>
    <row r="168" spans="2:2">
      <c r="B168" t="s">
        <v>2249</v>
      </c>
    </row>
    <row r="169" spans="2:2">
      <c r="B169" t="s">
        <v>452</v>
      </c>
    </row>
    <row r="170" spans="2:2">
      <c r="B170" t="s">
        <v>977</v>
      </c>
    </row>
    <row r="171" spans="2:2">
      <c r="B171" t="s">
        <v>2268</v>
      </c>
    </row>
    <row r="172" spans="2:2">
      <c r="B172" t="s">
        <v>1798</v>
      </c>
    </row>
    <row r="173" spans="2:2">
      <c r="B173" t="s">
        <v>1406</v>
      </c>
    </row>
    <row r="174" spans="2:2">
      <c r="B174" t="s">
        <v>1169</v>
      </c>
    </row>
    <row r="175" spans="2:2">
      <c r="B175" t="s">
        <v>2110</v>
      </c>
    </row>
    <row r="177" spans="1:2">
      <c r="A177" s="31" t="s">
        <v>2363</v>
      </c>
      <c r="B177" t="s">
        <v>2364</v>
      </c>
    </row>
    <row r="179" spans="1:2">
      <c r="A179" s="2" t="s">
        <v>2365</v>
      </c>
    </row>
    <row r="181" spans="1:2">
      <c r="A181" s="2">
        <v>1</v>
      </c>
      <c r="B181" t="s">
        <v>193</v>
      </c>
    </row>
    <row r="182" spans="1:2">
      <c r="B182" t="s">
        <v>1830</v>
      </c>
    </row>
    <row r="183" spans="1:2">
      <c r="B183" t="s">
        <v>2219</v>
      </c>
    </row>
    <row r="184" spans="1:2">
      <c r="B184" t="s">
        <v>2230</v>
      </c>
    </row>
    <row r="185" spans="1:2">
      <c r="B185" t="s">
        <v>2267</v>
      </c>
    </row>
    <row r="186" spans="1:2">
      <c r="B186" t="s">
        <v>793</v>
      </c>
    </row>
    <row r="187" spans="1:2">
      <c r="B187" t="s">
        <v>2316</v>
      </c>
    </row>
    <row r="188" spans="1:2">
      <c r="B188" t="s">
        <v>2199</v>
      </c>
    </row>
    <row r="189" spans="1:2">
      <c r="B189" t="s">
        <v>2276</v>
      </c>
    </row>
    <row r="190" spans="1:2">
      <c r="B190" t="s">
        <v>1066</v>
      </c>
    </row>
    <row r="191" spans="1:2">
      <c r="B191" t="s">
        <v>1306</v>
      </c>
    </row>
    <row r="192" spans="1:2">
      <c r="B192" t="s">
        <v>549</v>
      </c>
    </row>
    <row r="193" spans="1:2">
      <c r="B193" t="s">
        <v>2149</v>
      </c>
    </row>
    <row r="195" spans="1:2">
      <c r="A195" s="2">
        <v>2</v>
      </c>
      <c r="B195" t="s">
        <v>1004</v>
      </c>
    </row>
    <row r="196" spans="1:2">
      <c r="B196" t="s">
        <v>1503</v>
      </c>
    </row>
    <row r="197" spans="1:2">
      <c r="B197" t="s">
        <v>2286</v>
      </c>
    </row>
    <row r="198" spans="1:2">
      <c r="B198" t="s">
        <v>338</v>
      </c>
    </row>
    <row r="199" spans="1:2">
      <c r="B199" t="s">
        <v>2181</v>
      </c>
    </row>
    <row r="200" spans="1:2">
      <c r="B200" t="s">
        <v>2190</v>
      </c>
    </row>
    <row r="201" spans="1:2">
      <c r="B201" t="s">
        <v>1469</v>
      </c>
    </row>
    <row r="202" spans="1:2">
      <c r="B202" t="s">
        <v>1762</v>
      </c>
    </row>
    <row r="203" spans="1:2">
      <c r="B203" t="s">
        <v>906</v>
      </c>
    </row>
    <row r="204" spans="1:2">
      <c r="B204" t="s">
        <v>265</v>
      </c>
    </row>
    <row r="205" spans="1:2">
      <c r="B205" t="s">
        <v>1104</v>
      </c>
    </row>
    <row r="207" spans="1:2">
      <c r="A207" s="2">
        <v>9</v>
      </c>
      <c r="B207" t="s">
        <v>522</v>
      </c>
    </row>
    <row r="209" spans="1:2">
      <c r="A209" s="2">
        <v>10</v>
      </c>
      <c r="B209" t="s">
        <v>2364</v>
      </c>
    </row>
    <row r="211" spans="1:2">
      <c r="A211" s="2" t="s">
        <v>2366</v>
      </c>
    </row>
    <row r="213" spans="1:2">
      <c r="A213" s="2">
        <v>1</v>
      </c>
      <c r="B213" t="s">
        <v>2364</v>
      </c>
    </row>
    <row r="215" spans="1:2">
      <c r="A215" s="2">
        <v>2</v>
      </c>
      <c r="B215" t="s">
        <v>2121</v>
      </c>
    </row>
    <row r="217" spans="1:2">
      <c r="A217" s="2">
        <v>9</v>
      </c>
      <c r="B217" t="s">
        <v>2201</v>
      </c>
    </row>
    <row r="218" spans="1:2">
      <c r="B218" t="s">
        <v>2278</v>
      </c>
    </row>
    <row r="219" spans="1:2">
      <c r="B219" t="s">
        <v>1068</v>
      </c>
    </row>
    <row r="220" spans="1:2">
      <c r="B220" t="s">
        <v>907</v>
      </c>
    </row>
    <row r="221" spans="1:2">
      <c r="B221" t="s">
        <v>1105</v>
      </c>
    </row>
    <row r="222" spans="1:2">
      <c r="B222" t="s">
        <v>946</v>
      </c>
    </row>
    <row r="223" spans="1:2">
      <c r="B223" t="s">
        <v>1237</v>
      </c>
    </row>
    <row r="225" spans="1:2">
      <c r="A225" s="2">
        <v>10</v>
      </c>
      <c r="B225" t="s">
        <v>734</v>
      </c>
    </row>
    <row r="226" spans="1:2">
      <c r="B226" t="s">
        <v>1714</v>
      </c>
    </row>
    <row r="228" spans="1:2">
      <c r="A228" s="2" t="s">
        <v>2367</v>
      </c>
    </row>
    <row r="230" spans="1:2">
      <c r="A230" s="2">
        <v>1</v>
      </c>
      <c r="B230" t="s">
        <v>2364</v>
      </c>
    </row>
    <row r="232" spans="1:2">
      <c r="A232" s="2">
        <v>2</v>
      </c>
      <c r="B232" t="s">
        <v>1270</v>
      </c>
    </row>
    <row r="234" spans="1:2">
      <c r="A234" s="2">
        <v>9</v>
      </c>
      <c r="B234" t="s">
        <v>2122</v>
      </c>
    </row>
    <row r="235" spans="1:2">
      <c r="B235" t="s">
        <v>1004</v>
      </c>
    </row>
    <row r="236" spans="1:2">
      <c r="B236" t="s">
        <v>1539</v>
      </c>
    </row>
    <row r="237" spans="1:2">
      <c r="B237" t="s">
        <v>2296</v>
      </c>
    </row>
    <row r="238" spans="1:2">
      <c r="B238" t="s">
        <v>1865</v>
      </c>
    </row>
    <row r="239" spans="1:2">
      <c r="B239" t="s">
        <v>769</v>
      </c>
    </row>
    <row r="240" spans="1:2">
      <c r="B240" t="s">
        <v>2131</v>
      </c>
    </row>
    <row r="241" spans="1:2">
      <c r="B241" t="s">
        <v>2269</v>
      </c>
    </row>
    <row r="242" spans="1:2">
      <c r="B242" t="s">
        <v>1570</v>
      </c>
    </row>
    <row r="243" spans="1:2">
      <c r="B243" t="s">
        <v>339</v>
      </c>
    </row>
    <row r="244" spans="1:2">
      <c r="B244" t="s">
        <v>2250</v>
      </c>
    </row>
    <row r="246" spans="1:2">
      <c r="A246" s="2">
        <v>10</v>
      </c>
      <c r="B246" t="s">
        <v>2232</v>
      </c>
    </row>
    <row r="247" spans="1:2">
      <c r="B247" t="s">
        <v>2183</v>
      </c>
    </row>
    <row r="248" spans="1:2">
      <c r="B248" t="s">
        <v>1170</v>
      </c>
    </row>
    <row r="249" spans="1:2">
      <c r="B249" t="s">
        <v>421</v>
      </c>
    </row>
    <row r="250" spans="1:2">
      <c r="B250" t="s">
        <v>488</v>
      </c>
    </row>
    <row r="251" spans="1:2">
      <c r="B251" t="s">
        <v>1203</v>
      </c>
    </row>
    <row r="252" spans="1:2">
      <c r="B252" t="s">
        <v>1377</v>
      </c>
    </row>
    <row r="253" spans="1:2">
      <c r="B253" t="s">
        <v>1679</v>
      </c>
    </row>
    <row r="254" spans="1:2">
      <c r="B254" t="s">
        <v>196</v>
      </c>
    </row>
    <row r="255" spans="1:2">
      <c r="B255" t="s">
        <v>552</v>
      </c>
    </row>
    <row r="256" spans="1:2">
      <c r="B256" t="s">
        <v>1641</v>
      </c>
    </row>
    <row r="257" spans="2:2">
      <c r="B257" t="s">
        <v>2242</v>
      </c>
    </row>
    <row r="258" spans="2:2">
      <c r="B258" t="s">
        <v>2259</v>
      </c>
    </row>
    <row r="259" spans="2:2">
      <c r="B259" t="s">
        <v>2163</v>
      </c>
    </row>
    <row r="260" spans="2:2">
      <c r="B260" t="s">
        <v>1505</v>
      </c>
    </row>
    <row r="261" spans="2:2">
      <c r="B261" t="s">
        <v>454</v>
      </c>
    </row>
    <row r="262" spans="2:2">
      <c r="B262" t="s">
        <v>977</v>
      </c>
    </row>
    <row r="263" spans="2:2">
      <c r="B263" t="s">
        <v>1800</v>
      </c>
    </row>
    <row r="264" spans="2:2">
      <c r="B264" t="s">
        <v>2210</v>
      </c>
    </row>
    <row r="265" spans="2:2">
      <c r="B265" t="s">
        <v>152</v>
      </c>
    </row>
    <row r="266" spans="2:2">
      <c r="B266" t="s">
        <v>1309</v>
      </c>
    </row>
    <row r="267" spans="2:2">
      <c r="B267" t="s">
        <v>2173</v>
      </c>
    </row>
    <row r="268" spans="2:2">
      <c r="B268" t="s">
        <v>2202</v>
      </c>
    </row>
    <row r="269" spans="2:2">
      <c r="B269" t="s">
        <v>2279</v>
      </c>
    </row>
    <row r="270" spans="2:2">
      <c r="B270" t="s">
        <v>1069</v>
      </c>
    </row>
    <row r="271" spans="2:2">
      <c r="B271" t="s">
        <v>947</v>
      </c>
    </row>
    <row r="272" spans="2:2">
      <c r="B272" t="s">
        <v>1237</v>
      </c>
    </row>
    <row r="274" spans="1:2">
      <c r="A274" s="2" t="s">
        <v>2368</v>
      </c>
    </row>
    <row r="276" spans="1:2">
      <c r="A276" s="2">
        <v>1</v>
      </c>
      <c r="B276" t="s">
        <v>2110</v>
      </c>
    </row>
    <row r="277" spans="1:2">
      <c r="B277" t="s">
        <v>1797</v>
      </c>
    </row>
    <row r="279" spans="1:2">
      <c r="A279" s="2">
        <v>2</v>
      </c>
      <c r="B279" t="s">
        <v>1713</v>
      </c>
    </row>
    <row r="280" spans="1:2">
      <c r="B280" t="s">
        <v>2317</v>
      </c>
    </row>
    <row r="281" spans="1:2">
      <c r="B281" t="s">
        <v>2150</v>
      </c>
    </row>
    <row r="282" spans="1:2">
      <c r="B282" t="s">
        <v>486</v>
      </c>
    </row>
    <row r="283" spans="1:2">
      <c r="B283" t="s">
        <v>2240</v>
      </c>
    </row>
    <row r="284" spans="1:2">
      <c r="B284" t="s">
        <v>1067</v>
      </c>
    </row>
    <row r="286" spans="1:2">
      <c r="A286" s="2">
        <v>9</v>
      </c>
      <c r="B286" t="s">
        <v>2221</v>
      </c>
    </row>
    <row r="287" spans="1:2">
      <c r="B287" t="s">
        <v>2191</v>
      </c>
    </row>
    <row r="288" spans="1:2">
      <c r="B288" t="s">
        <v>1607</v>
      </c>
    </row>
    <row r="289" spans="1:2">
      <c r="B289" t="s">
        <v>266</v>
      </c>
    </row>
    <row r="290" spans="1:2">
      <c r="B290" t="s">
        <v>1340</v>
      </c>
    </row>
    <row r="291" spans="1:2">
      <c r="B291" t="s">
        <v>377</v>
      </c>
    </row>
    <row r="292" spans="1:2">
      <c r="B292" t="s">
        <v>2211</v>
      </c>
    </row>
    <row r="294" spans="1:2">
      <c r="A294" s="2">
        <v>10</v>
      </c>
      <c r="B294" t="s">
        <v>1866</v>
      </c>
    </row>
    <row r="296" spans="1:2">
      <c r="A296" s="2" t="s">
        <v>2369</v>
      </c>
    </row>
    <row r="298" spans="1:2">
      <c r="A298" s="2">
        <v>1</v>
      </c>
      <c r="B298" t="s">
        <v>1676</v>
      </c>
    </row>
    <row r="300" spans="1:2">
      <c r="A300" s="2">
        <v>2</v>
      </c>
      <c r="B300" t="s">
        <v>768</v>
      </c>
    </row>
    <row r="301" spans="1:2">
      <c r="B301" t="s">
        <v>631</v>
      </c>
    </row>
    <row r="302" spans="1:2">
      <c r="B302" t="s">
        <v>732</v>
      </c>
    </row>
    <row r="304" spans="1:2">
      <c r="A304" s="2">
        <v>9</v>
      </c>
      <c r="B304" t="s">
        <v>2287</v>
      </c>
    </row>
    <row r="305" spans="1:2">
      <c r="B305" t="s">
        <v>151</v>
      </c>
    </row>
    <row r="306" spans="1:2">
      <c r="B306" t="s">
        <v>1272</v>
      </c>
    </row>
    <row r="307" spans="1:2">
      <c r="B307" t="s">
        <v>1308</v>
      </c>
    </row>
    <row r="308" spans="1:2">
      <c r="B308" t="s">
        <v>1039</v>
      </c>
    </row>
    <row r="309" spans="1:2">
      <c r="B309" t="s">
        <v>1640</v>
      </c>
    </row>
    <row r="310" spans="1:2">
      <c r="B310" t="s">
        <v>977</v>
      </c>
    </row>
    <row r="312" spans="1:2">
      <c r="A312" s="2">
        <v>10</v>
      </c>
      <c r="B312" t="s">
        <v>1470</v>
      </c>
    </row>
    <row r="313" spans="1:2">
      <c r="B313" t="s">
        <v>669</v>
      </c>
    </row>
    <row r="314" spans="1:2">
      <c r="B314" t="s">
        <v>1571</v>
      </c>
    </row>
    <row r="315" spans="1:2">
      <c r="B315" t="s">
        <v>833</v>
      </c>
    </row>
    <row r="316" spans="1:2">
      <c r="B316" t="s">
        <v>266</v>
      </c>
    </row>
    <row r="317" spans="1:2">
      <c r="B317" t="s">
        <v>1340</v>
      </c>
    </row>
    <row r="318" spans="1:2">
      <c r="B318" t="s">
        <v>377</v>
      </c>
    </row>
    <row r="320" spans="1:2">
      <c r="A320" s="2" t="s">
        <v>2370</v>
      </c>
    </row>
    <row r="322" spans="1:2">
      <c r="A322" s="2">
        <v>1</v>
      </c>
      <c r="B322" t="s">
        <v>731</v>
      </c>
    </row>
    <row r="323" spans="1:2">
      <c r="B323" t="s">
        <v>1712</v>
      </c>
    </row>
    <row r="324" spans="1:2">
      <c r="B324" t="s">
        <v>451</v>
      </c>
    </row>
    <row r="325" spans="1:2">
      <c r="B325" t="s">
        <v>905</v>
      </c>
    </row>
    <row r="326" spans="1:2">
      <c r="B326" t="s">
        <v>1103</v>
      </c>
    </row>
    <row r="327" spans="1:2">
      <c r="B327" t="s">
        <v>2248</v>
      </c>
    </row>
    <row r="328" spans="1:2">
      <c r="B328" t="s">
        <v>1168</v>
      </c>
    </row>
    <row r="329" spans="1:2">
      <c r="B329" t="s">
        <v>2171</v>
      </c>
    </row>
    <row r="330" spans="1:2">
      <c r="B330" t="s">
        <v>590</v>
      </c>
    </row>
    <row r="331" spans="1:2">
      <c r="B331" t="s">
        <v>2160</v>
      </c>
    </row>
    <row r="332" spans="1:2">
      <c r="B332" t="s">
        <v>1538</v>
      </c>
    </row>
    <row r="333" spans="1:2">
      <c r="B333" t="s">
        <v>1374</v>
      </c>
    </row>
    <row r="334" spans="1:2">
      <c r="B334" t="s">
        <v>149</v>
      </c>
    </row>
    <row r="335" spans="1:2">
      <c r="B335" t="s">
        <v>1638</v>
      </c>
    </row>
    <row r="336" spans="1:2">
      <c r="B336" t="s">
        <v>977</v>
      </c>
    </row>
    <row r="337" spans="1:2">
      <c r="B337" t="s">
        <v>1568</v>
      </c>
    </row>
    <row r="338" spans="1:2">
      <c r="B338" t="s">
        <v>830</v>
      </c>
    </row>
    <row r="340" spans="1:2">
      <c r="A340" s="2">
        <v>2</v>
      </c>
      <c r="B340" t="s">
        <v>2277</v>
      </c>
    </row>
    <row r="341" spans="1:2">
      <c r="B341" t="s">
        <v>1236</v>
      </c>
    </row>
    <row r="342" spans="1:2">
      <c r="B342" t="s">
        <v>1864</v>
      </c>
    </row>
    <row r="343" spans="1:2">
      <c r="B343" t="s">
        <v>1606</v>
      </c>
    </row>
    <row r="344" spans="1:2">
      <c r="B344" t="s">
        <v>2200</v>
      </c>
    </row>
    <row r="345" spans="1:2">
      <c r="B345" t="s">
        <v>1202</v>
      </c>
    </row>
    <row r="346" spans="1:2">
      <c r="B346" t="s">
        <v>2257</v>
      </c>
    </row>
    <row r="347" spans="1:2">
      <c r="B347" t="s">
        <v>419</v>
      </c>
    </row>
    <row r="348" spans="1:2">
      <c r="B348" t="s">
        <v>2210</v>
      </c>
    </row>
    <row r="350" spans="1:2">
      <c r="A350" s="2">
        <v>9</v>
      </c>
      <c r="B350" t="s">
        <v>1831</v>
      </c>
    </row>
    <row r="351" spans="1:2">
      <c r="B351" t="s">
        <v>551</v>
      </c>
    </row>
    <row r="352" spans="1:2">
      <c r="B352" t="s">
        <v>2318</v>
      </c>
    </row>
    <row r="353" spans="1:2">
      <c r="B353" t="s">
        <v>1438</v>
      </c>
    </row>
    <row r="355" spans="1:2">
      <c r="A355" s="2">
        <v>10</v>
      </c>
      <c r="B355" t="s">
        <v>770</v>
      </c>
    </row>
    <row r="356" spans="1:2">
      <c r="B356" t="s">
        <v>633</v>
      </c>
    </row>
    <row r="357" spans="1:2">
      <c r="B357" t="s">
        <v>2112</v>
      </c>
    </row>
    <row r="358" spans="1:2">
      <c r="B358" t="s">
        <v>1406</v>
      </c>
    </row>
    <row r="359" spans="1:2">
      <c r="B359" t="s">
        <v>1763</v>
      </c>
    </row>
    <row r="360" spans="1:2">
      <c r="B360" t="s">
        <v>2123</v>
      </c>
    </row>
    <row r="361" spans="1:2">
      <c r="B361" t="s">
        <v>2222</v>
      </c>
    </row>
    <row r="362" spans="1:2">
      <c r="B362" t="s">
        <v>2192</v>
      </c>
    </row>
    <row r="363" spans="1:2">
      <c r="B363" t="s">
        <v>1273</v>
      </c>
    </row>
    <row r="364" spans="1:2">
      <c r="B364" t="s">
        <v>1040</v>
      </c>
    </row>
    <row r="366" spans="1:2">
      <c r="A366" s="2" t="s">
        <v>2371</v>
      </c>
    </row>
    <row r="368" spans="1:2">
      <c r="A368" s="2">
        <v>1</v>
      </c>
      <c r="B368" t="s">
        <v>2364</v>
      </c>
    </row>
    <row r="370" spans="1:2">
      <c r="A370" s="2">
        <v>2</v>
      </c>
      <c r="B370" t="s">
        <v>377</v>
      </c>
    </row>
    <row r="371" spans="1:2">
      <c r="B371" t="s">
        <v>1340</v>
      </c>
    </row>
    <row r="372" spans="1:2">
      <c r="B372" t="s">
        <v>1038</v>
      </c>
    </row>
    <row r="374" spans="1:2">
      <c r="A374" s="2">
        <v>9</v>
      </c>
      <c r="B374" t="s">
        <v>453</v>
      </c>
    </row>
    <row r="375" spans="1:2">
      <c r="B375" t="s">
        <v>2173</v>
      </c>
    </row>
    <row r="376" spans="1:2">
      <c r="B376" t="s">
        <v>592</v>
      </c>
    </row>
    <row r="377" spans="1:2">
      <c r="B377" t="s">
        <v>2162</v>
      </c>
    </row>
    <row r="378" spans="1:2">
      <c r="B378" t="s">
        <v>2258</v>
      </c>
    </row>
    <row r="379" spans="1:2">
      <c r="B379" t="s">
        <v>2241</v>
      </c>
    </row>
    <row r="380" spans="1:2">
      <c r="B380" t="s">
        <v>1504</v>
      </c>
    </row>
    <row r="381" spans="1:2">
      <c r="B381" t="s">
        <v>2232</v>
      </c>
    </row>
    <row r="382" spans="1:2">
      <c r="B382" t="s">
        <v>195</v>
      </c>
    </row>
    <row r="383" spans="1:2">
      <c r="B383" t="s">
        <v>1678</v>
      </c>
    </row>
    <row r="384" spans="1:2">
      <c r="B384" t="s">
        <v>632</v>
      </c>
    </row>
    <row r="386" spans="1:2">
      <c r="A386" s="2">
        <v>10</v>
      </c>
      <c r="B386" t="s">
        <v>1540</v>
      </c>
    </row>
    <row r="387" spans="1:2">
      <c r="B387" t="s">
        <v>1608</v>
      </c>
    </row>
    <row r="388" spans="1:2">
      <c r="B388" t="s">
        <v>2152</v>
      </c>
    </row>
    <row r="389" spans="1:2">
      <c r="B389" t="s">
        <v>2268</v>
      </c>
    </row>
    <row r="390" spans="1:2">
      <c r="B390" t="s">
        <v>2132</v>
      </c>
    </row>
    <row r="391" spans="1:2">
      <c r="B391" t="s">
        <v>340</v>
      </c>
    </row>
    <row r="392" spans="1:2">
      <c r="B392" t="s">
        <v>796</v>
      </c>
    </row>
    <row r="393" spans="1:2">
      <c r="B393" t="s">
        <v>1004</v>
      </c>
    </row>
    <row r="394" spans="1:2">
      <c r="B394" t="s">
        <v>2297</v>
      </c>
    </row>
    <row r="395" spans="1:2">
      <c r="B395" t="s">
        <v>2287</v>
      </c>
    </row>
    <row r="396" spans="1:2">
      <c r="B396" t="s">
        <v>1831</v>
      </c>
    </row>
    <row r="397" spans="1:2">
      <c r="B397" t="s">
        <v>1438</v>
      </c>
    </row>
  </sheetData>
  <autoFilter ref="A1:P1" xr:uid="{0AF42EB6-27D0-AD4F-90C2-D7F3FA9ACB7A}">
    <sortState xmlns:xlrd2="http://schemas.microsoft.com/office/spreadsheetml/2017/richdata2" ref="A2:P74">
      <sortCondition ref="K1:K74"/>
    </sortState>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2F8B-6099-4F4C-9ECC-6CC1258A081C}">
  <dimension ref="A1:M109"/>
  <sheetViews>
    <sheetView zoomScale="125" zoomScaleNormal="120" workbookViewId="0">
      <selection activeCell="M120" sqref="M120"/>
    </sheetView>
  </sheetViews>
  <sheetFormatPr defaultColWidth="11" defaultRowHeight="15.75"/>
  <cols>
    <col min="1" max="1" width="16" bestFit="1" customWidth="1"/>
  </cols>
  <sheetData>
    <row r="1" spans="1:12">
      <c r="A1" s="2" t="s">
        <v>1967</v>
      </c>
    </row>
    <row r="2" spans="1:12">
      <c r="A2" s="2" t="s">
        <v>0</v>
      </c>
      <c r="B2" s="3" t="s">
        <v>51</v>
      </c>
      <c r="C2" s="3" t="s">
        <v>52</v>
      </c>
      <c r="D2" s="3" t="s">
        <v>53</v>
      </c>
      <c r="E2" s="3" t="s">
        <v>54</v>
      </c>
      <c r="F2" s="3" t="s">
        <v>55</v>
      </c>
      <c r="G2" s="3" t="s">
        <v>56</v>
      </c>
      <c r="H2" s="3" t="s">
        <v>57</v>
      </c>
      <c r="I2" s="3" t="s">
        <v>58</v>
      </c>
      <c r="J2" s="3" t="s">
        <v>59</v>
      </c>
      <c r="K2" s="3" t="s">
        <v>60</v>
      </c>
    </row>
    <row r="3" spans="1:12">
      <c r="A3" t="s">
        <v>1888</v>
      </c>
      <c r="B3" s="4">
        <v>2</v>
      </c>
      <c r="C3" s="4">
        <v>5</v>
      </c>
      <c r="D3" s="4">
        <v>3</v>
      </c>
      <c r="E3" s="4">
        <v>6</v>
      </c>
      <c r="F3" s="4">
        <v>7</v>
      </c>
      <c r="G3" s="4">
        <v>10</v>
      </c>
      <c r="H3" s="4">
        <v>4</v>
      </c>
      <c r="I3" s="4">
        <v>9</v>
      </c>
      <c r="J3" s="4">
        <v>1</v>
      </c>
      <c r="K3" s="4">
        <v>8</v>
      </c>
    </row>
    <row r="4" spans="1:12">
      <c r="A4" t="s">
        <v>1889</v>
      </c>
      <c r="B4" s="4">
        <v>8</v>
      </c>
      <c r="C4" s="4">
        <v>3</v>
      </c>
      <c r="D4" s="4">
        <v>2</v>
      </c>
      <c r="E4" s="4">
        <v>1</v>
      </c>
      <c r="F4" s="4">
        <v>6</v>
      </c>
      <c r="G4" s="4">
        <v>10</v>
      </c>
      <c r="H4" s="4">
        <v>5</v>
      </c>
      <c r="I4" s="4">
        <v>7</v>
      </c>
      <c r="J4" s="4">
        <v>4</v>
      </c>
      <c r="K4" s="4">
        <v>9</v>
      </c>
    </row>
    <row r="5" spans="1:12">
      <c r="A5" t="s">
        <v>1890</v>
      </c>
      <c r="B5" s="5" t="s">
        <v>1940</v>
      </c>
      <c r="C5" s="5" t="s">
        <v>1940</v>
      </c>
      <c r="D5" s="5" t="s">
        <v>1940</v>
      </c>
      <c r="E5" s="5" t="s">
        <v>1940</v>
      </c>
      <c r="F5" s="5" t="s">
        <v>1940</v>
      </c>
      <c r="G5" s="5" t="s">
        <v>1940</v>
      </c>
      <c r="H5" s="5" t="s">
        <v>1940</v>
      </c>
      <c r="I5" s="5" t="s">
        <v>1940</v>
      </c>
      <c r="J5" s="5" t="s">
        <v>1940</v>
      </c>
      <c r="K5" s="5" t="s">
        <v>1940</v>
      </c>
      <c r="L5" s="5" t="s">
        <v>1939</v>
      </c>
    </row>
    <row r="6" spans="1:12">
      <c r="A6" t="s">
        <v>1891</v>
      </c>
      <c r="B6" s="4">
        <v>5</v>
      </c>
      <c r="C6" s="4">
        <v>1</v>
      </c>
      <c r="D6" s="4">
        <v>4</v>
      </c>
      <c r="E6" s="4">
        <v>2</v>
      </c>
      <c r="F6" s="4">
        <v>7</v>
      </c>
      <c r="G6" s="4">
        <v>8</v>
      </c>
      <c r="H6" s="4">
        <v>9</v>
      </c>
      <c r="I6" s="4">
        <v>10</v>
      </c>
      <c r="J6" s="4">
        <v>3</v>
      </c>
      <c r="K6" s="4">
        <v>6</v>
      </c>
    </row>
    <row r="7" spans="1:12">
      <c r="A7" t="s">
        <v>1892</v>
      </c>
      <c r="B7" s="5" t="s">
        <v>1940</v>
      </c>
      <c r="C7" s="5" t="s">
        <v>1940</v>
      </c>
      <c r="D7" s="5" t="s">
        <v>1940</v>
      </c>
      <c r="E7" s="5" t="s">
        <v>1940</v>
      </c>
      <c r="F7" s="5" t="s">
        <v>1940</v>
      </c>
      <c r="G7" s="5" t="s">
        <v>1940</v>
      </c>
      <c r="H7" s="5" t="s">
        <v>1940</v>
      </c>
      <c r="I7" s="5" t="s">
        <v>1940</v>
      </c>
      <c r="J7" s="5" t="s">
        <v>1940</v>
      </c>
      <c r="K7" s="5" t="s">
        <v>1940</v>
      </c>
      <c r="L7" s="5" t="s">
        <v>1939</v>
      </c>
    </row>
    <row r="8" spans="1:12">
      <c r="A8" t="s">
        <v>1893</v>
      </c>
      <c r="B8" s="4">
        <v>4</v>
      </c>
      <c r="C8" s="4">
        <v>6</v>
      </c>
      <c r="D8" s="4">
        <v>1</v>
      </c>
      <c r="E8" s="4">
        <v>2</v>
      </c>
      <c r="F8" s="4">
        <v>8</v>
      </c>
      <c r="G8" s="4">
        <v>9</v>
      </c>
      <c r="H8" s="4">
        <v>3</v>
      </c>
      <c r="I8" s="4">
        <v>5</v>
      </c>
      <c r="J8" s="4">
        <v>7</v>
      </c>
      <c r="K8" s="4">
        <v>10</v>
      </c>
    </row>
    <row r="9" spans="1:12">
      <c r="A9" t="s">
        <v>1894</v>
      </c>
      <c r="B9" s="5" t="s">
        <v>1940</v>
      </c>
      <c r="C9" s="5" t="s">
        <v>1940</v>
      </c>
      <c r="D9" s="5" t="s">
        <v>1940</v>
      </c>
      <c r="E9" s="5" t="s">
        <v>1940</v>
      </c>
      <c r="F9" s="5" t="s">
        <v>1940</v>
      </c>
      <c r="G9" s="5" t="s">
        <v>1940</v>
      </c>
      <c r="H9" s="5" t="s">
        <v>1940</v>
      </c>
      <c r="I9" s="5" t="s">
        <v>1940</v>
      </c>
      <c r="J9" s="5" t="s">
        <v>1940</v>
      </c>
      <c r="K9" s="5" t="s">
        <v>1940</v>
      </c>
      <c r="L9" s="5" t="s">
        <v>1968</v>
      </c>
    </row>
    <row r="10" spans="1:12">
      <c r="A10" t="s">
        <v>1895</v>
      </c>
      <c r="B10" s="4">
        <v>9</v>
      </c>
      <c r="C10" s="4">
        <v>7</v>
      </c>
      <c r="D10" s="4">
        <v>1</v>
      </c>
      <c r="E10" s="4">
        <v>3</v>
      </c>
      <c r="F10" s="4">
        <v>5</v>
      </c>
      <c r="G10" s="4">
        <v>10</v>
      </c>
      <c r="H10" s="4">
        <v>6</v>
      </c>
      <c r="I10" s="4">
        <v>8</v>
      </c>
      <c r="J10" s="4">
        <v>2</v>
      </c>
      <c r="K10" s="4">
        <v>4</v>
      </c>
    </row>
    <row r="11" spans="1:12">
      <c r="A11" t="s">
        <v>1896</v>
      </c>
      <c r="B11" s="4">
        <v>5</v>
      </c>
      <c r="C11" s="4">
        <v>6</v>
      </c>
      <c r="D11" s="4">
        <v>2</v>
      </c>
      <c r="E11" s="4">
        <v>3</v>
      </c>
      <c r="F11" s="4">
        <v>7</v>
      </c>
      <c r="G11" s="4">
        <v>10</v>
      </c>
      <c r="H11" s="4">
        <v>8</v>
      </c>
      <c r="I11" s="4">
        <v>4</v>
      </c>
      <c r="J11" s="4">
        <v>1</v>
      </c>
      <c r="K11" s="4">
        <v>9</v>
      </c>
    </row>
    <row r="12" spans="1:12">
      <c r="A12" t="s">
        <v>1897</v>
      </c>
      <c r="B12" s="4">
        <v>9</v>
      </c>
      <c r="C12" s="4">
        <v>7</v>
      </c>
      <c r="D12" s="4">
        <v>1</v>
      </c>
      <c r="E12" s="4">
        <v>3</v>
      </c>
      <c r="F12" s="4">
        <v>5</v>
      </c>
      <c r="G12" s="4">
        <v>10</v>
      </c>
      <c r="H12" s="4">
        <v>2</v>
      </c>
      <c r="I12" s="4">
        <v>4</v>
      </c>
      <c r="J12" s="4">
        <v>6</v>
      </c>
      <c r="K12" s="4">
        <v>8</v>
      </c>
    </row>
    <row r="13" spans="1:12">
      <c r="A13" t="s">
        <v>1898</v>
      </c>
      <c r="B13" s="10">
        <v>2</v>
      </c>
      <c r="C13" s="10">
        <v>10</v>
      </c>
      <c r="D13" s="10">
        <v>1</v>
      </c>
      <c r="E13" s="10">
        <v>9</v>
      </c>
      <c r="F13" s="10">
        <v>4</v>
      </c>
      <c r="G13" s="10">
        <v>5</v>
      </c>
      <c r="H13" s="10">
        <v>8</v>
      </c>
      <c r="I13" s="10">
        <v>7</v>
      </c>
      <c r="J13" s="10">
        <v>3</v>
      </c>
      <c r="K13" s="10">
        <v>6</v>
      </c>
    </row>
    <row r="14" spans="1:12">
      <c r="A14" t="s">
        <v>1899</v>
      </c>
      <c r="B14" s="4">
        <v>2</v>
      </c>
      <c r="C14" s="4">
        <v>7</v>
      </c>
      <c r="D14" s="4">
        <v>5</v>
      </c>
      <c r="E14" s="4">
        <v>1</v>
      </c>
      <c r="F14" s="4">
        <v>6</v>
      </c>
      <c r="G14" s="4">
        <v>10</v>
      </c>
      <c r="H14" s="4">
        <v>8</v>
      </c>
      <c r="I14" s="4">
        <v>3</v>
      </c>
      <c r="J14" s="4">
        <v>9</v>
      </c>
      <c r="K14" s="4">
        <v>4</v>
      </c>
    </row>
    <row r="15" spans="1:12">
      <c r="A15" t="s">
        <v>1900</v>
      </c>
      <c r="B15" s="4">
        <v>2</v>
      </c>
      <c r="C15" s="4">
        <v>10</v>
      </c>
      <c r="D15" s="4">
        <v>4</v>
      </c>
      <c r="E15" s="4">
        <v>6</v>
      </c>
      <c r="F15" s="4">
        <v>5</v>
      </c>
      <c r="G15" s="4">
        <v>3</v>
      </c>
      <c r="H15" s="4">
        <v>8</v>
      </c>
      <c r="I15" s="4">
        <v>7</v>
      </c>
      <c r="J15" s="4">
        <v>1</v>
      </c>
      <c r="K15" s="4">
        <v>9</v>
      </c>
    </row>
    <row r="16" spans="1:12">
      <c r="A16" t="s">
        <v>1901</v>
      </c>
      <c r="B16" s="4">
        <v>6</v>
      </c>
      <c r="C16" s="4">
        <v>7</v>
      </c>
      <c r="D16" s="4">
        <v>1</v>
      </c>
      <c r="E16" s="4">
        <v>3</v>
      </c>
      <c r="F16" s="4">
        <v>5</v>
      </c>
      <c r="G16" s="4">
        <v>8</v>
      </c>
      <c r="H16" s="4">
        <v>4</v>
      </c>
      <c r="I16" s="4">
        <v>2</v>
      </c>
      <c r="J16" s="4">
        <v>10</v>
      </c>
      <c r="K16" s="4">
        <v>9</v>
      </c>
    </row>
    <row r="17" spans="1:12">
      <c r="A17" t="s">
        <v>1902</v>
      </c>
      <c r="B17" s="4">
        <v>9</v>
      </c>
      <c r="C17" s="4">
        <v>1</v>
      </c>
      <c r="D17" s="4">
        <v>2</v>
      </c>
      <c r="E17" s="4">
        <v>5</v>
      </c>
      <c r="F17" s="4">
        <v>7</v>
      </c>
      <c r="G17" s="4">
        <v>8</v>
      </c>
      <c r="H17" s="4">
        <v>6</v>
      </c>
      <c r="I17" s="4">
        <v>10</v>
      </c>
      <c r="J17" s="4">
        <v>4</v>
      </c>
      <c r="K17" s="4">
        <v>3</v>
      </c>
    </row>
    <row r="18" spans="1:12">
      <c r="A18" t="s">
        <v>1903</v>
      </c>
      <c r="B18" s="5" t="s">
        <v>1940</v>
      </c>
      <c r="C18" s="5" t="s">
        <v>1940</v>
      </c>
      <c r="D18" s="5" t="s">
        <v>1940</v>
      </c>
      <c r="E18" s="5" t="s">
        <v>1940</v>
      </c>
      <c r="F18" s="5" t="s">
        <v>1940</v>
      </c>
      <c r="G18" s="5" t="s">
        <v>1940</v>
      </c>
      <c r="H18" s="5" t="s">
        <v>1940</v>
      </c>
      <c r="I18" s="5" t="s">
        <v>1940</v>
      </c>
      <c r="J18" s="5" t="s">
        <v>1940</v>
      </c>
      <c r="K18" s="5" t="s">
        <v>1940</v>
      </c>
      <c r="L18" s="5" t="s">
        <v>1939</v>
      </c>
    </row>
    <row r="19" spans="1:12">
      <c r="A19" t="s">
        <v>1904</v>
      </c>
      <c r="B19" s="4">
        <v>7</v>
      </c>
      <c r="C19" s="4">
        <v>9</v>
      </c>
      <c r="D19" s="4">
        <v>6</v>
      </c>
      <c r="E19" s="4">
        <v>3</v>
      </c>
      <c r="F19" s="4">
        <v>10</v>
      </c>
      <c r="G19" s="4">
        <v>8</v>
      </c>
      <c r="H19" s="4">
        <v>4</v>
      </c>
      <c r="I19" s="4">
        <v>2</v>
      </c>
      <c r="J19" s="4">
        <v>1</v>
      </c>
      <c r="K19" s="4">
        <v>5</v>
      </c>
    </row>
    <row r="20" spans="1:12">
      <c r="A20" t="s">
        <v>1905</v>
      </c>
      <c r="B20" s="4">
        <v>1</v>
      </c>
      <c r="C20" s="4">
        <v>6</v>
      </c>
      <c r="D20" s="4">
        <v>7</v>
      </c>
      <c r="E20" s="4">
        <v>8</v>
      </c>
      <c r="F20" s="4">
        <v>4</v>
      </c>
      <c r="G20" s="4">
        <v>9</v>
      </c>
      <c r="H20" s="4">
        <v>3</v>
      </c>
      <c r="I20" s="4">
        <v>2</v>
      </c>
      <c r="J20" s="4">
        <v>10</v>
      </c>
      <c r="K20" s="4">
        <v>5</v>
      </c>
    </row>
    <row r="21" spans="1:12">
      <c r="A21" t="s">
        <v>1906</v>
      </c>
      <c r="B21" s="4">
        <v>9</v>
      </c>
      <c r="C21" s="4">
        <v>2</v>
      </c>
      <c r="D21" s="4">
        <v>3</v>
      </c>
      <c r="E21" s="4">
        <v>1</v>
      </c>
      <c r="F21" s="4">
        <v>5</v>
      </c>
      <c r="G21" s="4">
        <v>8</v>
      </c>
      <c r="H21" s="4">
        <v>4</v>
      </c>
      <c r="I21" s="4">
        <v>6</v>
      </c>
      <c r="J21" s="4">
        <v>7</v>
      </c>
      <c r="K21" s="4">
        <v>10</v>
      </c>
    </row>
    <row r="22" spans="1:12">
      <c r="A22" t="s">
        <v>1907</v>
      </c>
      <c r="B22" s="4">
        <v>9</v>
      </c>
      <c r="C22" s="4">
        <v>2</v>
      </c>
      <c r="D22" s="4">
        <v>3</v>
      </c>
      <c r="E22" s="4">
        <v>4</v>
      </c>
      <c r="F22" s="4">
        <v>7</v>
      </c>
      <c r="G22" s="4">
        <v>5</v>
      </c>
      <c r="H22" s="4">
        <v>8</v>
      </c>
      <c r="I22" s="4">
        <v>10</v>
      </c>
      <c r="J22" s="4">
        <v>1</v>
      </c>
      <c r="K22" s="4">
        <v>6</v>
      </c>
    </row>
    <row r="23" spans="1:12">
      <c r="A23" t="s">
        <v>1908</v>
      </c>
      <c r="B23" s="5" t="s">
        <v>1940</v>
      </c>
      <c r="C23" s="5" t="s">
        <v>1940</v>
      </c>
      <c r="D23" s="5" t="s">
        <v>1940</v>
      </c>
      <c r="E23" s="5" t="s">
        <v>1940</v>
      </c>
      <c r="F23" s="5" t="s">
        <v>1940</v>
      </c>
      <c r="G23" s="5" t="s">
        <v>1940</v>
      </c>
      <c r="H23" s="5" t="s">
        <v>1940</v>
      </c>
      <c r="I23" s="5" t="s">
        <v>1940</v>
      </c>
      <c r="J23" s="5" t="s">
        <v>1940</v>
      </c>
      <c r="K23" s="5" t="s">
        <v>1940</v>
      </c>
      <c r="L23" s="5" t="s">
        <v>1939</v>
      </c>
    </row>
    <row r="24" spans="1:12">
      <c r="A24" t="s">
        <v>1909</v>
      </c>
      <c r="B24" s="4">
        <v>10</v>
      </c>
      <c r="C24" s="4">
        <v>4</v>
      </c>
      <c r="D24" s="4">
        <v>3</v>
      </c>
      <c r="E24" s="4">
        <v>2</v>
      </c>
      <c r="F24" s="4">
        <v>9</v>
      </c>
      <c r="G24" s="4">
        <v>5</v>
      </c>
      <c r="H24" s="4">
        <v>7</v>
      </c>
      <c r="I24" s="4">
        <v>6</v>
      </c>
      <c r="J24" s="4">
        <v>1</v>
      </c>
      <c r="K24" s="4">
        <v>8</v>
      </c>
    </row>
    <row r="25" spans="1:12">
      <c r="A25" t="s">
        <v>1910</v>
      </c>
      <c r="B25" s="4">
        <v>8</v>
      </c>
      <c r="C25" s="4">
        <v>1</v>
      </c>
      <c r="D25" s="4">
        <v>2</v>
      </c>
      <c r="E25" s="4">
        <v>3</v>
      </c>
      <c r="F25" s="4">
        <v>9</v>
      </c>
      <c r="G25" s="4">
        <v>10</v>
      </c>
      <c r="H25" s="4">
        <v>7</v>
      </c>
      <c r="I25" s="4">
        <v>6</v>
      </c>
      <c r="J25" s="4">
        <v>4</v>
      </c>
      <c r="K25" s="4">
        <v>5</v>
      </c>
    </row>
    <row r="26" spans="1:12">
      <c r="A26" t="s">
        <v>1911</v>
      </c>
      <c r="B26" s="5" t="s">
        <v>1940</v>
      </c>
      <c r="C26" s="5" t="s">
        <v>1940</v>
      </c>
      <c r="D26" s="5" t="s">
        <v>1940</v>
      </c>
      <c r="E26" s="5" t="s">
        <v>1940</v>
      </c>
      <c r="F26" s="5" t="s">
        <v>1940</v>
      </c>
      <c r="G26" s="5" t="s">
        <v>1940</v>
      </c>
      <c r="H26" s="5" t="s">
        <v>1940</v>
      </c>
      <c r="I26" s="5" t="s">
        <v>1940</v>
      </c>
      <c r="J26" s="5" t="s">
        <v>1940</v>
      </c>
      <c r="K26" s="5" t="s">
        <v>1940</v>
      </c>
      <c r="L26" s="5" t="s">
        <v>1968</v>
      </c>
    </row>
    <row r="27" spans="1:12">
      <c r="A27" t="s">
        <v>1912</v>
      </c>
      <c r="B27" s="5" t="s">
        <v>1940</v>
      </c>
      <c r="C27" s="5" t="s">
        <v>1940</v>
      </c>
      <c r="D27" s="5" t="s">
        <v>1940</v>
      </c>
      <c r="E27" s="5" t="s">
        <v>1940</v>
      </c>
      <c r="F27" s="5" t="s">
        <v>1940</v>
      </c>
      <c r="G27" s="5" t="s">
        <v>1940</v>
      </c>
      <c r="H27" s="5" t="s">
        <v>1940</v>
      </c>
      <c r="I27" s="5" t="s">
        <v>1940</v>
      </c>
      <c r="J27" s="5" t="s">
        <v>1940</v>
      </c>
      <c r="K27" s="5" t="s">
        <v>1940</v>
      </c>
      <c r="L27" s="5" t="s">
        <v>1968</v>
      </c>
    </row>
    <row r="28" spans="1:12">
      <c r="A28" t="s">
        <v>1913</v>
      </c>
      <c r="B28" s="5" t="s">
        <v>1940</v>
      </c>
      <c r="C28" s="5" t="s">
        <v>1940</v>
      </c>
      <c r="D28" s="5" t="s">
        <v>1940</v>
      </c>
      <c r="E28" s="5" t="s">
        <v>1940</v>
      </c>
      <c r="F28" s="5" t="s">
        <v>1940</v>
      </c>
      <c r="G28" s="5" t="s">
        <v>1940</v>
      </c>
      <c r="H28" s="5" t="s">
        <v>1940</v>
      </c>
      <c r="I28" s="5" t="s">
        <v>1940</v>
      </c>
      <c r="J28" s="5" t="s">
        <v>1940</v>
      </c>
      <c r="K28" s="5" t="s">
        <v>1940</v>
      </c>
      <c r="L28" s="5" t="s">
        <v>1968</v>
      </c>
    </row>
    <row r="29" spans="1:12">
      <c r="A29" t="s">
        <v>1914</v>
      </c>
      <c r="B29" s="5" t="s">
        <v>1940</v>
      </c>
      <c r="C29" s="5" t="s">
        <v>1940</v>
      </c>
      <c r="D29" s="5" t="s">
        <v>1940</v>
      </c>
      <c r="E29" s="5" t="s">
        <v>1940</v>
      </c>
      <c r="F29" s="5" t="s">
        <v>1940</v>
      </c>
      <c r="G29" s="5" t="s">
        <v>1940</v>
      </c>
      <c r="H29" s="5" t="s">
        <v>1940</v>
      </c>
      <c r="I29" s="5" t="s">
        <v>1940</v>
      </c>
      <c r="J29" s="5" t="s">
        <v>1940</v>
      </c>
      <c r="K29" s="5" t="s">
        <v>1940</v>
      </c>
      <c r="L29" s="5" t="s">
        <v>1968</v>
      </c>
    </row>
    <row r="30" spans="1:12">
      <c r="A30" t="s">
        <v>1915</v>
      </c>
      <c r="B30" s="4">
        <v>10</v>
      </c>
      <c r="C30" s="4">
        <v>3</v>
      </c>
      <c r="D30" s="4">
        <v>4</v>
      </c>
      <c r="E30" s="4">
        <v>2</v>
      </c>
      <c r="F30" s="4">
        <v>9</v>
      </c>
      <c r="G30" s="4">
        <v>7</v>
      </c>
      <c r="H30" s="4">
        <v>8</v>
      </c>
      <c r="I30" s="4">
        <v>6</v>
      </c>
      <c r="J30" s="4">
        <v>1</v>
      </c>
      <c r="K30" s="4">
        <v>5</v>
      </c>
    </row>
    <row r="31" spans="1:12">
      <c r="A31" t="s">
        <v>1916</v>
      </c>
      <c r="B31" s="5" t="s">
        <v>1940</v>
      </c>
      <c r="C31" s="5" t="s">
        <v>1940</v>
      </c>
      <c r="D31" s="5" t="s">
        <v>1940</v>
      </c>
      <c r="E31" s="5" t="s">
        <v>1940</v>
      </c>
      <c r="F31" s="5" t="s">
        <v>1940</v>
      </c>
      <c r="G31" s="5" t="s">
        <v>1940</v>
      </c>
      <c r="H31" s="5" t="s">
        <v>1940</v>
      </c>
      <c r="I31" s="5" t="s">
        <v>1940</v>
      </c>
      <c r="J31" s="5" t="s">
        <v>1940</v>
      </c>
      <c r="K31" s="5" t="s">
        <v>1940</v>
      </c>
      <c r="L31" s="5" t="s">
        <v>1939</v>
      </c>
    </row>
    <row r="32" spans="1:12">
      <c r="A32" t="s">
        <v>1917</v>
      </c>
      <c r="B32" s="4">
        <v>5</v>
      </c>
      <c r="C32" s="4">
        <v>9</v>
      </c>
      <c r="D32" s="4">
        <v>2</v>
      </c>
      <c r="E32" s="4">
        <v>8</v>
      </c>
      <c r="F32" s="4">
        <v>4</v>
      </c>
      <c r="G32" s="4">
        <v>10</v>
      </c>
      <c r="H32" s="4">
        <v>6</v>
      </c>
      <c r="I32" s="4">
        <v>7</v>
      </c>
      <c r="J32" s="4">
        <v>1</v>
      </c>
      <c r="K32" s="4">
        <v>3</v>
      </c>
    </row>
    <row r="33" spans="1:12">
      <c r="A33" t="s">
        <v>1918</v>
      </c>
      <c r="B33" s="4">
        <v>9</v>
      </c>
      <c r="C33" s="4">
        <v>1</v>
      </c>
      <c r="D33" s="4">
        <v>4</v>
      </c>
      <c r="E33" s="4">
        <v>3</v>
      </c>
      <c r="F33" s="4">
        <v>5</v>
      </c>
      <c r="G33" s="4">
        <v>10</v>
      </c>
      <c r="H33" s="4">
        <v>8</v>
      </c>
      <c r="I33" s="4">
        <v>7</v>
      </c>
      <c r="J33" s="4">
        <v>2</v>
      </c>
      <c r="K33" s="4">
        <v>6</v>
      </c>
    </row>
    <row r="34" spans="1:12">
      <c r="A34" t="s">
        <v>1919</v>
      </c>
      <c r="B34" s="4">
        <v>4</v>
      </c>
      <c r="C34" s="4">
        <v>1</v>
      </c>
      <c r="D34" s="4">
        <v>3</v>
      </c>
      <c r="E34" s="4">
        <v>6</v>
      </c>
      <c r="F34" s="4">
        <v>9</v>
      </c>
      <c r="G34" s="4">
        <v>10</v>
      </c>
      <c r="H34" s="4">
        <v>8</v>
      </c>
      <c r="I34" s="4">
        <v>5</v>
      </c>
      <c r="J34" s="4">
        <v>2</v>
      </c>
      <c r="K34" s="4">
        <v>7</v>
      </c>
    </row>
    <row r="35" spans="1:12">
      <c r="A35" t="s">
        <v>1920</v>
      </c>
      <c r="B35" s="4">
        <v>5</v>
      </c>
      <c r="C35" s="4">
        <v>1</v>
      </c>
      <c r="D35" s="4">
        <v>3</v>
      </c>
      <c r="E35" s="4">
        <v>4</v>
      </c>
      <c r="F35" s="4">
        <v>6</v>
      </c>
      <c r="G35" s="4">
        <v>2</v>
      </c>
      <c r="H35" s="4">
        <v>7</v>
      </c>
      <c r="I35" s="4">
        <v>9</v>
      </c>
      <c r="J35" s="4">
        <v>10</v>
      </c>
      <c r="K35" s="4">
        <v>8</v>
      </c>
    </row>
    <row r="36" spans="1:12">
      <c r="A36" t="s">
        <v>1921</v>
      </c>
      <c r="B36" s="4">
        <v>5</v>
      </c>
      <c r="C36" s="4">
        <v>2</v>
      </c>
      <c r="D36" s="4">
        <v>4</v>
      </c>
      <c r="E36" s="4">
        <v>1</v>
      </c>
      <c r="F36" s="4">
        <v>8</v>
      </c>
      <c r="G36" s="4">
        <v>10</v>
      </c>
      <c r="H36" s="4">
        <v>7</v>
      </c>
      <c r="I36" s="4">
        <v>9</v>
      </c>
      <c r="J36" s="4">
        <v>3</v>
      </c>
      <c r="K36" s="4">
        <v>6</v>
      </c>
    </row>
    <row r="37" spans="1:12">
      <c r="A37" t="s">
        <v>1922</v>
      </c>
      <c r="B37" s="5" t="s">
        <v>1940</v>
      </c>
      <c r="C37" s="5" t="s">
        <v>1940</v>
      </c>
      <c r="D37" s="5" t="s">
        <v>1940</v>
      </c>
      <c r="E37" s="5" t="s">
        <v>1940</v>
      </c>
      <c r="F37" s="5" t="s">
        <v>1940</v>
      </c>
      <c r="G37" s="5" t="s">
        <v>1940</v>
      </c>
      <c r="H37" s="5" t="s">
        <v>1940</v>
      </c>
      <c r="I37" s="5" t="s">
        <v>1940</v>
      </c>
      <c r="J37" s="5" t="s">
        <v>1940</v>
      </c>
      <c r="K37" s="5" t="s">
        <v>1940</v>
      </c>
      <c r="L37" s="5" t="s">
        <v>1968</v>
      </c>
    </row>
    <row r="38" spans="1:12">
      <c r="A38" t="s">
        <v>1923</v>
      </c>
      <c r="B38" s="4">
        <v>9</v>
      </c>
      <c r="C38" s="4">
        <v>3</v>
      </c>
      <c r="D38" s="4">
        <v>2</v>
      </c>
      <c r="E38" s="4">
        <v>4</v>
      </c>
      <c r="F38" s="4">
        <v>5</v>
      </c>
      <c r="G38" s="4">
        <v>10</v>
      </c>
      <c r="H38" s="4">
        <v>7</v>
      </c>
      <c r="I38" s="4">
        <v>8</v>
      </c>
      <c r="J38" s="4">
        <v>1</v>
      </c>
      <c r="K38" s="4">
        <v>6</v>
      </c>
    </row>
    <row r="39" spans="1:12">
      <c r="A39" t="s">
        <v>1924</v>
      </c>
      <c r="B39" s="5" t="s">
        <v>1940</v>
      </c>
      <c r="C39" s="5" t="s">
        <v>1940</v>
      </c>
      <c r="D39" s="5" t="s">
        <v>1940</v>
      </c>
      <c r="E39" s="5" t="s">
        <v>1940</v>
      </c>
      <c r="F39" s="5" t="s">
        <v>1940</v>
      </c>
      <c r="G39" s="5" t="s">
        <v>1940</v>
      </c>
      <c r="H39" s="5" t="s">
        <v>1940</v>
      </c>
      <c r="I39" s="5" t="s">
        <v>1940</v>
      </c>
      <c r="J39" s="5" t="s">
        <v>1940</v>
      </c>
      <c r="K39" s="5" t="s">
        <v>1940</v>
      </c>
      <c r="L39" s="5" t="s">
        <v>1968</v>
      </c>
    </row>
    <row r="40" spans="1:12">
      <c r="A40" t="s">
        <v>1925</v>
      </c>
      <c r="B40" s="5" t="s">
        <v>1940</v>
      </c>
      <c r="C40" s="5" t="s">
        <v>1940</v>
      </c>
      <c r="D40" s="5" t="s">
        <v>1940</v>
      </c>
      <c r="E40" s="5" t="s">
        <v>1940</v>
      </c>
      <c r="F40" s="5" t="s">
        <v>1940</v>
      </c>
      <c r="G40" s="5" t="s">
        <v>1940</v>
      </c>
      <c r="H40" s="5" t="s">
        <v>1940</v>
      </c>
      <c r="I40" s="5" t="s">
        <v>1940</v>
      </c>
      <c r="J40" s="5" t="s">
        <v>1940</v>
      </c>
      <c r="K40" s="5" t="s">
        <v>1940</v>
      </c>
      <c r="L40" s="5" t="s">
        <v>1968</v>
      </c>
    </row>
    <row r="41" spans="1:12">
      <c r="A41" t="s">
        <v>1926</v>
      </c>
      <c r="B41" s="4">
        <v>9</v>
      </c>
      <c r="C41" s="4">
        <v>8</v>
      </c>
      <c r="D41" s="4">
        <v>1</v>
      </c>
      <c r="E41" s="4">
        <v>2</v>
      </c>
      <c r="F41" s="4">
        <v>7</v>
      </c>
      <c r="G41" s="4">
        <v>6</v>
      </c>
      <c r="H41" s="4">
        <v>4</v>
      </c>
      <c r="I41" s="4">
        <v>10</v>
      </c>
      <c r="J41" s="4">
        <v>3</v>
      </c>
      <c r="K41" s="4">
        <v>5</v>
      </c>
    </row>
    <row r="42" spans="1:12">
      <c r="A42" t="s">
        <v>1927</v>
      </c>
      <c r="B42" s="4">
        <v>8</v>
      </c>
      <c r="C42" s="4">
        <v>4</v>
      </c>
      <c r="D42" s="4">
        <v>1</v>
      </c>
      <c r="E42" s="4">
        <v>2</v>
      </c>
      <c r="F42" s="4">
        <v>7</v>
      </c>
      <c r="G42" s="4">
        <v>10</v>
      </c>
      <c r="H42" s="4">
        <v>5</v>
      </c>
      <c r="I42" s="4">
        <v>6</v>
      </c>
      <c r="J42" s="4">
        <v>3</v>
      </c>
      <c r="K42" s="4">
        <v>9</v>
      </c>
    </row>
    <row r="43" spans="1:12">
      <c r="A43" t="s">
        <v>1928</v>
      </c>
      <c r="B43" s="4">
        <v>6</v>
      </c>
      <c r="C43" s="4">
        <v>2</v>
      </c>
      <c r="D43" s="4">
        <v>3</v>
      </c>
      <c r="E43" s="4">
        <v>5</v>
      </c>
      <c r="F43" s="4">
        <v>4</v>
      </c>
      <c r="G43" s="4">
        <v>9</v>
      </c>
      <c r="H43" s="4">
        <v>7</v>
      </c>
      <c r="I43" s="4">
        <v>8</v>
      </c>
      <c r="J43" s="4">
        <v>1</v>
      </c>
      <c r="K43" s="4">
        <v>10</v>
      </c>
    </row>
    <row r="44" spans="1:12">
      <c r="A44" t="s">
        <v>1929</v>
      </c>
      <c r="B44" s="4">
        <v>4</v>
      </c>
      <c r="C44" s="4">
        <v>2</v>
      </c>
      <c r="D44" s="4">
        <v>8</v>
      </c>
      <c r="E44" s="4">
        <v>3</v>
      </c>
      <c r="F44" s="4">
        <v>6</v>
      </c>
      <c r="G44" s="4">
        <v>9</v>
      </c>
      <c r="H44" s="4">
        <v>7</v>
      </c>
      <c r="I44" s="4">
        <v>10</v>
      </c>
      <c r="J44" s="4">
        <v>1</v>
      </c>
      <c r="K44" s="4">
        <v>5</v>
      </c>
    </row>
    <row r="45" spans="1:12">
      <c r="A45" t="s">
        <v>1930</v>
      </c>
      <c r="B45" s="4">
        <v>7</v>
      </c>
      <c r="C45" s="4">
        <v>1</v>
      </c>
      <c r="D45" s="4">
        <v>3</v>
      </c>
      <c r="E45" s="4">
        <v>4</v>
      </c>
      <c r="F45" s="4">
        <v>5</v>
      </c>
      <c r="G45" s="4">
        <v>8</v>
      </c>
      <c r="H45" s="4">
        <v>9</v>
      </c>
      <c r="I45" s="4">
        <v>6</v>
      </c>
      <c r="J45" s="4">
        <v>2</v>
      </c>
      <c r="K45" s="4">
        <v>10</v>
      </c>
    </row>
    <row r="46" spans="1:12">
      <c r="A46" t="s">
        <v>1931</v>
      </c>
      <c r="B46" s="4">
        <v>5</v>
      </c>
      <c r="C46" s="4">
        <v>4</v>
      </c>
      <c r="D46" s="4">
        <v>2</v>
      </c>
      <c r="E46" s="4">
        <v>3</v>
      </c>
      <c r="F46" s="4">
        <v>6</v>
      </c>
      <c r="G46" s="4">
        <v>10</v>
      </c>
      <c r="H46" s="4">
        <v>8</v>
      </c>
      <c r="I46" s="4">
        <v>9</v>
      </c>
      <c r="J46" s="4">
        <v>1</v>
      </c>
      <c r="K46" s="4">
        <v>7</v>
      </c>
    </row>
    <row r="47" spans="1:12">
      <c r="A47" t="s">
        <v>1932</v>
      </c>
      <c r="B47" s="4">
        <v>3</v>
      </c>
      <c r="C47" s="4">
        <v>4</v>
      </c>
      <c r="D47" s="4">
        <v>2</v>
      </c>
      <c r="E47" s="4">
        <v>7</v>
      </c>
      <c r="F47" s="4">
        <v>5</v>
      </c>
      <c r="G47" s="4">
        <v>10</v>
      </c>
      <c r="H47" s="4">
        <v>8</v>
      </c>
      <c r="I47" s="4">
        <v>1</v>
      </c>
      <c r="J47" s="4">
        <v>6</v>
      </c>
      <c r="K47" s="4">
        <v>9</v>
      </c>
    </row>
    <row r="48" spans="1:12">
      <c r="A48" t="s">
        <v>1933</v>
      </c>
      <c r="B48" s="4">
        <v>8</v>
      </c>
      <c r="C48" s="4">
        <v>9</v>
      </c>
      <c r="D48" s="4">
        <v>4</v>
      </c>
      <c r="E48" s="4">
        <v>6</v>
      </c>
      <c r="F48" s="4">
        <v>10</v>
      </c>
      <c r="G48" s="4">
        <v>7</v>
      </c>
      <c r="H48" s="4">
        <v>2</v>
      </c>
      <c r="I48" s="4">
        <v>3</v>
      </c>
      <c r="J48" s="4">
        <v>1</v>
      </c>
      <c r="K48" s="4">
        <v>5</v>
      </c>
    </row>
    <row r="49" spans="1:12">
      <c r="A49" t="s">
        <v>1934</v>
      </c>
      <c r="B49" s="5" t="s">
        <v>1940</v>
      </c>
      <c r="C49" s="5" t="s">
        <v>1940</v>
      </c>
      <c r="D49" s="5" t="s">
        <v>1940</v>
      </c>
      <c r="E49" s="5" t="s">
        <v>1940</v>
      </c>
      <c r="F49" s="5" t="s">
        <v>1940</v>
      </c>
      <c r="G49" s="5" t="s">
        <v>1940</v>
      </c>
      <c r="H49" s="5" t="s">
        <v>1940</v>
      </c>
      <c r="I49" s="5" t="s">
        <v>1940</v>
      </c>
      <c r="J49" s="5" t="s">
        <v>1940</v>
      </c>
      <c r="K49" s="5" t="s">
        <v>1940</v>
      </c>
      <c r="L49" s="5" t="s">
        <v>1939</v>
      </c>
    </row>
    <row r="50" spans="1:12">
      <c r="A50" t="s">
        <v>1935</v>
      </c>
      <c r="B50" s="4">
        <v>3</v>
      </c>
      <c r="C50" s="4">
        <v>9</v>
      </c>
      <c r="D50" s="4">
        <v>1</v>
      </c>
      <c r="E50" s="4">
        <v>2</v>
      </c>
      <c r="F50" s="4">
        <v>4</v>
      </c>
      <c r="G50" s="4">
        <v>5</v>
      </c>
      <c r="H50" s="4">
        <v>7</v>
      </c>
      <c r="I50" s="4">
        <v>6</v>
      </c>
      <c r="J50" s="4">
        <v>10</v>
      </c>
      <c r="K50" s="4">
        <v>8</v>
      </c>
    </row>
    <row r="51" spans="1:12">
      <c r="A51" t="s">
        <v>1936</v>
      </c>
      <c r="B51" s="4">
        <v>9</v>
      </c>
      <c r="C51" s="4">
        <v>8</v>
      </c>
      <c r="D51" s="4">
        <v>2</v>
      </c>
      <c r="E51" s="4">
        <v>3</v>
      </c>
      <c r="F51" s="4">
        <v>7</v>
      </c>
      <c r="G51" s="4">
        <v>10</v>
      </c>
      <c r="H51" s="4">
        <v>1</v>
      </c>
      <c r="I51" s="4">
        <v>4</v>
      </c>
      <c r="J51" s="4">
        <v>5</v>
      </c>
      <c r="K51" s="4">
        <v>6</v>
      </c>
    </row>
    <row r="52" spans="1:12">
      <c r="A52" t="s">
        <v>1937</v>
      </c>
      <c r="B52" s="4">
        <v>5</v>
      </c>
      <c r="C52" s="4">
        <v>4</v>
      </c>
      <c r="D52" s="4">
        <v>2</v>
      </c>
      <c r="E52" s="4">
        <v>1</v>
      </c>
      <c r="F52" s="4">
        <v>7</v>
      </c>
      <c r="G52" s="4">
        <v>8</v>
      </c>
      <c r="H52" s="4">
        <v>6</v>
      </c>
      <c r="I52" s="4">
        <v>3</v>
      </c>
      <c r="J52" s="4">
        <v>9</v>
      </c>
      <c r="K52" s="4">
        <v>10</v>
      </c>
    </row>
    <row r="53" spans="1:12">
      <c r="A53" t="s">
        <v>1938</v>
      </c>
      <c r="B53" s="4">
        <v>7</v>
      </c>
      <c r="C53" s="4">
        <v>1</v>
      </c>
      <c r="D53" s="4">
        <v>3</v>
      </c>
      <c r="E53" s="4">
        <v>6</v>
      </c>
      <c r="F53" s="4">
        <v>4</v>
      </c>
      <c r="G53" s="4">
        <v>9</v>
      </c>
      <c r="H53" s="4">
        <v>10</v>
      </c>
      <c r="I53" s="4">
        <v>5</v>
      </c>
      <c r="J53" s="4">
        <v>2</v>
      </c>
      <c r="K53" s="4">
        <v>8</v>
      </c>
    </row>
    <row r="54" spans="1:12">
      <c r="A54" t="s">
        <v>1956</v>
      </c>
      <c r="B54" s="10">
        <v>4</v>
      </c>
      <c r="C54" s="10">
        <v>2</v>
      </c>
      <c r="D54" s="10">
        <v>6</v>
      </c>
      <c r="E54" s="10">
        <v>3</v>
      </c>
      <c r="F54" s="10">
        <v>10</v>
      </c>
      <c r="G54" s="10">
        <v>9</v>
      </c>
      <c r="H54" s="10">
        <v>5</v>
      </c>
      <c r="I54" s="10">
        <v>7</v>
      </c>
      <c r="J54" s="10">
        <v>1</v>
      </c>
      <c r="K54" s="10">
        <v>8</v>
      </c>
    </row>
    <row r="55" spans="1:12">
      <c r="A55" t="s">
        <v>1957</v>
      </c>
      <c r="B55" s="4">
        <v>4</v>
      </c>
      <c r="C55" s="4">
        <v>7</v>
      </c>
      <c r="D55" s="4">
        <v>1</v>
      </c>
      <c r="E55" s="4">
        <v>6</v>
      </c>
      <c r="F55" s="4">
        <v>5</v>
      </c>
      <c r="G55" s="4">
        <v>10</v>
      </c>
      <c r="H55" s="4">
        <v>2</v>
      </c>
      <c r="I55" s="4">
        <v>3</v>
      </c>
      <c r="J55" s="4">
        <v>8</v>
      </c>
      <c r="K55" s="4">
        <v>9</v>
      </c>
    </row>
    <row r="56" spans="1:12">
      <c r="A56" t="s">
        <v>1958</v>
      </c>
      <c r="B56" s="4">
        <v>8</v>
      </c>
      <c r="C56" s="4">
        <v>2</v>
      </c>
      <c r="D56" s="4">
        <v>3</v>
      </c>
      <c r="E56" s="4">
        <v>5</v>
      </c>
      <c r="F56" s="4">
        <v>7</v>
      </c>
      <c r="G56" s="4">
        <v>9</v>
      </c>
      <c r="H56" s="4">
        <v>4</v>
      </c>
      <c r="I56" s="4">
        <v>6</v>
      </c>
      <c r="J56" s="4">
        <v>1</v>
      </c>
      <c r="K56" s="4">
        <v>10</v>
      </c>
    </row>
    <row r="57" spans="1:12">
      <c r="A57" t="s">
        <v>1959</v>
      </c>
      <c r="B57" s="4">
        <v>7</v>
      </c>
      <c r="C57" s="4">
        <v>10</v>
      </c>
      <c r="D57" s="4">
        <v>1</v>
      </c>
      <c r="E57" s="4">
        <v>4</v>
      </c>
      <c r="F57" s="4">
        <v>5</v>
      </c>
      <c r="G57" s="4">
        <v>6</v>
      </c>
      <c r="H57" s="4">
        <v>3</v>
      </c>
      <c r="I57" s="4">
        <v>2</v>
      </c>
      <c r="J57" s="4">
        <v>8</v>
      </c>
      <c r="K57" s="4">
        <v>9</v>
      </c>
    </row>
    <row r="58" spans="1:12">
      <c r="A58" t="s">
        <v>1960</v>
      </c>
      <c r="B58" s="4">
        <v>9</v>
      </c>
      <c r="C58" s="4">
        <v>7</v>
      </c>
      <c r="D58" s="4">
        <v>1</v>
      </c>
      <c r="E58" s="4">
        <v>2</v>
      </c>
      <c r="F58" s="4">
        <v>8</v>
      </c>
      <c r="G58" s="4">
        <v>10</v>
      </c>
      <c r="H58" s="4">
        <v>4</v>
      </c>
      <c r="I58" s="4">
        <v>3</v>
      </c>
      <c r="J58" s="4">
        <v>6</v>
      </c>
      <c r="K58" s="4">
        <v>5</v>
      </c>
    </row>
    <row r="59" spans="1:12">
      <c r="A59" t="s">
        <v>1961</v>
      </c>
      <c r="B59" s="4">
        <v>6</v>
      </c>
      <c r="C59" s="4">
        <v>8</v>
      </c>
      <c r="D59" s="4">
        <v>1</v>
      </c>
      <c r="E59" s="4">
        <v>5</v>
      </c>
      <c r="F59" s="4">
        <v>9</v>
      </c>
      <c r="G59" s="4">
        <v>7</v>
      </c>
      <c r="H59" s="4">
        <v>3</v>
      </c>
      <c r="I59" s="4">
        <v>2</v>
      </c>
      <c r="J59" s="4">
        <v>4</v>
      </c>
      <c r="K59" s="4">
        <v>10</v>
      </c>
    </row>
    <row r="60" spans="1:12">
      <c r="A60" t="s">
        <v>1962</v>
      </c>
      <c r="B60" s="4">
        <v>5</v>
      </c>
      <c r="C60" s="4">
        <v>2</v>
      </c>
      <c r="D60" s="4">
        <v>1</v>
      </c>
      <c r="E60" s="4">
        <v>3</v>
      </c>
      <c r="F60" s="4">
        <v>8</v>
      </c>
      <c r="G60" s="4">
        <v>9</v>
      </c>
      <c r="H60" s="4">
        <v>6</v>
      </c>
      <c r="I60" s="4">
        <v>10</v>
      </c>
      <c r="J60" s="4">
        <v>7</v>
      </c>
      <c r="K60" s="4">
        <v>4</v>
      </c>
    </row>
    <row r="61" spans="1:12">
      <c r="A61" t="s">
        <v>1963</v>
      </c>
      <c r="B61" s="4">
        <v>9</v>
      </c>
      <c r="C61" s="4">
        <v>5</v>
      </c>
      <c r="D61" s="4">
        <v>1</v>
      </c>
      <c r="E61" s="4">
        <v>3</v>
      </c>
      <c r="F61" s="4">
        <v>6</v>
      </c>
      <c r="G61" s="4">
        <v>10</v>
      </c>
      <c r="H61" s="4">
        <v>8</v>
      </c>
      <c r="I61" s="4">
        <v>2</v>
      </c>
      <c r="J61" s="4">
        <v>4</v>
      </c>
      <c r="K61" s="4">
        <v>7</v>
      </c>
    </row>
    <row r="62" spans="1:12">
      <c r="A62" t="s">
        <v>1964</v>
      </c>
      <c r="B62" s="4">
        <v>5</v>
      </c>
      <c r="C62" s="4">
        <v>1</v>
      </c>
      <c r="D62" s="4">
        <v>4</v>
      </c>
      <c r="E62" s="4">
        <v>3</v>
      </c>
      <c r="F62" s="4">
        <v>8</v>
      </c>
      <c r="G62" s="4">
        <v>9</v>
      </c>
      <c r="H62" s="4">
        <v>7</v>
      </c>
      <c r="I62" s="4">
        <v>10</v>
      </c>
      <c r="J62" s="4">
        <v>2</v>
      </c>
      <c r="K62" s="4">
        <v>6</v>
      </c>
    </row>
    <row r="63" spans="1:12">
      <c r="A63" t="s">
        <v>1965</v>
      </c>
      <c r="B63" s="4">
        <v>1</v>
      </c>
      <c r="C63" s="4">
        <v>2</v>
      </c>
      <c r="D63" s="4">
        <v>7</v>
      </c>
      <c r="E63" s="4">
        <v>3</v>
      </c>
      <c r="F63" s="4">
        <v>5</v>
      </c>
      <c r="G63" s="4">
        <v>6</v>
      </c>
      <c r="H63" s="4">
        <v>8</v>
      </c>
      <c r="I63" s="4">
        <v>10</v>
      </c>
      <c r="J63" s="4">
        <v>4</v>
      </c>
      <c r="K63" s="4">
        <v>9</v>
      </c>
    </row>
    <row r="64" spans="1:12">
      <c r="A64" t="s">
        <v>1966</v>
      </c>
      <c r="B64" s="4">
        <v>5</v>
      </c>
      <c r="C64" s="4">
        <v>9</v>
      </c>
      <c r="D64" s="4">
        <v>1</v>
      </c>
      <c r="E64" s="4">
        <v>6</v>
      </c>
      <c r="F64" s="4">
        <v>3</v>
      </c>
      <c r="G64" s="4">
        <v>7</v>
      </c>
      <c r="H64" s="4">
        <v>2</v>
      </c>
      <c r="I64" s="4">
        <v>8</v>
      </c>
      <c r="J64" s="4">
        <v>4</v>
      </c>
      <c r="K64" s="4">
        <v>10</v>
      </c>
    </row>
    <row r="66" spans="1:12">
      <c r="A66" s="3" t="s">
        <v>1941</v>
      </c>
      <c r="B66" s="8">
        <f>AVERAGE(B3:B64)</f>
        <v>6.0625</v>
      </c>
      <c r="C66" s="8">
        <f>AVERAGE(C3:C64)</f>
        <v>4.6875</v>
      </c>
      <c r="D66" s="8">
        <f t="shared" ref="D66:K66" si="0">AVERAGE(D3:D64)</f>
        <v>2.75</v>
      </c>
      <c r="E66" s="8">
        <f t="shared" si="0"/>
        <v>3.75</v>
      </c>
      <c r="F66" s="8">
        <f t="shared" si="0"/>
        <v>6.416666666666667</v>
      </c>
      <c r="G66" s="8">
        <f t="shared" si="0"/>
        <v>8.2916666666666661</v>
      </c>
      <c r="H66" s="8">
        <f t="shared" si="0"/>
        <v>5.854166666666667</v>
      </c>
      <c r="I66" s="8">
        <f t="shared" si="0"/>
        <v>6.104166666666667</v>
      </c>
      <c r="J66" s="8">
        <f t="shared" si="0"/>
        <v>3.9166666666666665</v>
      </c>
      <c r="K66" s="8">
        <f t="shared" si="0"/>
        <v>7.166666666666667</v>
      </c>
      <c r="L66" s="14"/>
    </row>
    <row r="67" spans="1:12">
      <c r="B67" s="9"/>
      <c r="C67" s="9"/>
      <c r="D67" s="9"/>
      <c r="E67" s="9"/>
      <c r="F67" s="9"/>
      <c r="G67" s="9"/>
      <c r="H67" s="9"/>
      <c r="I67" s="9"/>
      <c r="J67" s="9"/>
      <c r="K67" s="9"/>
    </row>
    <row r="68" spans="1:12">
      <c r="A68" s="3" t="s">
        <v>1942</v>
      </c>
      <c r="B68" s="9">
        <f>MODE(B3:B64)</f>
        <v>9</v>
      </c>
      <c r="C68" s="9">
        <f t="shared" ref="C68:K68" si="1">MODE(C3:C64)</f>
        <v>1</v>
      </c>
      <c r="D68" s="9">
        <f t="shared" si="1"/>
        <v>1</v>
      </c>
      <c r="E68" s="9">
        <f t="shared" si="1"/>
        <v>3</v>
      </c>
      <c r="F68" s="9">
        <f t="shared" si="1"/>
        <v>5</v>
      </c>
      <c r="G68" s="9">
        <f t="shared" si="1"/>
        <v>10</v>
      </c>
      <c r="H68" s="9">
        <f t="shared" si="1"/>
        <v>8</v>
      </c>
      <c r="I68" s="9">
        <f t="shared" si="1"/>
        <v>10</v>
      </c>
      <c r="J68" s="9">
        <f t="shared" si="1"/>
        <v>1</v>
      </c>
      <c r="K68" s="9">
        <f t="shared" si="1"/>
        <v>9</v>
      </c>
    </row>
    <row r="70" spans="1:12">
      <c r="A70" s="3" t="s">
        <v>1943</v>
      </c>
      <c r="B70" s="6">
        <f>RANK(B66, B66:K66, 1)</f>
        <v>6</v>
      </c>
      <c r="C70" s="6">
        <f>RANK(C66, B66:K66, 1)</f>
        <v>4</v>
      </c>
      <c r="D70" s="6">
        <f>RANK(D66, B66:K66, 1)</f>
        <v>1</v>
      </c>
      <c r="E70" s="6">
        <f>RANK(E66, B66:K66, 1)</f>
        <v>2</v>
      </c>
      <c r="F70" s="6">
        <f>RANK(F66, B66:K66, 1)</f>
        <v>8</v>
      </c>
      <c r="G70" s="6">
        <f>RANK(G66, B66:K66, 1)</f>
        <v>10</v>
      </c>
      <c r="H70" s="6">
        <f>RANK(H66, B66:K66, 1)</f>
        <v>5</v>
      </c>
      <c r="I70" s="6">
        <f>RANK(I66, B66:K66, 1)</f>
        <v>7</v>
      </c>
      <c r="J70" s="6">
        <f>RANK(J66, B66:K66, 1)</f>
        <v>3</v>
      </c>
      <c r="K70" s="6">
        <f>RANK(K66, B66:K66, 1)</f>
        <v>9</v>
      </c>
    </row>
    <row r="72" spans="1:12">
      <c r="A72" s="3" t="s">
        <v>1944</v>
      </c>
      <c r="B72" s="6">
        <f>RANK(B68, B68:K68, 1)</f>
        <v>7</v>
      </c>
      <c r="C72" s="6">
        <f>RANK(C68, B68:K68, 1)</f>
        <v>1</v>
      </c>
      <c r="D72" s="6">
        <f>RANK(D68, B68:K68, 1)</f>
        <v>1</v>
      </c>
      <c r="E72" s="6">
        <f>RANK(E68, B68:K68, 1)</f>
        <v>4</v>
      </c>
      <c r="F72" s="6">
        <f>RANK(F68, B68:K68, 1)</f>
        <v>5</v>
      </c>
      <c r="G72" s="6">
        <f>RANK(G68, B68:K68, 1)</f>
        <v>9</v>
      </c>
      <c r="H72" s="6">
        <f>RANK(H68, B68:K68, 1)</f>
        <v>6</v>
      </c>
      <c r="I72" s="6">
        <f>RANK(I68, B68:K68, 1)</f>
        <v>9</v>
      </c>
      <c r="J72" s="6">
        <f>RANK(J68, B68:K68, 1)</f>
        <v>1</v>
      </c>
      <c r="K72" s="6">
        <f>RANK(K68, B68:K68, 1)</f>
        <v>7</v>
      </c>
    </row>
    <row r="74" spans="1:12">
      <c r="A74" s="2" t="s">
        <v>1945</v>
      </c>
    </row>
    <row r="75" spans="1:12">
      <c r="A75" s="11" t="s">
        <v>1947</v>
      </c>
      <c r="B75" t="s">
        <v>53</v>
      </c>
      <c r="F75" s="11" t="s">
        <v>1950</v>
      </c>
      <c r="G75" t="s">
        <v>52</v>
      </c>
    </row>
    <row r="76" spans="1:12">
      <c r="A76" s="2">
        <v>2</v>
      </c>
      <c r="B76" t="s">
        <v>54</v>
      </c>
      <c r="F76" s="11" t="s">
        <v>1948</v>
      </c>
      <c r="G76" t="s">
        <v>59</v>
      </c>
    </row>
    <row r="77" spans="1:12">
      <c r="A77" s="2">
        <v>3</v>
      </c>
      <c r="B77" t="s">
        <v>59</v>
      </c>
      <c r="F77" s="11" t="s">
        <v>1948</v>
      </c>
      <c r="G77" t="s">
        <v>53</v>
      </c>
    </row>
    <row r="78" spans="1:12">
      <c r="A78" s="2">
        <v>4</v>
      </c>
      <c r="B78" t="s">
        <v>52</v>
      </c>
      <c r="F78" s="11">
        <v>4</v>
      </c>
      <c r="G78" t="s">
        <v>54</v>
      </c>
    </row>
    <row r="79" spans="1:12">
      <c r="A79" s="2">
        <v>5</v>
      </c>
      <c r="B79" t="s">
        <v>57</v>
      </c>
      <c r="F79" s="2">
        <v>5</v>
      </c>
      <c r="G79" t="s">
        <v>55</v>
      </c>
    </row>
    <row r="80" spans="1:12">
      <c r="A80" s="2">
        <v>6</v>
      </c>
      <c r="B80" t="s">
        <v>51</v>
      </c>
      <c r="F80" s="11">
        <v>6</v>
      </c>
      <c r="G80" t="s">
        <v>57</v>
      </c>
    </row>
    <row r="81" spans="1:13">
      <c r="A81" s="2">
        <v>7</v>
      </c>
      <c r="B81" t="s">
        <v>58</v>
      </c>
      <c r="F81" s="11" t="s">
        <v>1970</v>
      </c>
      <c r="G81" t="s">
        <v>51</v>
      </c>
    </row>
    <row r="82" spans="1:13">
      <c r="A82" s="2">
        <v>8</v>
      </c>
      <c r="B82" t="s">
        <v>55</v>
      </c>
      <c r="F82" s="11" t="s">
        <v>1970</v>
      </c>
      <c r="G82" t="s">
        <v>60</v>
      </c>
    </row>
    <row r="83" spans="1:13">
      <c r="A83" s="2">
        <v>9</v>
      </c>
      <c r="B83" t="s">
        <v>60</v>
      </c>
      <c r="F83" s="11" t="s">
        <v>1971</v>
      </c>
      <c r="G83" t="s">
        <v>56</v>
      </c>
    </row>
    <row r="84" spans="1:13">
      <c r="A84" s="2">
        <v>10</v>
      </c>
      <c r="B84" t="s">
        <v>56</v>
      </c>
      <c r="F84" s="11" t="s">
        <v>1971</v>
      </c>
      <c r="G84" t="s">
        <v>58</v>
      </c>
    </row>
    <row r="86" spans="1:13">
      <c r="A86" s="12" t="s">
        <v>1953</v>
      </c>
      <c r="B86" s="7" t="s">
        <v>1952</v>
      </c>
      <c r="C86" s="7">
        <v>10</v>
      </c>
      <c r="D86" s="7">
        <v>9</v>
      </c>
      <c r="E86" s="7">
        <v>8</v>
      </c>
      <c r="F86" s="7">
        <v>7</v>
      </c>
      <c r="G86" s="7">
        <v>6</v>
      </c>
      <c r="H86" s="7">
        <v>5</v>
      </c>
      <c r="I86" s="7">
        <v>4</v>
      </c>
      <c r="J86" s="7">
        <v>3</v>
      </c>
      <c r="K86" s="7">
        <v>2</v>
      </c>
      <c r="L86" s="7">
        <v>1</v>
      </c>
      <c r="M86" s="7" t="s">
        <v>1952</v>
      </c>
    </row>
    <row r="87" spans="1:13">
      <c r="A87" s="2" t="s">
        <v>56</v>
      </c>
      <c r="C87" s="4">
        <f>COUNTIF(G3:G64, 10)</f>
        <v>19</v>
      </c>
      <c r="D87" s="4">
        <f>COUNTIF(G3:G64, 9)</f>
        <v>9</v>
      </c>
      <c r="E87" s="4">
        <f>COUNTIF(G3:G64, 8)</f>
        <v>7</v>
      </c>
      <c r="F87" s="4">
        <f>COUNTIF(G3:G64, 7)</f>
        <v>4</v>
      </c>
      <c r="G87" s="4">
        <f>COUNTIF(G3:G64, 6)</f>
        <v>3</v>
      </c>
      <c r="H87" s="4">
        <f>COUNTIF(G3:G64, 5)</f>
        <v>4</v>
      </c>
      <c r="I87" s="4">
        <f>COUNTIF(G3:G64, 4)</f>
        <v>0</v>
      </c>
      <c r="J87" s="4">
        <f>COUNTIF(G3:G64, 3)</f>
        <v>1</v>
      </c>
      <c r="K87" s="4">
        <f>COUNTIF(G3:G64, 2)</f>
        <v>1</v>
      </c>
      <c r="L87" s="4">
        <f>COUNTIF(G3:G64, 1)</f>
        <v>0</v>
      </c>
    </row>
    <row r="88" spans="1:13">
      <c r="A88" s="2" t="s">
        <v>60</v>
      </c>
      <c r="C88" s="4">
        <f>COUNTIF(K3:K64, 10)</f>
        <v>8</v>
      </c>
      <c r="D88" s="4">
        <f>COUNTIF(K3:K64, 9)</f>
        <v>9</v>
      </c>
      <c r="E88" s="4">
        <f>COUNTIF(K3:K64, 8)</f>
        <v>7</v>
      </c>
      <c r="F88" s="4">
        <f>COUNTIF(K3:K64, 7)</f>
        <v>3</v>
      </c>
      <c r="G88" s="4">
        <f>COUNTIF(K3:K64, 6)</f>
        <v>8</v>
      </c>
      <c r="H88" s="4">
        <f>COUNTIF(K3:K64, 5)</f>
        <v>8</v>
      </c>
      <c r="I88" s="4">
        <f>COUNTIF(K3:K64, 4)</f>
        <v>3</v>
      </c>
      <c r="J88" s="4">
        <f>COUNTIF(K3:K64, 3)</f>
        <v>2</v>
      </c>
      <c r="K88" s="4">
        <f>COUNTIF(K3:K64, 2)</f>
        <v>0</v>
      </c>
      <c r="L88" s="4">
        <f>COUNTIF(K3:K64, 1)</f>
        <v>0</v>
      </c>
    </row>
    <row r="89" spans="1:13">
      <c r="A89" s="2" t="s">
        <v>58</v>
      </c>
      <c r="C89" s="4">
        <f>COUNTIF(I3:I64, 10)</f>
        <v>8</v>
      </c>
      <c r="D89" s="4">
        <f>COUNTIF(I3:I64, 9)</f>
        <v>4</v>
      </c>
      <c r="E89" s="4">
        <f>COUNTIF(I3:I64, 8)</f>
        <v>4</v>
      </c>
      <c r="F89" s="4">
        <f>COUNTIF(I3:I64, 7)</f>
        <v>6</v>
      </c>
      <c r="G89" s="4">
        <f>COUNTIF(I3:I64, 6)</f>
        <v>8</v>
      </c>
      <c r="H89" s="4">
        <f>COUNTIF(I3:I64, 5)</f>
        <v>3</v>
      </c>
      <c r="I89" s="4">
        <f>COUNTIF(I3:I64, 4)</f>
        <v>3</v>
      </c>
      <c r="J89" s="4">
        <f>COUNTIF(I3:I64, 3)</f>
        <v>5</v>
      </c>
      <c r="K89" s="4">
        <f>COUNTIF(I3:I64, 2)</f>
        <v>6</v>
      </c>
      <c r="L89" s="4">
        <f>COUNTIF(I3:I64, 1)</f>
        <v>1</v>
      </c>
    </row>
    <row r="90" spans="1:13">
      <c r="A90" s="2" t="s">
        <v>55</v>
      </c>
      <c r="C90" s="4">
        <f>COUNTIF(F3:F64, 10)</f>
        <v>3</v>
      </c>
      <c r="D90" s="4">
        <f>COUNTIF(F3:F64, 9)</f>
        <v>5</v>
      </c>
      <c r="E90" s="4">
        <f>COUNTIF(F3:F64, 8)</f>
        <v>5</v>
      </c>
      <c r="F90" s="4">
        <f>COUNTIF(F3:F64, 7)</f>
        <v>10</v>
      </c>
      <c r="G90" s="4">
        <f>COUNTIF(F3:F64, 6)</f>
        <v>6</v>
      </c>
      <c r="H90" s="4">
        <f>COUNTIF(F3:F64, 5)</f>
        <v>12</v>
      </c>
      <c r="I90" s="4">
        <f>COUNTIF(F3:F64, 4)</f>
        <v>6</v>
      </c>
      <c r="J90" s="4">
        <f>COUNTIF(F3:F64, 3)</f>
        <v>1</v>
      </c>
      <c r="K90" s="4">
        <f>COUNTIF(F3:F64, 2)</f>
        <v>0</v>
      </c>
      <c r="L90" s="4">
        <f>COUNTIF(F3:F64, 1)</f>
        <v>0</v>
      </c>
    </row>
    <row r="91" spans="1:13">
      <c r="A91" s="2" t="s">
        <v>57</v>
      </c>
      <c r="C91" s="4">
        <f>COUNTIF(H3:H64, 10)</f>
        <v>1</v>
      </c>
      <c r="D91" s="4">
        <f>COUNTIF(H3:H64, 9)</f>
        <v>2</v>
      </c>
      <c r="E91" s="4">
        <f>COUNTIF(H3:H64, 8)</f>
        <v>12</v>
      </c>
      <c r="F91" s="4">
        <f>COUNTIF(H3:H64, 7)</f>
        <v>9</v>
      </c>
      <c r="G91" s="4">
        <f>COUNTIF(H3:H64, 6)</f>
        <v>5</v>
      </c>
      <c r="H91" s="4">
        <f>COUNTIF(H3:H64, 5)</f>
        <v>3</v>
      </c>
      <c r="I91" s="4">
        <f>COUNTIF(H3:H64, 4)</f>
        <v>7</v>
      </c>
      <c r="J91" s="4">
        <f>COUNTIF(H3:H64, 3)</f>
        <v>4</v>
      </c>
      <c r="K91" s="4">
        <f>COUNTIF(H3:H64, 2)</f>
        <v>4</v>
      </c>
      <c r="L91" s="4">
        <f>COUNTIF(H3:H64, 1)</f>
        <v>1</v>
      </c>
    </row>
    <row r="92" spans="1:13">
      <c r="A92" s="2" t="s">
        <v>51</v>
      </c>
      <c r="C92" s="4">
        <f>COUNTIF(B3:B64, 10)</f>
        <v>2</v>
      </c>
      <c r="D92" s="4">
        <f>COUNTIF(B3:B64, 9)</f>
        <v>11</v>
      </c>
      <c r="E92" s="4">
        <f>COUNTIF(B3:B64, 8)</f>
        <v>5</v>
      </c>
      <c r="F92" s="4">
        <f>COUNTIF(B3:B64, 7)</f>
        <v>4</v>
      </c>
      <c r="G92" s="4">
        <f>COUNTIF(B3:B64, 6)</f>
        <v>3</v>
      </c>
      <c r="H92" s="4">
        <f>COUNTIF(B3:B64, 5)</f>
        <v>10</v>
      </c>
      <c r="I92" s="4">
        <f>COUNTIF(B3:B64, 4)</f>
        <v>5</v>
      </c>
      <c r="J92" s="4">
        <f>COUNTIF(B3:B64, 3)</f>
        <v>2</v>
      </c>
      <c r="K92" s="4">
        <f>COUNTIF(B3:B64, 2)</f>
        <v>4</v>
      </c>
      <c r="L92" s="4">
        <f>COUNTIF(B3:B64, 1)</f>
        <v>2</v>
      </c>
    </row>
    <row r="93" spans="1:13">
      <c r="A93" s="2" t="s">
        <v>52</v>
      </c>
      <c r="C93" s="4">
        <f>COUNTIF(C3:C64, 10)</f>
        <v>3</v>
      </c>
      <c r="D93" s="4">
        <f>COUNTIF(C3:C64, 9)</f>
        <v>5</v>
      </c>
      <c r="E93" s="4">
        <f>COUNTIF(C3:C64, 8)</f>
        <v>3</v>
      </c>
      <c r="F93" s="4">
        <f>COUNTIF(C3:C64, 7)</f>
        <v>6</v>
      </c>
      <c r="G93" s="4">
        <f>COUNTIF(C3:C64, 6)</f>
        <v>3</v>
      </c>
      <c r="H93" s="4">
        <f>COUNTIF(C3:C64, 5)</f>
        <v>2</v>
      </c>
      <c r="I93" s="4">
        <f>COUNTIF(C3:C64, 4)</f>
        <v>5</v>
      </c>
      <c r="J93" s="4">
        <f>COUNTIF(C3:C64, 3)</f>
        <v>3</v>
      </c>
      <c r="K93" s="4">
        <f>COUNTIF(C3:C64, 2)</f>
        <v>9</v>
      </c>
      <c r="L93" s="4">
        <f>COUNTIF(C3:C64, 1)</f>
        <v>9</v>
      </c>
    </row>
    <row r="94" spans="1:13">
      <c r="A94" s="2" t="s">
        <v>59</v>
      </c>
      <c r="C94" s="4">
        <f>COUNTIF(J3:J64, 10)</f>
        <v>4</v>
      </c>
      <c r="D94" s="4">
        <f>COUNTIF(J3:J64, 9)</f>
        <v>2</v>
      </c>
      <c r="E94" s="4">
        <f>COUNTIF(J3:J64, 8)</f>
        <v>2</v>
      </c>
      <c r="F94" s="4">
        <f>COUNTIF(J3:J64, 7)</f>
        <v>3</v>
      </c>
      <c r="G94" s="4">
        <f>COUNTIF(J3:J64, 6)</f>
        <v>3</v>
      </c>
      <c r="H94" s="4">
        <f>COUNTIF(J3:J64, 5)</f>
        <v>1</v>
      </c>
      <c r="I94" s="4">
        <f>COUNTIF(J3:J64, 4)</f>
        <v>7</v>
      </c>
      <c r="J94" s="4">
        <f>COUNTIF(J3:J64, 3)</f>
        <v>5</v>
      </c>
      <c r="K94" s="4">
        <f>COUNTIF(J3:J64, 2)</f>
        <v>6</v>
      </c>
      <c r="L94" s="4">
        <f>COUNTIF(J3:J64, 1)</f>
        <v>15</v>
      </c>
    </row>
    <row r="95" spans="1:13">
      <c r="A95" s="2" t="s">
        <v>54</v>
      </c>
      <c r="C95" s="4">
        <f>COUNTIF(E3:E64, 10)</f>
        <v>0</v>
      </c>
      <c r="D95" s="4">
        <f>COUNTIF(E3:E64, 9)</f>
        <v>1</v>
      </c>
      <c r="E95" s="4">
        <f>COUNTIF(E3:E64, 8)</f>
        <v>2</v>
      </c>
      <c r="F95" s="4">
        <f>COUNTIF(E3:E64, 7)</f>
        <v>1</v>
      </c>
      <c r="G95" s="4">
        <f>COUNTIF(E3:E64, 6)</f>
        <v>7</v>
      </c>
      <c r="H95" s="4">
        <f>COUNTIF(E3:E64, 5)</f>
        <v>4</v>
      </c>
      <c r="I95" s="4">
        <f>COUNTIF(E3:E64, 4)</f>
        <v>5</v>
      </c>
      <c r="J95" s="4">
        <f>COUNTIF(E3:E64, 3)</f>
        <v>15</v>
      </c>
      <c r="K95" s="4">
        <f>COUNTIF(E3:E64, 2)</f>
        <v>8</v>
      </c>
      <c r="L95" s="4">
        <f>COUNTIF(E3:E64, 1)</f>
        <v>5</v>
      </c>
    </row>
    <row r="96" spans="1:13">
      <c r="A96" s="2" t="s">
        <v>53</v>
      </c>
      <c r="C96" s="4">
        <f>COUNTIF(D3:D64, 10)</f>
        <v>0</v>
      </c>
      <c r="D96" s="4">
        <f>COUNTIF(D3:D64, 9)</f>
        <v>0</v>
      </c>
      <c r="E96" s="4">
        <f>COUNTIF(D3:D64, 8)</f>
        <v>1</v>
      </c>
      <c r="F96" s="4">
        <f>COUNTIF(D3:D64, 7)</f>
        <v>2</v>
      </c>
      <c r="G96" s="4">
        <f>COUNTIF(D3:D64, 6)</f>
        <v>2</v>
      </c>
      <c r="H96" s="4">
        <f>COUNTIF(D3:D64, 5)</f>
        <v>1</v>
      </c>
      <c r="I96" s="4">
        <f>COUNTIF(D3:D64, 4)</f>
        <v>7</v>
      </c>
      <c r="J96" s="4">
        <f>COUNTIF(D3:D64, 3)</f>
        <v>10</v>
      </c>
      <c r="K96" s="4">
        <f>COUNTIF(D3:D64, 2)</f>
        <v>10</v>
      </c>
      <c r="L96" s="4">
        <f>COUNTIF(D3:D64, 1)</f>
        <v>15</v>
      </c>
    </row>
    <row r="99" spans="1:13">
      <c r="A99" s="12" t="s">
        <v>1954</v>
      </c>
      <c r="B99" s="7" t="s">
        <v>1952</v>
      </c>
      <c r="C99" s="7">
        <v>10</v>
      </c>
      <c r="D99" s="7">
        <v>9</v>
      </c>
      <c r="E99" s="7">
        <v>8</v>
      </c>
      <c r="F99" s="7">
        <v>7</v>
      </c>
      <c r="G99" s="7">
        <v>6</v>
      </c>
      <c r="H99" s="7">
        <v>5</v>
      </c>
      <c r="I99" s="7">
        <v>4</v>
      </c>
      <c r="J99" s="7">
        <v>3</v>
      </c>
      <c r="K99" s="7">
        <v>2</v>
      </c>
      <c r="L99" s="7">
        <v>1</v>
      </c>
      <c r="M99" s="7" t="s">
        <v>1952</v>
      </c>
    </row>
    <row r="100" spans="1:13">
      <c r="A100" s="2" t="s">
        <v>56</v>
      </c>
      <c r="B100" s="13">
        <f>100-C100-D100-E100-F100-G100</f>
        <v>12.500000000000004</v>
      </c>
      <c r="C100" s="13">
        <f t="shared" ref="C100:L100" si="2">C87/48*100</f>
        <v>39.583333333333329</v>
      </c>
      <c r="D100" s="13">
        <f t="shared" si="2"/>
        <v>18.75</v>
      </c>
      <c r="E100" s="13">
        <f t="shared" si="2"/>
        <v>14.583333333333334</v>
      </c>
      <c r="F100" s="13">
        <f t="shared" si="2"/>
        <v>8.3333333333333321</v>
      </c>
      <c r="G100" s="13">
        <f t="shared" si="2"/>
        <v>6.25</v>
      </c>
      <c r="H100" s="13">
        <f t="shared" si="2"/>
        <v>8.3333333333333321</v>
      </c>
      <c r="I100" s="13">
        <f t="shared" si="2"/>
        <v>0</v>
      </c>
      <c r="J100" s="13">
        <f t="shared" si="2"/>
        <v>2.083333333333333</v>
      </c>
      <c r="K100" s="13">
        <f t="shared" si="2"/>
        <v>2.083333333333333</v>
      </c>
      <c r="L100" s="13">
        <f t="shared" si="2"/>
        <v>0</v>
      </c>
      <c r="M100" s="13">
        <f>100-L100-K100-J100-I100-H100</f>
        <v>87.500000000000014</v>
      </c>
    </row>
    <row r="101" spans="1:13">
      <c r="A101" s="2" t="s">
        <v>60</v>
      </c>
      <c r="B101" s="13">
        <f t="shared" ref="B101:B109" si="3">100-C101-D101-E101-F101-G101</f>
        <v>27.083333333333343</v>
      </c>
      <c r="C101" s="13">
        <f t="shared" ref="C101:L101" si="4">C88/48*100</f>
        <v>16.666666666666664</v>
      </c>
      <c r="D101" s="13">
        <f t="shared" si="4"/>
        <v>18.75</v>
      </c>
      <c r="E101" s="13">
        <f t="shared" si="4"/>
        <v>14.583333333333334</v>
      </c>
      <c r="F101" s="13">
        <f t="shared" si="4"/>
        <v>6.25</v>
      </c>
      <c r="G101" s="13">
        <f t="shared" si="4"/>
        <v>16.666666666666664</v>
      </c>
      <c r="H101" s="13">
        <f t="shared" si="4"/>
        <v>16.666666666666664</v>
      </c>
      <c r="I101" s="13">
        <f t="shared" si="4"/>
        <v>6.25</v>
      </c>
      <c r="J101" s="13">
        <f t="shared" si="4"/>
        <v>4.1666666666666661</v>
      </c>
      <c r="K101" s="13">
        <f t="shared" si="4"/>
        <v>0</v>
      </c>
      <c r="L101" s="13">
        <f t="shared" si="4"/>
        <v>0</v>
      </c>
      <c r="M101" s="13">
        <f t="shared" ref="M101:M109" si="5">100-L101-K101-J101-I101-H101</f>
        <v>72.916666666666657</v>
      </c>
    </row>
    <row r="102" spans="1:13">
      <c r="A102" s="2" t="s">
        <v>55</v>
      </c>
      <c r="B102" s="13">
        <f>100-C102-D102-E102-F102-G102</f>
        <v>39.583333333333321</v>
      </c>
      <c r="C102" s="13">
        <f t="shared" ref="C102:L102" si="6">C90/48*100</f>
        <v>6.25</v>
      </c>
      <c r="D102" s="13">
        <f t="shared" si="6"/>
        <v>10.416666666666668</v>
      </c>
      <c r="E102" s="13">
        <f t="shared" si="6"/>
        <v>10.416666666666668</v>
      </c>
      <c r="F102" s="13">
        <f t="shared" si="6"/>
        <v>20.833333333333336</v>
      </c>
      <c r="G102" s="13">
        <f t="shared" si="6"/>
        <v>12.5</v>
      </c>
      <c r="H102" s="13">
        <f t="shared" si="6"/>
        <v>25</v>
      </c>
      <c r="I102" s="13">
        <f t="shared" si="6"/>
        <v>12.5</v>
      </c>
      <c r="J102" s="13">
        <f t="shared" si="6"/>
        <v>2.083333333333333</v>
      </c>
      <c r="K102" s="13">
        <f t="shared" si="6"/>
        <v>0</v>
      </c>
      <c r="L102" s="13">
        <f t="shared" si="6"/>
        <v>0</v>
      </c>
      <c r="M102" s="13">
        <f>100-L102-K102-J102-I102-H102</f>
        <v>60.416666666666671</v>
      </c>
    </row>
    <row r="103" spans="1:13">
      <c r="A103" s="2" t="s">
        <v>58</v>
      </c>
      <c r="B103" s="13">
        <f>100-C103-D103-E103-F103-G103</f>
        <v>37.500000000000021</v>
      </c>
      <c r="C103" s="13">
        <f t="shared" ref="C103:L103" si="7">C89/48*100</f>
        <v>16.666666666666664</v>
      </c>
      <c r="D103" s="13">
        <f t="shared" si="7"/>
        <v>8.3333333333333321</v>
      </c>
      <c r="E103" s="13">
        <f t="shared" si="7"/>
        <v>8.3333333333333321</v>
      </c>
      <c r="F103" s="13">
        <f t="shared" si="7"/>
        <v>12.5</v>
      </c>
      <c r="G103" s="13">
        <f t="shared" si="7"/>
        <v>16.666666666666664</v>
      </c>
      <c r="H103" s="13">
        <f t="shared" si="7"/>
        <v>6.25</v>
      </c>
      <c r="I103" s="13">
        <f t="shared" si="7"/>
        <v>6.25</v>
      </c>
      <c r="J103" s="13">
        <f t="shared" si="7"/>
        <v>10.416666666666668</v>
      </c>
      <c r="K103" s="13">
        <f t="shared" si="7"/>
        <v>12.5</v>
      </c>
      <c r="L103" s="13">
        <f t="shared" si="7"/>
        <v>2.083333333333333</v>
      </c>
      <c r="M103" s="13">
        <f>100-L103-K103-J103-I103-H103</f>
        <v>62.5</v>
      </c>
    </row>
    <row r="104" spans="1:13">
      <c r="A104" s="2" t="s">
        <v>51</v>
      </c>
      <c r="B104" s="13">
        <f>100-C104-D104-E104-F104-G104</f>
        <v>47.916666666666657</v>
      </c>
      <c r="C104" s="13">
        <f t="shared" ref="C104:L104" si="8">C92/48*100</f>
        <v>4.1666666666666661</v>
      </c>
      <c r="D104" s="13">
        <f t="shared" si="8"/>
        <v>22.916666666666664</v>
      </c>
      <c r="E104" s="13">
        <f t="shared" si="8"/>
        <v>10.416666666666668</v>
      </c>
      <c r="F104" s="13">
        <f t="shared" si="8"/>
        <v>8.3333333333333321</v>
      </c>
      <c r="G104" s="13">
        <f t="shared" si="8"/>
        <v>6.25</v>
      </c>
      <c r="H104" s="13">
        <f t="shared" si="8"/>
        <v>20.833333333333336</v>
      </c>
      <c r="I104" s="13">
        <f t="shared" si="8"/>
        <v>10.416666666666668</v>
      </c>
      <c r="J104" s="13">
        <f t="shared" si="8"/>
        <v>4.1666666666666661</v>
      </c>
      <c r="K104" s="13">
        <f t="shared" si="8"/>
        <v>8.3333333333333321</v>
      </c>
      <c r="L104" s="13">
        <f t="shared" si="8"/>
        <v>4.1666666666666661</v>
      </c>
      <c r="M104" s="13">
        <f>100-L104-K104-J104-I104-H104</f>
        <v>52.083333333333321</v>
      </c>
    </row>
    <row r="105" spans="1:13">
      <c r="A105" s="2" t="s">
        <v>57</v>
      </c>
      <c r="B105" s="13">
        <f>100-C105-D105-E105-F105-G105</f>
        <v>39.583333333333329</v>
      </c>
      <c r="C105" s="13">
        <f t="shared" ref="C105:L105" si="9">C91/48*100</f>
        <v>2.083333333333333</v>
      </c>
      <c r="D105" s="13">
        <f t="shared" si="9"/>
        <v>4.1666666666666661</v>
      </c>
      <c r="E105" s="13">
        <f t="shared" si="9"/>
        <v>25</v>
      </c>
      <c r="F105" s="13">
        <f t="shared" si="9"/>
        <v>18.75</v>
      </c>
      <c r="G105" s="13">
        <f t="shared" si="9"/>
        <v>10.416666666666668</v>
      </c>
      <c r="H105" s="13">
        <f t="shared" si="9"/>
        <v>6.25</v>
      </c>
      <c r="I105" s="13">
        <f t="shared" si="9"/>
        <v>14.583333333333334</v>
      </c>
      <c r="J105" s="13">
        <f t="shared" si="9"/>
        <v>8.3333333333333321</v>
      </c>
      <c r="K105" s="13">
        <f t="shared" si="9"/>
        <v>8.3333333333333321</v>
      </c>
      <c r="L105" s="13">
        <f t="shared" si="9"/>
        <v>2.083333333333333</v>
      </c>
      <c r="M105" s="13">
        <f>100-L105-K105-J105-I105-H105</f>
        <v>60.416666666666686</v>
      </c>
    </row>
    <row r="106" spans="1:13">
      <c r="A106" s="2" t="s">
        <v>52</v>
      </c>
      <c r="B106" s="13">
        <f t="shared" si="3"/>
        <v>58.333333333333329</v>
      </c>
      <c r="C106" s="13">
        <f t="shared" ref="C106:L106" si="10">C93/48*100</f>
        <v>6.25</v>
      </c>
      <c r="D106" s="13">
        <f t="shared" si="10"/>
        <v>10.416666666666668</v>
      </c>
      <c r="E106" s="13">
        <f t="shared" si="10"/>
        <v>6.25</v>
      </c>
      <c r="F106" s="13">
        <f t="shared" si="10"/>
        <v>12.5</v>
      </c>
      <c r="G106" s="13">
        <f t="shared" si="10"/>
        <v>6.25</v>
      </c>
      <c r="H106" s="13">
        <f t="shared" si="10"/>
        <v>4.1666666666666661</v>
      </c>
      <c r="I106" s="13">
        <f t="shared" si="10"/>
        <v>10.416666666666668</v>
      </c>
      <c r="J106" s="13">
        <f t="shared" si="10"/>
        <v>6.25</v>
      </c>
      <c r="K106" s="13">
        <f t="shared" si="10"/>
        <v>18.75</v>
      </c>
      <c r="L106" s="13">
        <f t="shared" si="10"/>
        <v>18.75</v>
      </c>
      <c r="M106" s="13">
        <f t="shared" si="5"/>
        <v>41.666666666666664</v>
      </c>
    </row>
    <row r="107" spans="1:13">
      <c r="A107" s="2" t="s">
        <v>59</v>
      </c>
      <c r="B107" s="13">
        <f t="shared" si="3"/>
        <v>70.833333333333329</v>
      </c>
      <c r="C107" s="13">
        <f t="shared" ref="C107:L107" si="11">C94/48*100</f>
        <v>8.3333333333333321</v>
      </c>
      <c r="D107" s="13">
        <f t="shared" si="11"/>
        <v>4.1666666666666661</v>
      </c>
      <c r="E107" s="13">
        <f t="shared" si="11"/>
        <v>4.1666666666666661</v>
      </c>
      <c r="F107" s="13">
        <f t="shared" si="11"/>
        <v>6.25</v>
      </c>
      <c r="G107" s="13">
        <f t="shared" si="11"/>
        <v>6.25</v>
      </c>
      <c r="H107" s="13">
        <f t="shared" si="11"/>
        <v>2.083333333333333</v>
      </c>
      <c r="I107" s="13">
        <f t="shared" si="11"/>
        <v>14.583333333333334</v>
      </c>
      <c r="J107" s="13">
        <f t="shared" si="11"/>
        <v>10.416666666666668</v>
      </c>
      <c r="K107" s="13">
        <f t="shared" si="11"/>
        <v>12.5</v>
      </c>
      <c r="L107" s="13">
        <f t="shared" si="11"/>
        <v>31.25</v>
      </c>
      <c r="M107" s="13">
        <f t="shared" si="5"/>
        <v>29.166666666666661</v>
      </c>
    </row>
    <row r="108" spans="1:13">
      <c r="A108" s="2" t="s">
        <v>54</v>
      </c>
      <c r="B108" s="13">
        <f t="shared" si="3"/>
        <v>77.083333333333343</v>
      </c>
      <c r="C108" s="13">
        <f t="shared" ref="C108:L108" si="12">C95/48*100</f>
        <v>0</v>
      </c>
      <c r="D108" s="13">
        <f t="shared" si="12"/>
        <v>2.083333333333333</v>
      </c>
      <c r="E108" s="13">
        <f t="shared" si="12"/>
        <v>4.1666666666666661</v>
      </c>
      <c r="F108" s="13">
        <f t="shared" si="12"/>
        <v>2.083333333333333</v>
      </c>
      <c r="G108" s="13">
        <f t="shared" si="12"/>
        <v>14.583333333333334</v>
      </c>
      <c r="H108" s="13">
        <f t="shared" si="12"/>
        <v>8.3333333333333321</v>
      </c>
      <c r="I108" s="13">
        <f t="shared" si="12"/>
        <v>10.416666666666668</v>
      </c>
      <c r="J108" s="13">
        <f t="shared" si="12"/>
        <v>31.25</v>
      </c>
      <c r="K108" s="13">
        <f t="shared" si="12"/>
        <v>16.666666666666664</v>
      </c>
      <c r="L108" s="13">
        <f t="shared" si="12"/>
        <v>10.416666666666668</v>
      </c>
      <c r="M108" s="13">
        <f t="shared" si="5"/>
        <v>22.916666666666657</v>
      </c>
    </row>
    <row r="109" spans="1:13">
      <c r="A109" s="2" t="s">
        <v>53</v>
      </c>
      <c r="B109" s="13">
        <f t="shared" si="3"/>
        <v>89.583333333333329</v>
      </c>
      <c r="C109" s="13">
        <f t="shared" ref="C109:L109" si="13">C96/48*100</f>
        <v>0</v>
      </c>
      <c r="D109" s="13">
        <f t="shared" si="13"/>
        <v>0</v>
      </c>
      <c r="E109" s="13">
        <f t="shared" si="13"/>
        <v>2.083333333333333</v>
      </c>
      <c r="F109" s="13">
        <f t="shared" si="13"/>
        <v>4.1666666666666661</v>
      </c>
      <c r="G109" s="13">
        <f t="shared" si="13"/>
        <v>4.1666666666666661</v>
      </c>
      <c r="H109" s="13">
        <f t="shared" si="13"/>
        <v>2.083333333333333</v>
      </c>
      <c r="I109" s="13">
        <f t="shared" si="13"/>
        <v>14.583333333333334</v>
      </c>
      <c r="J109" s="13">
        <f t="shared" si="13"/>
        <v>20.833333333333336</v>
      </c>
      <c r="K109" s="13">
        <f t="shared" si="13"/>
        <v>20.833333333333336</v>
      </c>
      <c r="L109" s="13">
        <f t="shared" si="13"/>
        <v>31.25</v>
      </c>
      <c r="M109" s="13">
        <f t="shared" si="5"/>
        <v>10.416666666666661</v>
      </c>
    </row>
  </sheetData>
  <pageMargins left="0.7" right="0.7" top="0.75" bottom="0.75" header="0.3" footer="0.3"/>
  <ignoredErrors>
    <ignoredError sqref="M103" formula="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F5CB0-DF11-1540-B165-A7C096280C70}">
  <dimension ref="A1:M55"/>
  <sheetViews>
    <sheetView zoomScale="120" zoomScaleNormal="120" workbookViewId="0">
      <selection activeCell="L46" sqref="L46"/>
    </sheetView>
  </sheetViews>
  <sheetFormatPr defaultColWidth="11" defaultRowHeight="15.75"/>
  <cols>
    <col min="1" max="1" width="16" bestFit="1" customWidth="1"/>
  </cols>
  <sheetData>
    <row r="1" spans="1:12">
      <c r="A1" s="2" t="s">
        <v>1946</v>
      </c>
    </row>
    <row r="2" spans="1:12">
      <c r="A2" s="2" t="s">
        <v>0</v>
      </c>
      <c r="B2" s="3" t="s">
        <v>51</v>
      </c>
      <c r="C2" s="3" t="s">
        <v>52</v>
      </c>
      <c r="D2" s="3" t="s">
        <v>53</v>
      </c>
      <c r="E2" s="3" t="s">
        <v>54</v>
      </c>
      <c r="F2" s="3" t="s">
        <v>55</v>
      </c>
      <c r="G2" s="3" t="s">
        <v>56</v>
      </c>
      <c r="H2" s="3" t="s">
        <v>57</v>
      </c>
      <c r="I2" s="3" t="s">
        <v>58</v>
      </c>
      <c r="J2" s="3" t="s">
        <v>59</v>
      </c>
      <c r="K2" s="3" t="s">
        <v>60</v>
      </c>
    </row>
    <row r="3" spans="1:12">
      <c r="A3" t="s">
        <v>1894</v>
      </c>
      <c r="B3" s="4">
        <v>1</v>
      </c>
      <c r="C3" s="4">
        <v>4</v>
      </c>
      <c r="D3" s="4">
        <v>5</v>
      </c>
      <c r="E3" s="4">
        <v>6</v>
      </c>
      <c r="F3" s="4">
        <v>7</v>
      </c>
      <c r="G3" s="4">
        <v>8</v>
      </c>
      <c r="H3" s="4">
        <v>9</v>
      </c>
      <c r="I3" s="4">
        <v>10</v>
      </c>
      <c r="J3" s="4">
        <v>3</v>
      </c>
      <c r="K3" s="4">
        <v>2</v>
      </c>
    </row>
    <row r="4" spans="1:12">
      <c r="A4" t="s">
        <v>1911</v>
      </c>
      <c r="B4" s="4">
        <v>5</v>
      </c>
      <c r="C4" s="4">
        <v>6</v>
      </c>
      <c r="D4" s="4">
        <v>2</v>
      </c>
      <c r="E4" s="4">
        <v>3</v>
      </c>
      <c r="F4" s="4">
        <v>7</v>
      </c>
      <c r="G4" s="4">
        <v>10</v>
      </c>
      <c r="H4" s="4">
        <v>8</v>
      </c>
      <c r="I4" s="4">
        <v>9</v>
      </c>
      <c r="J4" s="4">
        <v>1</v>
      </c>
      <c r="K4" s="4">
        <v>4</v>
      </c>
    </row>
    <row r="5" spans="1:12">
      <c r="A5" t="s">
        <v>1912</v>
      </c>
      <c r="B5" s="4">
        <v>8</v>
      </c>
      <c r="C5" s="4">
        <v>4</v>
      </c>
      <c r="D5" s="4">
        <v>1</v>
      </c>
      <c r="E5" s="4">
        <v>2</v>
      </c>
      <c r="F5" s="4">
        <v>3</v>
      </c>
      <c r="G5" s="4">
        <v>9</v>
      </c>
      <c r="H5" s="4">
        <v>5</v>
      </c>
      <c r="I5" s="4">
        <v>6</v>
      </c>
      <c r="J5" s="4">
        <v>7</v>
      </c>
      <c r="K5" s="4">
        <v>10</v>
      </c>
    </row>
    <row r="6" spans="1:12">
      <c r="A6" t="s">
        <v>1913</v>
      </c>
      <c r="B6" s="4">
        <v>3</v>
      </c>
      <c r="C6" s="4">
        <v>1</v>
      </c>
      <c r="D6" s="4">
        <v>4</v>
      </c>
      <c r="E6" s="4">
        <v>6</v>
      </c>
      <c r="F6" s="4">
        <v>5</v>
      </c>
      <c r="G6" s="4">
        <v>7</v>
      </c>
      <c r="H6" s="4">
        <v>8</v>
      </c>
      <c r="I6" s="4">
        <v>9</v>
      </c>
      <c r="J6" s="4">
        <v>10</v>
      </c>
      <c r="K6" s="4">
        <v>2</v>
      </c>
    </row>
    <row r="7" spans="1:12">
      <c r="A7" t="s">
        <v>1914</v>
      </c>
      <c r="B7" s="4">
        <v>7</v>
      </c>
      <c r="C7" s="4">
        <v>8</v>
      </c>
      <c r="D7" s="4">
        <v>3</v>
      </c>
      <c r="E7" s="4">
        <v>1</v>
      </c>
      <c r="F7" s="4">
        <v>9</v>
      </c>
      <c r="G7" s="4">
        <v>10</v>
      </c>
      <c r="H7" s="4">
        <v>2</v>
      </c>
      <c r="I7" s="4">
        <v>4</v>
      </c>
      <c r="J7" s="4">
        <v>5</v>
      </c>
      <c r="K7" s="4">
        <v>6</v>
      </c>
    </row>
    <row r="8" spans="1:12">
      <c r="A8" t="s">
        <v>1922</v>
      </c>
      <c r="B8" s="4">
        <v>5</v>
      </c>
      <c r="C8" s="4">
        <v>1</v>
      </c>
      <c r="D8" s="4">
        <v>3</v>
      </c>
      <c r="E8" s="4">
        <v>6</v>
      </c>
      <c r="F8" s="4">
        <v>7</v>
      </c>
      <c r="G8" s="4">
        <v>8</v>
      </c>
      <c r="H8" s="4">
        <v>9</v>
      </c>
      <c r="I8" s="4">
        <v>10</v>
      </c>
      <c r="J8" s="4">
        <v>4</v>
      </c>
      <c r="K8" s="4">
        <v>2</v>
      </c>
    </row>
    <row r="9" spans="1:12">
      <c r="A9" t="s">
        <v>1924</v>
      </c>
      <c r="B9" s="4">
        <v>1</v>
      </c>
      <c r="C9" s="4">
        <v>9</v>
      </c>
      <c r="D9" s="4">
        <v>2</v>
      </c>
      <c r="E9" s="4">
        <v>3</v>
      </c>
      <c r="F9" s="4">
        <v>7</v>
      </c>
      <c r="G9" s="4">
        <v>4</v>
      </c>
      <c r="H9" s="4">
        <v>5</v>
      </c>
      <c r="I9" s="4">
        <v>6</v>
      </c>
      <c r="J9" s="4">
        <v>10</v>
      </c>
      <c r="K9" s="4">
        <v>8</v>
      </c>
    </row>
    <row r="10" spans="1:12">
      <c r="A10" t="s">
        <v>1925</v>
      </c>
      <c r="B10" s="4">
        <v>2</v>
      </c>
      <c r="C10" s="4">
        <v>1</v>
      </c>
      <c r="D10" s="4">
        <v>3</v>
      </c>
      <c r="E10" s="4">
        <v>4</v>
      </c>
      <c r="F10" s="4">
        <v>5</v>
      </c>
      <c r="G10" s="4">
        <v>6</v>
      </c>
      <c r="H10" s="4">
        <v>7</v>
      </c>
      <c r="I10" s="4">
        <v>8</v>
      </c>
      <c r="J10" s="4">
        <v>9</v>
      </c>
      <c r="K10" s="4">
        <v>10</v>
      </c>
    </row>
    <row r="12" spans="1:12">
      <c r="A12" s="3" t="s">
        <v>1941</v>
      </c>
      <c r="B12" s="8">
        <f t="shared" ref="B12:K12" si="0">AVERAGE(B3:B10)</f>
        <v>4</v>
      </c>
      <c r="C12" s="8">
        <f t="shared" si="0"/>
        <v>4.25</v>
      </c>
      <c r="D12" s="8">
        <f t="shared" si="0"/>
        <v>2.875</v>
      </c>
      <c r="E12" s="8">
        <f t="shared" si="0"/>
        <v>3.875</v>
      </c>
      <c r="F12" s="8">
        <f t="shared" si="0"/>
        <v>6.25</v>
      </c>
      <c r="G12" s="8">
        <f t="shared" si="0"/>
        <v>7.75</v>
      </c>
      <c r="H12" s="8">
        <f t="shared" si="0"/>
        <v>6.625</v>
      </c>
      <c r="I12" s="8">
        <f t="shared" si="0"/>
        <v>7.75</v>
      </c>
      <c r="J12" s="8">
        <f t="shared" si="0"/>
        <v>6.125</v>
      </c>
      <c r="K12" s="8">
        <f t="shared" si="0"/>
        <v>5.5</v>
      </c>
      <c r="L12" s="14"/>
    </row>
    <row r="13" spans="1:12">
      <c r="B13" s="9"/>
      <c r="C13" s="9"/>
      <c r="D13" s="9"/>
      <c r="E13" s="9"/>
      <c r="F13" s="9"/>
      <c r="G13" s="9"/>
      <c r="H13" s="9"/>
      <c r="I13" s="9"/>
      <c r="J13" s="9"/>
      <c r="K13" s="9"/>
    </row>
    <row r="14" spans="1:12">
      <c r="A14" s="3" t="s">
        <v>1942</v>
      </c>
      <c r="B14" s="9">
        <f t="shared" ref="B14:K14" si="1">MODE(B3:B10)</f>
        <v>1</v>
      </c>
      <c r="C14" s="9">
        <f t="shared" si="1"/>
        <v>1</v>
      </c>
      <c r="D14" s="9">
        <f t="shared" si="1"/>
        <v>3</v>
      </c>
      <c r="E14" s="9">
        <f t="shared" si="1"/>
        <v>6</v>
      </c>
      <c r="F14" s="9">
        <f t="shared" si="1"/>
        <v>7</v>
      </c>
      <c r="G14" s="9">
        <f t="shared" si="1"/>
        <v>8</v>
      </c>
      <c r="H14" s="9">
        <f t="shared" si="1"/>
        <v>9</v>
      </c>
      <c r="I14" s="9">
        <f t="shared" si="1"/>
        <v>10</v>
      </c>
      <c r="J14" s="9">
        <f t="shared" si="1"/>
        <v>10</v>
      </c>
      <c r="K14" s="9">
        <f t="shared" si="1"/>
        <v>2</v>
      </c>
    </row>
    <row r="16" spans="1:12">
      <c r="A16" s="3" t="s">
        <v>1943</v>
      </c>
      <c r="B16" s="6">
        <f>RANK(B12, B12:K12, 1)</f>
        <v>3</v>
      </c>
      <c r="C16" s="6">
        <f>RANK(C12, B12:K12, 1)</f>
        <v>4</v>
      </c>
      <c r="D16" s="6">
        <f>RANK(D12, B12:K12, 1)</f>
        <v>1</v>
      </c>
      <c r="E16" s="6">
        <f>RANK(E12, B12:K12, 1)</f>
        <v>2</v>
      </c>
      <c r="F16" s="6">
        <f>RANK(F12, B12:K12, 1)</f>
        <v>7</v>
      </c>
      <c r="G16" s="6">
        <f>RANK(G12, B12:K12, 1)</f>
        <v>9</v>
      </c>
      <c r="H16" s="6">
        <f>RANK(H12, B12:K12, 1)</f>
        <v>8</v>
      </c>
      <c r="I16" s="6">
        <f>RANK(I12, B12:K12, 1)</f>
        <v>9</v>
      </c>
      <c r="J16" s="6">
        <f>RANK(J12, B12:K12, 1)</f>
        <v>6</v>
      </c>
      <c r="K16" s="6">
        <f>RANK(K12, B12:K12, 1)</f>
        <v>5</v>
      </c>
    </row>
    <row r="18" spans="1:13">
      <c r="A18" s="3" t="s">
        <v>1944</v>
      </c>
      <c r="B18" s="6">
        <f>RANK(B14, B14:K14, 1)</f>
        <v>1</v>
      </c>
      <c r="C18" s="6">
        <f>RANK(C14, B14:K14, 1)</f>
        <v>1</v>
      </c>
      <c r="D18" s="6">
        <f>RANK(D14, B14:K14, 1)</f>
        <v>4</v>
      </c>
      <c r="E18" s="6">
        <f>RANK(E14, B14:K14, 1)</f>
        <v>5</v>
      </c>
      <c r="F18" s="6">
        <f>RANK(F14, B14:K14, 1)</f>
        <v>6</v>
      </c>
      <c r="G18" s="6">
        <f>RANK(G14, B14:K14, 1)</f>
        <v>7</v>
      </c>
      <c r="H18" s="6">
        <f>RANK(H14, B14:K14, 1)</f>
        <v>8</v>
      </c>
      <c r="I18" s="6">
        <f>RANK(I14, B14:K14, 1)</f>
        <v>9</v>
      </c>
      <c r="J18" s="6">
        <f>RANK(J14, B14:K14, 1)</f>
        <v>9</v>
      </c>
      <c r="K18" s="6">
        <f>RANK(K14, B14:K14, 1)</f>
        <v>3</v>
      </c>
    </row>
    <row r="20" spans="1:13">
      <c r="A20" s="2" t="s">
        <v>1945</v>
      </c>
    </row>
    <row r="21" spans="1:13">
      <c r="A21" s="11" t="s">
        <v>1947</v>
      </c>
      <c r="B21" t="s">
        <v>53</v>
      </c>
      <c r="F21" s="11" t="s">
        <v>1950</v>
      </c>
      <c r="G21" t="s">
        <v>51</v>
      </c>
    </row>
    <row r="22" spans="1:13">
      <c r="A22" s="2">
        <v>2</v>
      </c>
      <c r="B22" t="s">
        <v>54</v>
      </c>
      <c r="F22" s="11" t="s">
        <v>1948</v>
      </c>
      <c r="G22" t="s">
        <v>52</v>
      </c>
    </row>
    <row r="23" spans="1:13">
      <c r="A23" s="2">
        <v>3</v>
      </c>
      <c r="B23" t="s">
        <v>51</v>
      </c>
      <c r="F23" s="11">
        <v>3</v>
      </c>
      <c r="G23" t="s">
        <v>60</v>
      </c>
    </row>
    <row r="24" spans="1:13">
      <c r="A24" s="2">
        <v>4</v>
      </c>
      <c r="B24" t="s">
        <v>52</v>
      </c>
      <c r="F24" s="11">
        <v>4</v>
      </c>
      <c r="G24" t="s">
        <v>53</v>
      </c>
    </row>
    <row r="25" spans="1:13">
      <c r="A25" s="2">
        <v>5</v>
      </c>
      <c r="B25" t="s">
        <v>60</v>
      </c>
      <c r="F25" s="2">
        <v>5</v>
      </c>
      <c r="G25" t="s">
        <v>54</v>
      </c>
    </row>
    <row r="26" spans="1:13">
      <c r="A26" s="2">
        <v>6</v>
      </c>
      <c r="B26" t="s">
        <v>59</v>
      </c>
      <c r="F26" s="11">
        <v>6</v>
      </c>
      <c r="G26" t="s">
        <v>55</v>
      </c>
    </row>
    <row r="27" spans="1:13">
      <c r="A27" s="2">
        <v>7</v>
      </c>
      <c r="B27" t="s">
        <v>55</v>
      </c>
      <c r="F27" s="11">
        <v>7</v>
      </c>
      <c r="G27" t="s">
        <v>56</v>
      </c>
    </row>
    <row r="28" spans="1:13">
      <c r="A28" s="2">
        <v>8</v>
      </c>
      <c r="B28" t="s">
        <v>57</v>
      </c>
      <c r="F28" s="2">
        <v>8</v>
      </c>
      <c r="G28" t="s">
        <v>57</v>
      </c>
    </row>
    <row r="29" spans="1:13">
      <c r="A29" s="11" t="s">
        <v>1971</v>
      </c>
      <c r="B29" t="s">
        <v>56</v>
      </c>
      <c r="F29" s="11" t="s">
        <v>1971</v>
      </c>
      <c r="G29" t="s">
        <v>58</v>
      </c>
    </row>
    <row r="30" spans="1:13">
      <c r="A30" s="11" t="s">
        <v>1971</v>
      </c>
      <c r="B30" t="s">
        <v>58</v>
      </c>
      <c r="F30" s="11" t="s">
        <v>1971</v>
      </c>
      <c r="G30" t="s">
        <v>59</v>
      </c>
    </row>
    <row r="32" spans="1:13">
      <c r="A32" s="12" t="s">
        <v>1953</v>
      </c>
      <c r="B32" s="7" t="s">
        <v>1952</v>
      </c>
      <c r="C32" s="7">
        <v>10</v>
      </c>
      <c r="D32" s="7">
        <v>9</v>
      </c>
      <c r="E32" s="7">
        <v>8</v>
      </c>
      <c r="F32" s="7">
        <v>7</v>
      </c>
      <c r="G32" s="7">
        <v>6</v>
      </c>
      <c r="H32" s="7">
        <v>5</v>
      </c>
      <c r="I32" s="7">
        <v>4</v>
      </c>
      <c r="J32" s="7">
        <v>3</v>
      </c>
      <c r="K32" s="7">
        <v>2</v>
      </c>
      <c r="L32" s="7">
        <v>1</v>
      </c>
      <c r="M32" s="7" t="s">
        <v>1952</v>
      </c>
    </row>
    <row r="33" spans="1:13">
      <c r="A33" s="2" t="s">
        <v>56</v>
      </c>
      <c r="C33" s="4">
        <f>COUNTIF(G3:G10, 10)</f>
        <v>2</v>
      </c>
      <c r="D33" s="4">
        <f>COUNTIF(G3:G10, 9)</f>
        <v>1</v>
      </c>
      <c r="E33" s="4">
        <f>COUNTIF(G3:G10, 8)</f>
        <v>2</v>
      </c>
      <c r="F33" s="4">
        <f>COUNTIF(G3:G10, 7)</f>
        <v>1</v>
      </c>
      <c r="G33" s="4">
        <f>COUNTIF(G3:G10, 6)</f>
        <v>1</v>
      </c>
      <c r="H33" s="4">
        <f>COUNTIF(G3:G10, 5)</f>
        <v>0</v>
      </c>
      <c r="I33" s="4">
        <f>COUNTIF(G3:G10, 4)</f>
        <v>1</v>
      </c>
      <c r="J33" s="4">
        <f>COUNTIF(G3:G10, 3)</f>
        <v>0</v>
      </c>
      <c r="K33" s="4">
        <f>COUNTIF(G3:G10, 2)</f>
        <v>0</v>
      </c>
      <c r="L33" s="4">
        <f>COUNTIF(G3:G10, 1)</f>
        <v>0</v>
      </c>
    </row>
    <row r="34" spans="1:13">
      <c r="A34" s="2" t="s">
        <v>60</v>
      </c>
      <c r="C34" s="4">
        <f>COUNTIF(K3:K10, 10)</f>
        <v>2</v>
      </c>
      <c r="D34" s="4">
        <f>COUNTIF(K3:K10, 9)</f>
        <v>0</v>
      </c>
      <c r="E34" s="4">
        <f>COUNTIF(K3:K10, 8)</f>
        <v>1</v>
      </c>
      <c r="F34" s="4">
        <f>COUNTIF(K3:K10, 7)</f>
        <v>0</v>
      </c>
      <c r="G34" s="4">
        <f>COUNTIF(K3:K10, 6)</f>
        <v>1</v>
      </c>
      <c r="H34" s="4">
        <f>COUNTIF(K3:K10, 5)</f>
        <v>0</v>
      </c>
      <c r="I34" s="4">
        <f>COUNTIF(K3:K10, 4)</f>
        <v>1</v>
      </c>
      <c r="J34" s="4">
        <f>COUNTIF(K3:K10, 3)</f>
        <v>0</v>
      </c>
      <c r="K34" s="4">
        <f>COUNTIF(K3:K10, 2)</f>
        <v>3</v>
      </c>
      <c r="L34" s="4">
        <f>COUNTIF(K3:K10, 1)</f>
        <v>0</v>
      </c>
    </row>
    <row r="35" spans="1:13">
      <c r="A35" s="2" t="s">
        <v>58</v>
      </c>
      <c r="C35" s="4">
        <f>COUNTIF(I3:I10, 10)</f>
        <v>2</v>
      </c>
      <c r="D35" s="4">
        <f>COUNTIF(I3:I10, 9)</f>
        <v>2</v>
      </c>
      <c r="E35" s="4">
        <f>COUNTIF(I3:I10, 8)</f>
        <v>1</v>
      </c>
      <c r="F35" s="4">
        <f>COUNTIF(I3:I10, 7)</f>
        <v>0</v>
      </c>
      <c r="G35" s="4">
        <f>COUNTIF(I3:I10, 6)</f>
        <v>2</v>
      </c>
      <c r="H35" s="4">
        <f>COUNTIF(I3:I10, 5)</f>
        <v>0</v>
      </c>
      <c r="I35" s="4">
        <f>COUNTIF(I3:I10, 4)</f>
        <v>1</v>
      </c>
      <c r="J35" s="4">
        <f>COUNTIF(I3:I10, 3)</f>
        <v>0</v>
      </c>
      <c r="K35" s="4">
        <f>COUNTIF(I3:I10, 2)</f>
        <v>0</v>
      </c>
      <c r="L35" s="4">
        <f>COUNTIF(I3:I10, 1)</f>
        <v>0</v>
      </c>
    </row>
    <row r="36" spans="1:13">
      <c r="A36" s="2" t="s">
        <v>55</v>
      </c>
      <c r="C36" s="4">
        <f>COUNTIF(F3:F10, 10)</f>
        <v>0</v>
      </c>
      <c r="D36" s="4">
        <f>COUNTIF(F3:F10, 9)</f>
        <v>1</v>
      </c>
      <c r="E36" s="4">
        <f>COUNTIF(F3:F10, 8)</f>
        <v>0</v>
      </c>
      <c r="F36" s="4">
        <f>COUNTIF(F3:F10, 7)</f>
        <v>4</v>
      </c>
      <c r="G36" s="4">
        <f>COUNTIF(F3:F10, 6)</f>
        <v>0</v>
      </c>
      <c r="H36" s="4">
        <f>COUNTIF(F3:F10, 5)</f>
        <v>2</v>
      </c>
      <c r="I36" s="4">
        <f>COUNTIF(F3:F10, 4)</f>
        <v>0</v>
      </c>
      <c r="J36" s="4">
        <f>COUNTIF(F3:F10, 3)</f>
        <v>1</v>
      </c>
      <c r="K36" s="4">
        <f>COUNTIF(F3:F10, 2)</f>
        <v>0</v>
      </c>
      <c r="L36" s="4">
        <f>COUNTIF(F3:F10, 1)</f>
        <v>0</v>
      </c>
    </row>
    <row r="37" spans="1:13">
      <c r="A37" s="2" t="s">
        <v>57</v>
      </c>
      <c r="C37" s="4">
        <f>COUNTIF(H3:H10, 10)</f>
        <v>0</v>
      </c>
      <c r="D37" s="4">
        <f>COUNTIF(H3:H10, 9)</f>
        <v>2</v>
      </c>
      <c r="E37" s="4">
        <f>COUNTIF(H3:H10, 8)</f>
        <v>2</v>
      </c>
      <c r="F37" s="4">
        <f>COUNTIF(H3:H10, 7)</f>
        <v>1</v>
      </c>
      <c r="G37" s="4">
        <f>COUNTIF(H3:H10, 6)</f>
        <v>0</v>
      </c>
      <c r="H37" s="4">
        <f>COUNTIF(H3:H10, 5)</f>
        <v>2</v>
      </c>
      <c r="I37" s="4">
        <f>COUNTIF(H3:H10, 4)</f>
        <v>0</v>
      </c>
      <c r="J37" s="4">
        <f>COUNTIF(H3:H10, 3)</f>
        <v>0</v>
      </c>
      <c r="K37" s="4">
        <f>COUNTIF(H3:H10, 2)</f>
        <v>1</v>
      </c>
      <c r="L37" s="4">
        <f>COUNTIF(H3:H10, 1)</f>
        <v>0</v>
      </c>
    </row>
    <row r="38" spans="1:13">
      <c r="A38" s="2" t="s">
        <v>51</v>
      </c>
      <c r="C38" s="4">
        <f>COUNTIF(B3:B10, 10)</f>
        <v>0</v>
      </c>
      <c r="D38" s="4">
        <f>COUNTIF(B3:B10, 9)</f>
        <v>0</v>
      </c>
      <c r="E38" s="4">
        <f>COUNTIF(B3:B10, 8)</f>
        <v>1</v>
      </c>
      <c r="F38" s="4">
        <f>COUNTIF(B3:B10, 7)</f>
        <v>1</v>
      </c>
      <c r="G38" s="4">
        <f>COUNTIF(B3:B10, 6)</f>
        <v>0</v>
      </c>
      <c r="H38" s="4">
        <f>COUNTIF(B3:B10, 5)</f>
        <v>2</v>
      </c>
      <c r="I38" s="4">
        <f>COUNTIF(B3:B10, 4)</f>
        <v>0</v>
      </c>
      <c r="J38" s="4">
        <f>COUNTIF(B3:B10, 3)</f>
        <v>1</v>
      </c>
      <c r="K38" s="4">
        <f>COUNTIF(B3:B10, 2)</f>
        <v>1</v>
      </c>
      <c r="L38" s="4">
        <f>COUNTIF(B3:B10, 1)</f>
        <v>2</v>
      </c>
    </row>
    <row r="39" spans="1:13">
      <c r="A39" s="2" t="s">
        <v>52</v>
      </c>
      <c r="C39" s="4">
        <f>COUNTIF(C3:C10, 10)</f>
        <v>0</v>
      </c>
      <c r="D39" s="4">
        <f>COUNTIF(C3:C10, 9)</f>
        <v>1</v>
      </c>
      <c r="E39" s="4">
        <f>COUNTIF(C3:C10, 8)</f>
        <v>1</v>
      </c>
      <c r="F39" s="4">
        <f>COUNTIF(C3:C10, 7)</f>
        <v>0</v>
      </c>
      <c r="G39" s="4">
        <f>COUNTIF(C3:C10, 6)</f>
        <v>1</v>
      </c>
      <c r="H39" s="4">
        <f>COUNTIF(C3:C10, 5)</f>
        <v>0</v>
      </c>
      <c r="I39" s="4">
        <f>COUNTIF(C3:C10, 4)</f>
        <v>2</v>
      </c>
      <c r="J39" s="4">
        <f>COUNTIF(C3:C10, 3)</f>
        <v>0</v>
      </c>
      <c r="K39" s="4">
        <f>COUNTIF(C3:C10, 2)</f>
        <v>0</v>
      </c>
      <c r="L39" s="4">
        <f>COUNTIF(C3:C10, 1)</f>
        <v>3</v>
      </c>
    </row>
    <row r="40" spans="1:13">
      <c r="A40" s="2" t="s">
        <v>59</v>
      </c>
      <c r="C40" s="4">
        <f>COUNTIF(J3:J10, 10)</f>
        <v>2</v>
      </c>
      <c r="D40" s="4">
        <f>COUNTIF(J3:J10, 9)</f>
        <v>1</v>
      </c>
      <c r="E40" s="4">
        <f>COUNTIF(J3:J10, 8)</f>
        <v>0</v>
      </c>
      <c r="F40" s="4">
        <f>COUNTIF(J3:J10, 7)</f>
        <v>1</v>
      </c>
      <c r="G40" s="4">
        <f>COUNTIF(J3:J10, 6)</f>
        <v>0</v>
      </c>
      <c r="H40" s="4">
        <f>COUNTIF(J3:J10, 5)</f>
        <v>1</v>
      </c>
      <c r="I40" s="4">
        <f>COUNTIF(J3:J10, 4)</f>
        <v>1</v>
      </c>
      <c r="J40" s="4">
        <f>COUNTIF(J3:J10, 3)</f>
        <v>1</v>
      </c>
      <c r="K40" s="4">
        <f>COUNTIF(J3:J10, 2)</f>
        <v>0</v>
      </c>
      <c r="L40" s="4">
        <f>COUNTIF(J3:J10, 1)</f>
        <v>1</v>
      </c>
    </row>
    <row r="41" spans="1:13">
      <c r="A41" s="2" t="s">
        <v>54</v>
      </c>
      <c r="C41" s="4">
        <f>COUNTIF(E3:E10, 10)</f>
        <v>0</v>
      </c>
      <c r="D41" s="4">
        <f>COUNTIF(E3:E10, 9)</f>
        <v>0</v>
      </c>
      <c r="E41" s="4">
        <f>COUNTIF(E3:E10, 8)</f>
        <v>0</v>
      </c>
      <c r="F41" s="4">
        <f>COUNTIF(E3:E10, 7)</f>
        <v>0</v>
      </c>
      <c r="G41" s="4">
        <f>COUNTIF(E3:E10, 6)</f>
        <v>3</v>
      </c>
      <c r="H41" s="4">
        <f>COUNTIF(E3:E10, 5)</f>
        <v>0</v>
      </c>
      <c r="I41" s="4">
        <f>COUNTIF(E3:E10, 4)</f>
        <v>1</v>
      </c>
      <c r="J41" s="4">
        <f>COUNTIF(E3:E10, 3)</f>
        <v>2</v>
      </c>
      <c r="K41" s="4">
        <f>COUNTIF(E3:E10, 2)</f>
        <v>1</v>
      </c>
      <c r="L41" s="4">
        <f>COUNTIF(E3:E10, 1)</f>
        <v>1</v>
      </c>
    </row>
    <row r="42" spans="1:13">
      <c r="A42" s="2" t="s">
        <v>53</v>
      </c>
      <c r="C42" s="4">
        <f>COUNTIF(D3:D10, 10)</f>
        <v>0</v>
      </c>
      <c r="D42" s="4">
        <f>COUNTIF(D3:D10, 9)</f>
        <v>0</v>
      </c>
      <c r="E42" s="4">
        <f>COUNTIF(D3:D10, 8)</f>
        <v>0</v>
      </c>
      <c r="F42" s="4">
        <f>COUNTIF(D3:D10, 7)</f>
        <v>0</v>
      </c>
      <c r="G42" s="4">
        <f>COUNTIF(D3:D10, 6)</f>
        <v>0</v>
      </c>
      <c r="H42" s="4">
        <f>COUNTIF(D3:D10, 5)</f>
        <v>1</v>
      </c>
      <c r="I42" s="4">
        <f>COUNTIF(D3:D10, 4)</f>
        <v>1</v>
      </c>
      <c r="J42" s="4">
        <f>COUNTIF(D3:D10, 3)</f>
        <v>3</v>
      </c>
      <c r="K42" s="4">
        <f>COUNTIF(D3:D10, 2)</f>
        <v>2</v>
      </c>
      <c r="L42" s="4">
        <f>COUNTIF(D3:D10, 1)</f>
        <v>1</v>
      </c>
    </row>
    <row r="45" spans="1:13">
      <c r="A45" s="12" t="s">
        <v>1954</v>
      </c>
      <c r="B45" s="7" t="s">
        <v>1952</v>
      </c>
      <c r="C45" s="7">
        <v>10</v>
      </c>
      <c r="D45" s="7">
        <v>9</v>
      </c>
      <c r="E45" s="7">
        <v>8</v>
      </c>
      <c r="F45" s="7">
        <v>7</v>
      </c>
      <c r="G45" s="7">
        <v>6</v>
      </c>
      <c r="H45" s="7">
        <v>5</v>
      </c>
      <c r="I45" s="7">
        <v>4</v>
      </c>
      <c r="J45" s="7">
        <v>3</v>
      </c>
      <c r="K45" s="7">
        <v>2</v>
      </c>
      <c r="L45" s="7">
        <v>1</v>
      </c>
      <c r="M45" s="7" t="s">
        <v>1952</v>
      </c>
    </row>
    <row r="46" spans="1:13">
      <c r="A46" s="2" t="s">
        <v>56</v>
      </c>
      <c r="B46" s="13">
        <f t="shared" ref="B46:B55" si="2">100-C46-D46-E46-F46-G46</f>
        <v>12.5</v>
      </c>
      <c r="C46" s="13">
        <f t="shared" ref="C46:L46" si="3">C33/8*100</f>
        <v>25</v>
      </c>
      <c r="D46" s="13">
        <f t="shared" si="3"/>
        <v>12.5</v>
      </c>
      <c r="E46" s="13">
        <f t="shared" si="3"/>
        <v>25</v>
      </c>
      <c r="F46" s="13">
        <f t="shared" si="3"/>
        <v>12.5</v>
      </c>
      <c r="G46" s="13">
        <f t="shared" si="3"/>
        <v>12.5</v>
      </c>
      <c r="H46" s="13">
        <f t="shared" si="3"/>
        <v>0</v>
      </c>
      <c r="I46" s="13">
        <f t="shared" si="3"/>
        <v>12.5</v>
      </c>
      <c r="J46" s="13">
        <f t="shared" si="3"/>
        <v>0</v>
      </c>
      <c r="K46" s="13">
        <f t="shared" si="3"/>
        <v>0</v>
      </c>
      <c r="L46" s="13">
        <f t="shared" si="3"/>
        <v>0</v>
      </c>
      <c r="M46" s="13">
        <f t="shared" ref="M46:M55" si="4">100-L46-K46-J46-I46-H46</f>
        <v>87.5</v>
      </c>
    </row>
    <row r="47" spans="1:13">
      <c r="A47" s="2" t="s">
        <v>58</v>
      </c>
      <c r="B47" s="13">
        <f t="shared" si="2"/>
        <v>12.5</v>
      </c>
      <c r="C47" s="13">
        <f t="shared" ref="C47:L47" si="5">C35/8*100</f>
        <v>25</v>
      </c>
      <c r="D47" s="13">
        <f t="shared" si="5"/>
        <v>25</v>
      </c>
      <c r="E47" s="13">
        <f t="shared" si="5"/>
        <v>12.5</v>
      </c>
      <c r="F47" s="13">
        <f t="shared" si="5"/>
        <v>0</v>
      </c>
      <c r="G47" s="13">
        <f t="shared" si="5"/>
        <v>25</v>
      </c>
      <c r="H47" s="13">
        <f t="shared" si="5"/>
        <v>0</v>
      </c>
      <c r="I47" s="13">
        <f t="shared" si="5"/>
        <v>12.5</v>
      </c>
      <c r="J47" s="13">
        <f t="shared" si="5"/>
        <v>0</v>
      </c>
      <c r="K47" s="13">
        <f t="shared" si="5"/>
        <v>0</v>
      </c>
      <c r="L47" s="13">
        <f t="shared" si="5"/>
        <v>0</v>
      </c>
      <c r="M47" s="13">
        <f t="shared" si="4"/>
        <v>87.5</v>
      </c>
    </row>
    <row r="48" spans="1:13">
      <c r="A48" s="2" t="s">
        <v>57</v>
      </c>
      <c r="B48" s="13">
        <f t="shared" si="2"/>
        <v>37.5</v>
      </c>
      <c r="C48" s="13">
        <f t="shared" ref="C48:L48" si="6">C37/8*100</f>
        <v>0</v>
      </c>
      <c r="D48" s="13">
        <f t="shared" si="6"/>
        <v>25</v>
      </c>
      <c r="E48" s="13">
        <f t="shared" si="6"/>
        <v>25</v>
      </c>
      <c r="F48" s="13">
        <f t="shared" si="6"/>
        <v>12.5</v>
      </c>
      <c r="G48" s="13">
        <f t="shared" si="6"/>
        <v>0</v>
      </c>
      <c r="H48" s="13">
        <f t="shared" si="6"/>
        <v>25</v>
      </c>
      <c r="I48" s="13">
        <f t="shared" si="6"/>
        <v>0</v>
      </c>
      <c r="J48" s="13">
        <f t="shared" si="6"/>
        <v>0</v>
      </c>
      <c r="K48" s="13">
        <f t="shared" si="6"/>
        <v>12.5</v>
      </c>
      <c r="L48" s="13">
        <f t="shared" si="6"/>
        <v>0</v>
      </c>
      <c r="M48" s="13">
        <f t="shared" si="4"/>
        <v>62.5</v>
      </c>
    </row>
    <row r="49" spans="1:13">
      <c r="A49" s="2" t="s">
        <v>55</v>
      </c>
      <c r="B49" s="13">
        <f t="shared" si="2"/>
        <v>37.5</v>
      </c>
      <c r="C49" s="13">
        <f t="shared" ref="C49:L49" si="7">C36/8*100</f>
        <v>0</v>
      </c>
      <c r="D49" s="13">
        <f t="shared" si="7"/>
        <v>12.5</v>
      </c>
      <c r="E49" s="13">
        <f t="shared" si="7"/>
        <v>0</v>
      </c>
      <c r="F49" s="13">
        <f t="shared" si="7"/>
        <v>50</v>
      </c>
      <c r="G49" s="13">
        <f t="shared" si="7"/>
        <v>0</v>
      </c>
      <c r="H49" s="13">
        <f t="shared" si="7"/>
        <v>25</v>
      </c>
      <c r="I49" s="13">
        <f t="shared" si="7"/>
        <v>0</v>
      </c>
      <c r="J49" s="13">
        <f t="shared" si="7"/>
        <v>12.5</v>
      </c>
      <c r="K49" s="13">
        <f t="shared" si="7"/>
        <v>0</v>
      </c>
      <c r="L49" s="13">
        <f t="shared" si="7"/>
        <v>0</v>
      </c>
      <c r="M49" s="13">
        <f t="shared" si="4"/>
        <v>62.5</v>
      </c>
    </row>
    <row r="50" spans="1:13">
      <c r="A50" s="2" t="s">
        <v>59</v>
      </c>
      <c r="B50" s="13">
        <f t="shared" si="2"/>
        <v>50</v>
      </c>
      <c r="C50" s="13">
        <f t="shared" ref="C50:L50" si="8">C40/8*100</f>
        <v>25</v>
      </c>
      <c r="D50" s="13">
        <f t="shared" si="8"/>
        <v>12.5</v>
      </c>
      <c r="E50" s="13">
        <f t="shared" si="8"/>
        <v>0</v>
      </c>
      <c r="F50" s="13">
        <f t="shared" si="8"/>
        <v>12.5</v>
      </c>
      <c r="G50" s="13">
        <f t="shared" si="8"/>
        <v>0</v>
      </c>
      <c r="H50" s="13">
        <f t="shared" si="8"/>
        <v>12.5</v>
      </c>
      <c r="I50" s="13">
        <f t="shared" si="8"/>
        <v>12.5</v>
      </c>
      <c r="J50" s="13">
        <f t="shared" si="8"/>
        <v>12.5</v>
      </c>
      <c r="K50" s="13">
        <f t="shared" si="8"/>
        <v>0</v>
      </c>
      <c r="L50" s="13">
        <f t="shared" si="8"/>
        <v>12.5</v>
      </c>
      <c r="M50" s="13">
        <f t="shared" si="4"/>
        <v>50</v>
      </c>
    </row>
    <row r="51" spans="1:13">
      <c r="A51" s="2" t="s">
        <v>60</v>
      </c>
      <c r="B51" s="13">
        <f t="shared" si="2"/>
        <v>50</v>
      </c>
      <c r="C51" s="13">
        <f t="shared" ref="C51:L51" si="9">C34/8*100</f>
        <v>25</v>
      </c>
      <c r="D51" s="13">
        <f t="shared" si="9"/>
        <v>0</v>
      </c>
      <c r="E51" s="13">
        <f t="shared" si="9"/>
        <v>12.5</v>
      </c>
      <c r="F51" s="13">
        <f t="shared" si="9"/>
        <v>0</v>
      </c>
      <c r="G51" s="13">
        <f t="shared" si="9"/>
        <v>12.5</v>
      </c>
      <c r="H51" s="13">
        <f t="shared" si="9"/>
        <v>0</v>
      </c>
      <c r="I51" s="13">
        <f t="shared" si="9"/>
        <v>12.5</v>
      </c>
      <c r="J51" s="13">
        <f t="shared" si="9"/>
        <v>0</v>
      </c>
      <c r="K51" s="13">
        <f t="shared" si="9"/>
        <v>37.5</v>
      </c>
      <c r="L51" s="13">
        <f t="shared" si="9"/>
        <v>0</v>
      </c>
      <c r="M51" s="13">
        <f t="shared" si="4"/>
        <v>50</v>
      </c>
    </row>
    <row r="52" spans="1:13">
      <c r="A52" s="2" t="s">
        <v>52</v>
      </c>
      <c r="B52" s="13">
        <f t="shared" si="2"/>
        <v>62.5</v>
      </c>
      <c r="C52" s="13">
        <f t="shared" ref="C52:L52" si="10">C39/8*100</f>
        <v>0</v>
      </c>
      <c r="D52" s="13">
        <f t="shared" si="10"/>
        <v>12.5</v>
      </c>
      <c r="E52" s="13">
        <f t="shared" si="10"/>
        <v>12.5</v>
      </c>
      <c r="F52" s="13">
        <f t="shared" si="10"/>
        <v>0</v>
      </c>
      <c r="G52" s="13">
        <f t="shared" si="10"/>
        <v>12.5</v>
      </c>
      <c r="H52" s="13">
        <f t="shared" si="10"/>
        <v>0</v>
      </c>
      <c r="I52" s="13">
        <f t="shared" si="10"/>
        <v>25</v>
      </c>
      <c r="J52" s="13">
        <f t="shared" si="10"/>
        <v>0</v>
      </c>
      <c r="K52" s="13">
        <f t="shared" si="10"/>
        <v>0</v>
      </c>
      <c r="L52" s="13">
        <f t="shared" si="10"/>
        <v>37.5</v>
      </c>
      <c r="M52" s="13">
        <f t="shared" si="4"/>
        <v>37.5</v>
      </c>
    </row>
    <row r="53" spans="1:13">
      <c r="A53" s="2" t="s">
        <v>51</v>
      </c>
      <c r="B53" s="13">
        <f t="shared" si="2"/>
        <v>75</v>
      </c>
      <c r="C53" s="13">
        <f t="shared" ref="C53:L53" si="11">C38/8*100</f>
        <v>0</v>
      </c>
      <c r="D53" s="13">
        <f t="shared" si="11"/>
        <v>0</v>
      </c>
      <c r="E53" s="13">
        <f t="shared" si="11"/>
        <v>12.5</v>
      </c>
      <c r="F53" s="13">
        <f t="shared" si="11"/>
        <v>12.5</v>
      </c>
      <c r="G53" s="13">
        <f t="shared" si="11"/>
        <v>0</v>
      </c>
      <c r="H53" s="13">
        <f t="shared" si="11"/>
        <v>25</v>
      </c>
      <c r="I53" s="13">
        <f t="shared" si="11"/>
        <v>0</v>
      </c>
      <c r="J53" s="13">
        <f t="shared" si="11"/>
        <v>12.5</v>
      </c>
      <c r="K53" s="13">
        <f t="shared" si="11"/>
        <v>12.5</v>
      </c>
      <c r="L53" s="13">
        <f t="shared" si="11"/>
        <v>25</v>
      </c>
      <c r="M53" s="13">
        <f t="shared" si="4"/>
        <v>25</v>
      </c>
    </row>
    <row r="54" spans="1:13">
      <c r="A54" s="2" t="s">
        <v>54</v>
      </c>
      <c r="B54" s="13">
        <f t="shared" si="2"/>
        <v>62.5</v>
      </c>
      <c r="C54" s="13">
        <f t="shared" ref="C54:L54" si="12">C41/8*100</f>
        <v>0</v>
      </c>
      <c r="D54" s="13">
        <f t="shared" si="12"/>
        <v>0</v>
      </c>
      <c r="E54" s="13">
        <f t="shared" si="12"/>
        <v>0</v>
      </c>
      <c r="F54" s="13">
        <f t="shared" si="12"/>
        <v>0</v>
      </c>
      <c r="G54" s="13">
        <f t="shared" si="12"/>
        <v>37.5</v>
      </c>
      <c r="H54" s="13">
        <f t="shared" si="12"/>
        <v>0</v>
      </c>
      <c r="I54" s="13">
        <f t="shared" si="12"/>
        <v>12.5</v>
      </c>
      <c r="J54" s="13">
        <f t="shared" si="12"/>
        <v>25</v>
      </c>
      <c r="K54" s="13">
        <f t="shared" si="12"/>
        <v>12.5</v>
      </c>
      <c r="L54" s="13">
        <f t="shared" si="12"/>
        <v>12.5</v>
      </c>
      <c r="M54" s="13">
        <f t="shared" si="4"/>
        <v>37.5</v>
      </c>
    </row>
    <row r="55" spans="1:13">
      <c r="A55" s="2" t="s">
        <v>53</v>
      </c>
      <c r="B55" s="13">
        <f t="shared" si="2"/>
        <v>100</v>
      </c>
      <c r="C55" s="13">
        <f t="shared" ref="C55:L55" si="13">C42/8*100</f>
        <v>0</v>
      </c>
      <c r="D55" s="13">
        <f t="shared" si="13"/>
        <v>0</v>
      </c>
      <c r="E55" s="13">
        <f t="shared" si="13"/>
        <v>0</v>
      </c>
      <c r="F55" s="13">
        <f t="shared" si="13"/>
        <v>0</v>
      </c>
      <c r="G55" s="13">
        <f t="shared" si="13"/>
        <v>0</v>
      </c>
      <c r="H55" s="13">
        <f t="shared" si="13"/>
        <v>12.5</v>
      </c>
      <c r="I55" s="13">
        <f t="shared" si="13"/>
        <v>12.5</v>
      </c>
      <c r="J55" s="13">
        <f t="shared" si="13"/>
        <v>37.5</v>
      </c>
      <c r="K55" s="13">
        <f t="shared" si="13"/>
        <v>25</v>
      </c>
      <c r="L55" s="13">
        <f t="shared" si="13"/>
        <v>12.5</v>
      </c>
      <c r="M55" s="13">
        <f t="shared" si="4"/>
        <v>0</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ED950-6EB9-8A40-9989-C640A0D12402}">
  <dimension ref="A1:I53"/>
  <sheetViews>
    <sheetView topLeftCell="E10" workbookViewId="0">
      <selection activeCell="P20" sqref="P20"/>
    </sheetView>
  </sheetViews>
  <sheetFormatPr defaultColWidth="11" defaultRowHeight="15.75"/>
  <cols>
    <col min="6" max="6" width="23" customWidth="1"/>
  </cols>
  <sheetData>
    <row r="1" spans="1:9">
      <c r="A1" s="2" t="s">
        <v>2081</v>
      </c>
      <c r="B1" s="2" t="s">
        <v>2005</v>
      </c>
      <c r="C1" s="2" t="s">
        <v>2006</v>
      </c>
    </row>
    <row r="2" spans="1:9">
      <c r="A2" s="2" t="s">
        <v>0</v>
      </c>
      <c r="B2" s="2" t="s">
        <v>44</v>
      </c>
      <c r="C2" s="2" t="s">
        <v>45</v>
      </c>
      <c r="F2" s="2" t="s">
        <v>44</v>
      </c>
    </row>
    <row r="3" spans="1:9">
      <c r="A3" t="s">
        <v>1888</v>
      </c>
      <c r="B3" t="s">
        <v>142</v>
      </c>
      <c r="C3" t="s">
        <v>142</v>
      </c>
    </row>
    <row r="4" spans="1:9">
      <c r="A4" t="s">
        <v>1889</v>
      </c>
      <c r="B4" t="s">
        <v>142</v>
      </c>
      <c r="C4" t="s">
        <v>142</v>
      </c>
      <c r="F4" t="s">
        <v>144</v>
      </c>
      <c r="G4">
        <f>COUNTIF(B3:B53, "Strongly Agree")</f>
        <v>26</v>
      </c>
      <c r="H4" s="19">
        <f>G4/G9</f>
        <v>0.50980392156862742</v>
      </c>
      <c r="I4" s="24">
        <f>H4+H5</f>
        <v>0.82352941176470584</v>
      </c>
    </row>
    <row r="5" spans="1:9">
      <c r="A5" t="s">
        <v>1890</v>
      </c>
      <c r="B5" t="s">
        <v>144</v>
      </c>
      <c r="C5" t="s">
        <v>144</v>
      </c>
      <c r="F5" t="s">
        <v>142</v>
      </c>
      <c r="G5">
        <f>COUNTIF(B3:B53, "Agree")</f>
        <v>16</v>
      </c>
      <c r="H5" s="19">
        <f>G5/G9</f>
        <v>0.31372549019607843</v>
      </c>
    </row>
    <row r="6" spans="1:9">
      <c r="A6" t="s">
        <v>1891</v>
      </c>
      <c r="B6" t="s">
        <v>144</v>
      </c>
      <c r="C6" t="s">
        <v>165</v>
      </c>
      <c r="F6" t="s">
        <v>171</v>
      </c>
      <c r="G6">
        <f>COUNTIF(B3:B53, "Neither Agree or Disagree")</f>
        <v>7</v>
      </c>
      <c r="H6" s="19">
        <f>G6/G9</f>
        <v>0.13725490196078433</v>
      </c>
    </row>
    <row r="7" spans="1:9">
      <c r="A7" t="s">
        <v>1892</v>
      </c>
      <c r="B7" t="s">
        <v>144</v>
      </c>
      <c r="C7" t="s">
        <v>144</v>
      </c>
      <c r="F7" t="s">
        <v>165</v>
      </c>
      <c r="G7">
        <f>COUNTIF(B3:B53, "Disagree")</f>
        <v>2</v>
      </c>
      <c r="H7" s="19">
        <f>G7/G9</f>
        <v>3.9215686274509803E-2</v>
      </c>
    </row>
    <row r="8" spans="1:9">
      <c r="A8" t="s">
        <v>1893</v>
      </c>
      <c r="B8" t="s">
        <v>171</v>
      </c>
      <c r="C8" t="s">
        <v>144</v>
      </c>
      <c r="F8" t="s">
        <v>246</v>
      </c>
      <c r="G8">
        <f>COUNTIF(B3:B53, "Strongly Disagree")</f>
        <v>0</v>
      </c>
      <c r="H8" s="19">
        <f>G8/G9</f>
        <v>0</v>
      </c>
    </row>
    <row r="9" spans="1:9">
      <c r="A9" t="s">
        <v>1894</v>
      </c>
      <c r="B9" t="s">
        <v>144</v>
      </c>
      <c r="C9" t="s">
        <v>144</v>
      </c>
      <c r="G9">
        <f>SUM(G4:G8)</f>
        <v>51</v>
      </c>
    </row>
    <row r="10" spans="1:9">
      <c r="A10" t="s">
        <v>1895</v>
      </c>
      <c r="B10" t="s">
        <v>144</v>
      </c>
      <c r="C10" t="s">
        <v>142</v>
      </c>
    </row>
    <row r="11" spans="1:9">
      <c r="A11" t="s">
        <v>1896</v>
      </c>
      <c r="B11" t="s">
        <v>142</v>
      </c>
      <c r="C11" t="s">
        <v>171</v>
      </c>
    </row>
    <row r="12" spans="1:9">
      <c r="A12" t="s">
        <v>1897</v>
      </c>
      <c r="B12" t="s">
        <v>144</v>
      </c>
      <c r="C12" t="s">
        <v>144</v>
      </c>
    </row>
    <row r="13" spans="1:9">
      <c r="A13" t="s">
        <v>1898</v>
      </c>
      <c r="B13" t="s">
        <v>144</v>
      </c>
      <c r="C13" t="s">
        <v>144</v>
      </c>
    </row>
    <row r="14" spans="1:9">
      <c r="A14" t="s">
        <v>1899</v>
      </c>
      <c r="B14" t="s">
        <v>142</v>
      </c>
      <c r="C14" t="s">
        <v>142</v>
      </c>
    </row>
    <row r="15" spans="1:9">
      <c r="A15" t="s">
        <v>1900</v>
      </c>
      <c r="B15" t="s">
        <v>144</v>
      </c>
      <c r="C15" t="s">
        <v>144</v>
      </c>
    </row>
    <row r="16" spans="1:9">
      <c r="A16" t="s">
        <v>1901</v>
      </c>
      <c r="B16" t="s">
        <v>171</v>
      </c>
      <c r="C16" t="s">
        <v>165</v>
      </c>
    </row>
    <row r="17" spans="1:9">
      <c r="A17" t="s">
        <v>1902</v>
      </c>
      <c r="B17" t="s">
        <v>142</v>
      </c>
      <c r="C17" t="s">
        <v>144</v>
      </c>
    </row>
    <row r="18" spans="1:9">
      <c r="A18" t="s">
        <v>1903</v>
      </c>
      <c r="B18" t="s">
        <v>144</v>
      </c>
      <c r="C18" t="s">
        <v>144</v>
      </c>
    </row>
    <row r="19" spans="1:9">
      <c r="A19" t="s">
        <v>1904</v>
      </c>
      <c r="B19" t="s">
        <v>144</v>
      </c>
      <c r="C19" t="s">
        <v>171</v>
      </c>
    </row>
    <row r="20" spans="1:9">
      <c r="A20" t="s">
        <v>1905</v>
      </c>
      <c r="B20" t="s">
        <v>165</v>
      </c>
      <c r="C20" t="s">
        <v>142</v>
      </c>
    </row>
    <row r="21" spans="1:9">
      <c r="A21" t="s">
        <v>1906</v>
      </c>
      <c r="B21" t="s">
        <v>142</v>
      </c>
      <c r="C21" t="s">
        <v>142</v>
      </c>
    </row>
    <row r="22" spans="1:9">
      <c r="A22" t="s">
        <v>1907</v>
      </c>
      <c r="B22" t="s">
        <v>142</v>
      </c>
      <c r="C22" t="s">
        <v>142</v>
      </c>
    </row>
    <row r="23" spans="1:9">
      <c r="A23" t="s">
        <v>1908</v>
      </c>
      <c r="B23" t="s">
        <v>142</v>
      </c>
      <c r="C23" t="s">
        <v>171</v>
      </c>
    </row>
    <row r="24" spans="1:9">
      <c r="A24" t="s">
        <v>1909</v>
      </c>
      <c r="B24" t="s">
        <v>171</v>
      </c>
      <c r="C24" t="s">
        <v>171</v>
      </c>
    </row>
    <row r="25" spans="1:9">
      <c r="A25" t="s">
        <v>1910</v>
      </c>
      <c r="B25" t="s">
        <v>171</v>
      </c>
      <c r="C25" t="s">
        <v>171</v>
      </c>
    </row>
    <row r="26" spans="1:9">
      <c r="A26" t="s">
        <v>1911</v>
      </c>
      <c r="B26" t="s">
        <v>144</v>
      </c>
      <c r="C26" t="s">
        <v>144</v>
      </c>
    </row>
    <row r="27" spans="1:9">
      <c r="A27" t="s">
        <v>1912</v>
      </c>
      <c r="B27" t="s">
        <v>144</v>
      </c>
      <c r="C27" t="s">
        <v>144</v>
      </c>
    </row>
    <row r="28" spans="1:9">
      <c r="A28" t="s">
        <v>1913</v>
      </c>
      <c r="B28" t="s">
        <v>144</v>
      </c>
      <c r="C28" t="s">
        <v>144</v>
      </c>
    </row>
    <row r="29" spans="1:9">
      <c r="A29" t="s">
        <v>1914</v>
      </c>
      <c r="B29" t="s">
        <v>144</v>
      </c>
      <c r="C29" t="s">
        <v>144</v>
      </c>
    </row>
    <row r="30" spans="1:9">
      <c r="A30" t="s">
        <v>1915</v>
      </c>
      <c r="B30" t="s">
        <v>142</v>
      </c>
      <c r="C30" t="s">
        <v>165</v>
      </c>
      <c r="F30" s="2" t="s">
        <v>45</v>
      </c>
    </row>
    <row r="31" spans="1:9">
      <c r="A31" t="s">
        <v>1916</v>
      </c>
      <c r="B31" t="s">
        <v>142</v>
      </c>
      <c r="C31" t="s">
        <v>171</v>
      </c>
    </row>
    <row r="32" spans="1:9">
      <c r="A32" t="s">
        <v>1917</v>
      </c>
      <c r="B32" t="s">
        <v>144</v>
      </c>
      <c r="C32" t="s">
        <v>144</v>
      </c>
      <c r="F32" t="s">
        <v>144</v>
      </c>
      <c r="G32">
        <f>COUNTIF(C3:C53, "Strongly Agree")</f>
        <v>21</v>
      </c>
      <c r="H32" s="19">
        <f>G32/G37</f>
        <v>0.41176470588235292</v>
      </c>
      <c r="I32" s="24">
        <f>H32+H33</f>
        <v>0.74509803921568629</v>
      </c>
    </row>
    <row r="33" spans="1:8">
      <c r="A33" t="s">
        <v>1918</v>
      </c>
      <c r="B33" t="s">
        <v>144</v>
      </c>
      <c r="C33" t="s">
        <v>144</v>
      </c>
      <c r="F33" t="s">
        <v>142</v>
      </c>
      <c r="G33">
        <f>COUNTIF(C3:C53, "Agree")</f>
        <v>17</v>
      </c>
      <c r="H33" s="19">
        <f>G33/G37</f>
        <v>0.33333333333333331</v>
      </c>
    </row>
    <row r="34" spans="1:8">
      <c r="A34" t="s">
        <v>1919</v>
      </c>
      <c r="B34" t="s">
        <v>171</v>
      </c>
      <c r="C34" t="s">
        <v>142</v>
      </c>
      <c r="F34" t="s">
        <v>171</v>
      </c>
      <c r="G34">
        <f>COUNTIF(C3:C53, "Neither Agree or Disagree")</f>
        <v>9</v>
      </c>
      <c r="H34" s="19">
        <f>G34/G37</f>
        <v>0.17647058823529413</v>
      </c>
    </row>
    <row r="35" spans="1:8">
      <c r="A35" t="s">
        <v>1920</v>
      </c>
      <c r="B35" t="s">
        <v>144</v>
      </c>
      <c r="C35" t="s">
        <v>144</v>
      </c>
      <c r="F35" t="s">
        <v>165</v>
      </c>
      <c r="G35">
        <f>COUNTIF(C3:C53, "Disagree")</f>
        <v>4</v>
      </c>
      <c r="H35" s="19">
        <f>G35/G37</f>
        <v>7.8431372549019607E-2</v>
      </c>
    </row>
    <row r="36" spans="1:8">
      <c r="A36" t="s">
        <v>1921</v>
      </c>
      <c r="B36" t="s">
        <v>171</v>
      </c>
      <c r="C36" t="s">
        <v>142</v>
      </c>
      <c r="F36" t="s">
        <v>246</v>
      </c>
      <c r="G36">
        <f>COUNTIF(C3:C53, "Strongly Disagree")</f>
        <v>0</v>
      </c>
      <c r="H36" s="19">
        <f>G36/G37</f>
        <v>0</v>
      </c>
    </row>
    <row r="37" spans="1:8">
      <c r="A37" t="s">
        <v>1922</v>
      </c>
      <c r="B37" t="s">
        <v>142</v>
      </c>
      <c r="C37" t="s">
        <v>142</v>
      </c>
      <c r="G37">
        <f>SUM(G32:G36)</f>
        <v>51</v>
      </c>
    </row>
    <row r="38" spans="1:8">
      <c r="A38" t="s">
        <v>1923</v>
      </c>
      <c r="B38" t="s">
        <v>142</v>
      </c>
      <c r="C38" t="s">
        <v>142</v>
      </c>
    </row>
    <row r="39" spans="1:8">
      <c r="A39" t="s">
        <v>1924</v>
      </c>
      <c r="B39" t="s">
        <v>142</v>
      </c>
      <c r="C39" t="s">
        <v>142</v>
      </c>
    </row>
    <row r="40" spans="1:8">
      <c r="A40" t="s">
        <v>1925</v>
      </c>
      <c r="B40" t="s">
        <v>144</v>
      </c>
      <c r="C40" t="s">
        <v>144</v>
      </c>
    </row>
    <row r="41" spans="1:8">
      <c r="A41" t="s">
        <v>1926</v>
      </c>
      <c r="B41" t="s">
        <v>144</v>
      </c>
      <c r="C41" t="s">
        <v>142</v>
      </c>
    </row>
    <row r="42" spans="1:8">
      <c r="A42" t="s">
        <v>1927</v>
      </c>
      <c r="B42" t="s">
        <v>144</v>
      </c>
      <c r="C42" t="s">
        <v>171</v>
      </c>
    </row>
    <row r="43" spans="1:8">
      <c r="A43" t="s">
        <v>1928</v>
      </c>
      <c r="B43" t="s">
        <v>144</v>
      </c>
      <c r="C43" t="s">
        <v>165</v>
      </c>
    </row>
    <row r="44" spans="1:8">
      <c r="A44" t="s">
        <v>1929</v>
      </c>
      <c r="B44" t="s">
        <v>165</v>
      </c>
      <c r="C44" t="s">
        <v>142</v>
      </c>
    </row>
    <row r="45" spans="1:8">
      <c r="A45" t="s">
        <v>1930</v>
      </c>
      <c r="B45" t="s">
        <v>142</v>
      </c>
      <c r="C45" t="s">
        <v>171</v>
      </c>
    </row>
    <row r="46" spans="1:8">
      <c r="A46" t="s">
        <v>1931</v>
      </c>
      <c r="B46" t="s">
        <v>144</v>
      </c>
      <c r="C46" t="s">
        <v>144</v>
      </c>
    </row>
    <row r="47" spans="1:8">
      <c r="A47" t="s">
        <v>1932</v>
      </c>
      <c r="B47" t="s">
        <v>144</v>
      </c>
      <c r="C47" t="s">
        <v>144</v>
      </c>
    </row>
    <row r="48" spans="1:8">
      <c r="A48" t="s">
        <v>1933</v>
      </c>
      <c r="B48" t="s">
        <v>142</v>
      </c>
      <c r="C48" t="s">
        <v>144</v>
      </c>
    </row>
    <row r="49" spans="1:3">
      <c r="A49" t="s">
        <v>1934</v>
      </c>
      <c r="B49" t="s">
        <v>144</v>
      </c>
      <c r="C49" t="s">
        <v>144</v>
      </c>
    </row>
    <row r="50" spans="1:3">
      <c r="A50" t="s">
        <v>1935</v>
      </c>
      <c r="B50" t="s">
        <v>142</v>
      </c>
      <c r="C50" t="s">
        <v>142</v>
      </c>
    </row>
    <row r="51" spans="1:3">
      <c r="A51" t="s">
        <v>1936</v>
      </c>
      <c r="B51" t="s">
        <v>144</v>
      </c>
      <c r="C51" t="s">
        <v>142</v>
      </c>
    </row>
    <row r="52" spans="1:3">
      <c r="A52" t="s">
        <v>1937</v>
      </c>
      <c r="B52" t="s">
        <v>144</v>
      </c>
      <c r="C52" t="s">
        <v>142</v>
      </c>
    </row>
    <row r="53" spans="1:3">
      <c r="A53" t="s">
        <v>1938</v>
      </c>
      <c r="B53" t="s">
        <v>171</v>
      </c>
      <c r="C53" t="s">
        <v>171</v>
      </c>
    </row>
  </sheetData>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6607E-87C0-0340-919F-29ADEE6432E3}">
  <dimension ref="A1:C51"/>
  <sheetViews>
    <sheetView topLeftCell="A10" workbookViewId="0">
      <selection activeCell="C38" sqref="C38"/>
    </sheetView>
  </sheetViews>
  <sheetFormatPr defaultColWidth="11" defaultRowHeight="15.75"/>
  <sheetData>
    <row r="1" spans="1:3">
      <c r="A1" t="s">
        <v>1890</v>
      </c>
      <c r="B1" t="s">
        <v>138</v>
      </c>
      <c r="C1" t="s">
        <v>228</v>
      </c>
    </row>
    <row r="2" spans="1:3">
      <c r="A2" t="s">
        <v>1894</v>
      </c>
      <c r="B2" t="s">
        <v>138</v>
      </c>
      <c r="C2" t="s">
        <v>373</v>
      </c>
    </row>
    <row r="3" spans="1:3">
      <c r="A3" t="s">
        <v>1896</v>
      </c>
      <c r="B3" t="s">
        <v>138</v>
      </c>
      <c r="C3" t="s">
        <v>444</v>
      </c>
    </row>
    <row r="4" spans="1:3">
      <c r="A4" t="s">
        <v>1899</v>
      </c>
      <c r="B4" t="s">
        <v>138</v>
      </c>
      <c r="C4" t="s">
        <v>544</v>
      </c>
    </row>
    <row r="5" spans="1:3">
      <c r="A5" t="s">
        <v>1900</v>
      </c>
      <c r="B5" t="s">
        <v>138</v>
      </c>
      <c r="C5" t="s">
        <v>585</v>
      </c>
    </row>
    <row r="6" spans="1:3">
      <c r="A6" t="s">
        <v>1901</v>
      </c>
      <c r="B6" t="s">
        <v>138</v>
      </c>
      <c r="C6" t="s">
        <v>623</v>
      </c>
    </row>
    <row r="7" spans="1:3">
      <c r="A7" t="s">
        <v>1903</v>
      </c>
      <c r="B7" t="s">
        <v>138</v>
      </c>
      <c r="C7" t="s">
        <v>694</v>
      </c>
    </row>
    <row r="8" spans="1:3">
      <c r="A8" t="s">
        <v>1907</v>
      </c>
      <c r="B8" t="s">
        <v>138</v>
      </c>
      <c r="C8" t="s">
        <v>825</v>
      </c>
    </row>
    <row r="9" spans="1:3">
      <c r="A9" t="s">
        <v>1910</v>
      </c>
      <c r="B9" t="s">
        <v>138</v>
      </c>
      <c r="C9" t="s">
        <v>939</v>
      </c>
    </row>
    <row r="10" spans="1:3">
      <c r="A10" t="s">
        <v>1911</v>
      </c>
      <c r="B10" t="s">
        <v>138</v>
      </c>
      <c r="C10" t="s">
        <v>973</v>
      </c>
    </row>
    <row r="11" spans="1:3">
      <c r="A11" t="s">
        <v>1912</v>
      </c>
      <c r="B11" t="s">
        <v>138</v>
      </c>
      <c r="C11" t="s">
        <v>138</v>
      </c>
    </row>
    <row r="12" spans="1:3">
      <c r="A12" t="s">
        <v>1913</v>
      </c>
      <c r="B12" t="s">
        <v>138</v>
      </c>
      <c r="C12" t="s">
        <v>1032</v>
      </c>
    </row>
    <row r="13" spans="1:3">
      <c r="A13" t="s">
        <v>1914</v>
      </c>
      <c r="B13" t="s">
        <v>138</v>
      </c>
    </row>
    <row r="14" spans="1:3">
      <c r="A14" t="s">
        <v>1915</v>
      </c>
      <c r="B14" t="s">
        <v>138</v>
      </c>
    </row>
    <row r="15" spans="1:3">
      <c r="A15" t="s">
        <v>1916</v>
      </c>
      <c r="B15" t="s">
        <v>138</v>
      </c>
      <c r="C15" t="s">
        <v>1125</v>
      </c>
    </row>
    <row r="16" spans="1:3">
      <c r="A16" t="s">
        <v>1917</v>
      </c>
      <c r="B16" t="s">
        <v>138</v>
      </c>
      <c r="C16" t="s">
        <v>1163</v>
      </c>
    </row>
    <row r="17" spans="1:3">
      <c r="A17" t="s">
        <v>1918</v>
      </c>
      <c r="B17" t="s">
        <v>138</v>
      </c>
      <c r="C17" t="s">
        <v>1196</v>
      </c>
    </row>
    <row r="18" spans="1:3">
      <c r="A18" t="s">
        <v>1924</v>
      </c>
      <c r="B18" t="s">
        <v>138</v>
      </c>
      <c r="C18" t="s">
        <v>1403</v>
      </c>
    </row>
    <row r="19" spans="1:3">
      <c r="A19" t="s">
        <v>1926</v>
      </c>
      <c r="B19" t="s">
        <v>138</v>
      </c>
    </row>
    <row r="20" spans="1:3">
      <c r="A20" t="s">
        <v>1927</v>
      </c>
      <c r="B20" t="s">
        <v>138</v>
      </c>
      <c r="C20" t="s">
        <v>1497</v>
      </c>
    </row>
    <row r="21" spans="1:3">
      <c r="A21" t="s">
        <v>1931</v>
      </c>
      <c r="B21" t="s">
        <v>138</v>
      </c>
      <c r="C21" t="s">
        <v>1634</v>
      </c>
    </row>
    <row r="22" spans="1:3">
      <c r="A22" t="s">
        <v>1934</v>
      </c>
      <c r="B22" t="s">
        <v>138</v>
      </c>
      <c r="C22" t="s">
        <v>1738</v>
      </c>
    </row>
    <row r="23" spans="1:3">
      <c r="A23" t="s">
        <v>1935</v>
      </c>
      <c r="B23" t="s">
        <v>138</v>
      </c>
      <c r="C23" t="s">
        <v>1756</v>
      </c>
    </row>
    <row r="24" spans="1:3">
      <c r="A24" t="s">
        <v>1937</v>
      </c>
      <c r="B24" t="s">
        <v>138</v>
      </c>
      <c r="C24" t="s">
        <v>1825</v>
      </c>
    </row>
    <row r="25" spans="1:3">
      <c r="A25" t="s">
        <v>1938</v>
      </c>
      <c r="B25" t="s">
        <v>138</v>
      </c>
      <c r="C25" t="s">
        <v>1859</v>
      </c>
    </row>
    <row r="26" spans="1:3">
      <c r="A26" t="s">
        <v>1888</v>
      </c>
      <c r="B26" t="s">
        <v>136</v>
      </c>
      <c r="C26" t="s">
        <v>137</v>
      </c>
    </row>
    <row r="27" spans="1:3">
      <c r="A27" t="s">
        <v>1889</v>
      </c>
      <c r="B27" t="s">
        <v>136</v>
      </c>
      <c r="C27" t="s">
        <v>187</v>
      </c>
    </row>
    <row r="28" spans="1:3">
      <c r="A28" t="s">
        <v>1891</v>
      </c>
      <c r="B28" t="s">
        <v>136</v>
      </c>
      <c r="C28" t="s">
        <v>259</v>
      </c>
    </row>
    <row r="29" spans="1:3">
      <c r="A29" t="s">
        <v>1892</v>
      </c>
      <c r="B29" t="s">
        <v>136</v>
      </c>
      <c r="C29" t="s">
        <v>296</v>
      </c>
    </row>
    <row r="30" spans="1:3">
      <c r="A30" t="s">
        <v>1893</v>
      </c>
      <c r="B30" t="s">
        <v>136</v>
      </c>
      <c r="C30" t="s">
        <v>332</v>
      </c>
    </row>
    <row r="31" spans="1:3">
      <c r="A31" t="s">
        <v>1895</v>
      </c>
      <c r="B31" t="s">
        <v>136</v>
      </c>
      <c r="C31" t="s">
        <v>412</v>
      </c>
    </row>
    <row r="32" spans="1:3">
      <c r="A32" t="s">
        <v>1897</v>
      </c>
      <c r="B32" t="s">
        <v>136</v>
      </c>
      <c r="C32" t="s">
        <v>481</v>
      </c>
    </row>
    <row r="33" spans="1:3">
      <c r="A33" t="s">
        <v>1898</v>
      </c>
      <c r="B33" t="s">
        <v>136</v>
      </c>
      <c r="C33" t="s">
        <v>514</v>
      </c>
    </row>
    <row r="34" spans="1:3">
      <c r="A34" t="s">
        <v>1902</v>
      </c>
      <c r="B34" t="s">
        <v>136</v>
      </c>
      <c r="C34" t="s">
        <v>659</v>
      </c>
    </row>
    <row r="35" spans="1:3">
      <c r="A35" t="s">
        <v>1904</v>
      </c>
      <c r="B35" t="s">
        <v>136</v>
      </c>
      <c r="C35" t="s">
        <v>727</v>
      </c>
    </row>
    <row r="36" spans="1:3">
      <c r="A36" t="s">
        <v>1905</v>
      </c>
      <c r="B36" t="s">
        <v>136</v>
      </c>
      <c r="C36" t="s">
        <v>762</v>
      </c>
    </row>
    <row r="37" spans="1:3">
      <c r="A37" t="s">
        <v>1906</v>
      </c>
      <c r="B37" t="s">
        <v>136</v>
      </c>
      <c r="C37" t="s">
        <v>788</v>
      </c>
    </row>
    <row r="38" spans="1:3">
      <c r="A38" t="s">
        <v>1908</v>
      </c>
      <c r="B38" t="s">
        <v>136</v>
      </c>
      <c r="C38" t="s">
        <v>863</v>
      </c>
    </row>
    <row r="39" spans="1:3">
      <c r="A39" t="s">
        <v>1909</v>
      </c>
      <c r="B39" t="s">
        <v>136</v>
      </c>
      <c r="C39" t="s">
        <v>899</v>
      </c>
    </row>
    <row r="40" spans="1:3">
      <c r="A40" t="s">
        <v>1919</v>
      </c>
      <c r="B40" t="s">
        <v>136</v>
      </c>
      <c r="C40" t="s">
        <v>1232</v>
      </c>
    </row>
    <row r="41" spans="1:3">
      <c r="A41" t="s">
        <v>1920</v>
      </c>
      <c r="B41" t="s">
        <v>136</v>
      </c>
      <c r="C41" t="s">
        <v>1264</v>
      </c>
    </row>
    <row r="42" spans="1:3">
      <c r="A42" t="s">
        <v>1921</v>
      </c>
      <c r="B42" t="s">
        <v>136</v>
      </c>
      <c r="C42" t="s">
        <v>1302</v>
      </c>
    </row>
    <row r="43" spans="1:3">
      <c r="A43" t="s">
        <v>1922</v>
      </c>
      <c r="B43" t="s">
        <v>136</v>
      </c>
      <c r="C43" t="s">
        <v>1334</v>
      </c>
    </row>
    <row r="44" spans="1:3">
      <c r="A44" t="s">
        <v>1923</v>
      </c>
      <c r="B44" t="s">
        <v>136</v>
      </c>
      <c r="C44" t="s">
        <v>1369</v>
      </c>
    </row>
    <row r="45" spans="1:3">
      <c r="A45" t="s">
        <v>1925</v>
      </c>
      <c r="B45" t="s">
        <v>136</v>
      </c>
      <c r="C45" t="s">
        <v>1434</v>
      </c>
    </row>
    <row r="46" spans="1:3">
      <c r="A46" t="s">
        <v>1928</v>
      </c>
      <c r="B46" t="s">
        <v>136</v>
      </c>
      <c r="C46" t="s">
        <v>1534</v>
      </c>
    </row>
    <row r="47" spans="1:3">
      <c r="A47" t="s">
        <v>1929</v>
      </c>
      <c r="B47" t="s">
        <v>136</v>
      </c>
      <c r="C47" t="s">
        <v>1563</v>
      </c>
    </row>
    <row r="48" spans="1:3">
      <c r="A48" t="s">
        <v>1930</v>
      </c>
      <c r="B48" t="s">
        <v>136</v>
      </c>
      <c r="C48" t="s">
        <v>1599</v>
      </c>
    </row>
    <row r="49" spans="1:3">
      <c r="A49" t="s">
        <v>1932</v>
      </c>
      <c r="B49" t="s">
        <v>136</v>
      </c>
      <c r="C49" t="s">
        <v>1671</v>
      </c>
    </row>
    <row r="50" spans="1:3">
      <c r="A50" t="s">
        <v>1933</v>
      </c>
      <c r="B50" t="s">
        <v>136</v>
      </c>
      <c r="C50" t="s">
        <v>1707</v>
      </c>
    </row>
    <row r="51" spans="1:3">
      <c r="A51" t="s">
        <v>1936</v>
      </c>
      <c r="B51" t="s">
        <v>136</v>
      </c>
      <c r="C51" t="s">
        <v>1791</v>
      </c>
    </row>
  </sheetData>
  <sortState xmlns:xlrd2="http://schemas.microsoft.com/office/spreadsheetml/2017/richdata2" ref="A1:C51">
    <sortCondition ref="B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24930-4E89-6945-96B3-09F9CCDA5636}">
  <dimension ref="A1:BF24"/>
  <sheetViews>
    <sheetView topLeftCell="BA1" workbookViewId="0">
      <selection activeCell="BF24" sqref="BF24"/>
    </sheetView>
  </sheetViews>
  <sheetFormatPr defaultColWidth="11" defaultRowHeight="15.95" customHeight="1"/>
  <sheetData>
    <row r="1" spans="1:58" ht="15.95" customHeight="1">
      <c r="A1" t="s">
        <v>0</v>
      </c>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49</v>
      </c>
      <c r="AB1" t="s">
        <v>50</v>
      </c>
      <c r="AC1" t="s">
        <v>51</v>
      </c>
      <c r="AD1" t="s">
        <v>52</v>
      </c>
      <c r="AE1" t="s">
        <v>53</v>
      </c>
      <c r="AF1" t="s">
        <v>54</v>
      </c>
      <c r="AG1" t="s">
        <v>55</v>
      </c>
      <c r="AH1" t="s">
        <v>56</v>
      </c>
      <c r="AI1" t="s">
        <v>57</v>
      </c>
      <c r="AJ1" t="s">
        <v>58</v>
      </c>
      <c r="AK1" t="s">
        <v>59</v>
      </c>
      <c r="AL1" t="s">
        <v>60</v>
      </c>
      <c r="AM1" t="s">
        <v>61</v>
      </c>
      <c r="AN1" t="s">
        <v>51</v>
      </c>
      <c r="AO1" t="s">
        <v>52</v>
      </c>
      <c r="AP1" t="s">
        <v>53</v>
      </c>
      <c r="AQ1" t="s">
        <v>54</v>
      </c>
      <c r="AR1" t="s">
        <v>55</v>
      </c>
      <c r="AS1" t="s">
        <v>56</v>
      </c>
      <c r="AT1" s="37" t="s">
        <v>57</v>
      </c>
      <c r="AU1" s="37" t="s">
        <v>58</v>
      </c>
      <c r="AV1" s="37" t="s">
        <v>59</v>
      </c>
      <c r="AW1" s="37" t="s">
        <v>60</v>
      </c>
      <c r="AX1" s="37" t="s">
        <v>62</v>
      </c>
      <c r="AY1" s="37" t="s">
        <v>63</v>
      </c>
      <c r="AZ1" s="37" t="s">
        <v>64</v>
      </c>
      <c r="BA1" s="37" t="s">
        <v>65</v>
      </c>
      <c r="BB1" s="37" t="s">
        <v>66</v>
      </c>
      <c r="BC1" s="37" t="s">
        <v>67</v>
      </c>
      <c r="BD1" t="s">
        <v>68</v>
      </c>
      <c r="BE1" t="s">
        <v>81</v>
      </c>
      <c r="BF1" t="s">
        <v>80</v>
      </c>
    </row>
    <row r="2" spans="1:58" ht="15.95" customHeight="1">
      <c r="A2">
        <v>3732428</v>
      </c>
      <c r="B2" t="s">
        <v>2322</v>
      </c>
      <c r="C2" t="s">
        <v>2100</v>
      </c>
      <c r="D2" t="s">
        <v>2101</v>
      </c>
      <c r="E2" t="s">
        <v>2102</v>
      </c>
      <c r="F2" t="s">
        <v>119</v>
      </c>
      <c r="G2" t="s">
        <v>2103</v>
      </c>
      <c r="H2" t="s">
        <v>2104</v>
      </c>
      <c r="I2" t="s">
        <v>2105</v>
      </c>
      <c r="J2" t="s">
        <v>2106</v>
      </c>
      <c r="K2" t="s">
        <v>123</v>
      </c>
      <c r="L2" t="s">
        <v>219</v>
      </c>
      <c r="N2" t="s">
        <v>438</v>
      </c>
      <c r="P2" t="s">
        <v>221</v>
      </c>
      <c r="R2" t="s">
        <v>2107</v>
      </c>
      <c r="S2" t="s">
        <v>2108</v>
      </c>
      <c r="T2" t="s">
        <v>369</v>
      </c>
      <c r="V2" t="s">
        <v>2109</v>
      </c>
      <c r="W2" t="s">
        <v>148</v>
      </c>
      <c r="Y2" t="s">
        <v>146</v>
      </c>
      <c r="AA2" t="s">
        <v>123</v>
      </c>
      <c r="AB2" t="s">
        <v>141</v>
      </c>
      <c r="AC2" t="s">
        <v>147</v>
      </c>
      <c r="AD2" t="s">
        <v>147</v>
      </c>
      <c r="AE2" t="s">
        <v>148</v>
      </c>
      <c r="AF2" t="s">
        <v>146</v>
      </c>
      <c r="AG2" t="s">
        <v>146</v>
      </c>
      <c r="AH2" t="s">
        <v>147</v>
      </c>
      <c r="AI2" t="s">
        <v>146</v>
      </c>
      <c r="AJ2" t="s">
        <v>146</v>
      </c>
      <c r="AK2" t="s">
        <v>147</v>
      </c>
      <c r="AL2" t="s">
        <v>147</v>
      </c>
      <c r="AM2" t="s">
        <v>115</v>
      </c>
      <c r="AN2">
        <v>6</v>
      </c>
      <c r="AO2" s="37">
        <v>9</v>
      </c>
      <c r="AP2" s="37">
        <v>2</v>
      </c>
      <c r="AQ2">
        <v>3</v>
      </c>
      <c r="AR2">
        <v>5</v>
      </c>
      <c r="AS2">
        <v>8</v>
      </c>
      <c r="AT2" s="37">
        <v>1</v>
      </c>
      <c r="AU2" s="37">
        <v>4</v>
      </c>
      <c r="AV2" s="37">
        <v>10</v>
      </c>
      <c r="AW2" s="37">
        <v>7</v>
      </c>
      <c r="AX2" s="37" t="s">
        <v>115</v>
      </c>
      <c r="AY2" s="37" t="s">
        <v>2110</v>
      </c>
      <c r="AZ2" s="37" t="s">
        <v>2110</v>
      </c>
      <c r="BA2" s="37" t="s">
        <v>115</v>
      </c>
      <c r="BB2" s="37" t="s">
        <v>2111</v>
      </c>
      <c r="BC2" s="37" t="s">
        <v>2112</v>
      </c>
      <c r="BD2" t="s">
        <v>2113</v>
      </c>
      <c r="BE2" t="s">
        <v>142</v>
      </c>
      <c r="BF2" t="s">
        <v>2114</v>
      </c>
    </row>
    <row r="3" spans="1:58" ht="15.95" customHeight="1">
      <c r="A3">
        <v>3732600</v>
      </c>
      <c r="B3" t="s">
        <v>2323</v>
      </c>
      <c r="C3" t="s">
        <v>2115</v>
      </c>
      <c r="D3" t="s">
        <v>2116</v>
      </c>
      <c r="E3" t="s">
        <v>2117</v>
      </c>
      <c r="F3" t="s">
        <v>119</v>
      </c>
      <c r="G3" t="s">
        <v>2103</v>
      </c>
      <c r="H3" t="s">
        <v>2104</v>
      </c>
      <c r="I3" t="s">
        <v>2105</v>
      </c>
      <c r="J3" t="s">
        <v>2106</v>
      </c>
      <c r="K3" t="s">
        <v>123</v>
      </c>
      <c r="L3" t="s">
        <v>219</v>
      </c>
      <c r="N3" t="s">
        <v>476</v>
      </c>
      <c r="P3" t="s">
        <v>221</v>
      </c>
      <c r="R3" t="s">
        <v>2118</v>
      </c>
      <c r="S3" t="s">
        <v>2119</v>
      </c>
      <c r="T3" t="s">
        <v>182</v>
      </c>
      <c r="V3" t="s">
        <v>2120</v>
      </c>
      <c r="Y3" t="s">
        <v>146</v>
      </c>
      <c r="AA3" t="s">
        <v>123</v>
      </c>
      <c r="AB3" t="s">
        <v>141</v>
      </c>
      <c r="AC3" t="s">
        <v>147</v>
      </c>
      <c r="AD3" t="s">
        <v>147</v>
      </c>
      <c r="AE3" t="s">
        <v>147</v>
      </c>
      <c r="AF3" t="s">
        <v>147</v>
      </c>
      <c r="AG3" t="s">
        <v>147</v>
      </c>
      <c r="AH3" t="s">
        <v>147</v>
      </c>
      <c r="AI3" t="s">
        <v>147</v>
      </c>
      <c r="AJ3" t="s">
        <v>147</v>
      </c>
      <c r="AK3" t="s">
        <v>147</v>
      </c>
      <c r="AL3" t="s">
        <v>147</v>
      </c>
      <c r="AM3" t="s">
        <v>115</v>
      </c>
      <c r="AN3">
        <v>6</v>
      </c>
      <c r="AO3" s="37">
        <v>8</v>
      </c>
      <c r="AP3" s="37">
        <v>1</v>
      </c>
      <c r="AQ3">
        <v>4</v>
      </c>
      <c r="AR3">
        <v>2</v>
      </c>
      <c r="AS3" s="39">
        <v>9</v>
      </c>
      <c r="AT3" s="37">
        <v>5</v>
      </c>
      <c r="AU3" s="37">
        <v>7</v>
      </c>
      <c r="AV3" s="37">
        <v>10</v>
      </c>
      <c r="AW3" s="37">
        <v>3</v>
      </c>
      <c r="AX3" s="37" t="s">
        <v>115</v>
      </c>
      <c r="AY3" s="37" t="s">
        <v>2121</v>
      </c>
      <c r="AZ3" s="37" t="s">
        <v>2121</v>
      </c>
      <c r="BA3" s="37" t="s">
        <v>115</v>
      </c>
      <c r="BB3" s="39" t="s">
        <v>2122</v>
      </c>
      <c r="BC3" s="37" t="s">
        <v>2123</v>
      </c>
      <c r="BD3" t="s">
        <v>2124</v>
      </c>
      <c r="BE3" t="s">
        <v>144</v>
      </c>
      <c r="BF3" t="s">
        <v>2125</v>
      </c>
    </row>
    <row r="4" spans="1:58" ht="15.95" customHeight="1">
      <c r="A4">
        <v>3732750</v>
      </c>
      <c r="B4" t="s">
        <v>2324</v>
      </c>
      <c r="C4" t="s">
        <v>2126</v>
      </c>
      <c r="D4" t="s">
        <v>2127</v>
      </c>
      <c r="E4" t="s">
        <v>2128</v>
      </c>
      <c r="F4" t="s">
        <v>119</v>
      </c>
      <c r="G4" t="s">
        <v>2103</v>
      </c>
      <c r="H4" t="s">
        <v>2104</v>
      </c>
      <c r="I4" t="s">
        <v>2105</v>
      </c>
      <c r="J4" t="s">
        <v>2106</v>
      </c>
      <c r="K4" t="s">
        <v>123</v>
      </c>
      <c r="L4" t="s">
        <v>124</v>
      </c>
      <c r="N4" t="s">
        <v>125</v>
      </c>
      <c r="P4" t="s">
        <v>126</v>
      </c>
      <c r="R4" t="s">
        <v>758</v>
      </c>
      <c r="S4" t="s">
        <v>128</v>
      </c>
      <c r="T4" t="s">
        <v>129</v>
      </c>
      <c r="V4" t="s">
        <v>138</v>
      </c>
      <c r="Y4" t="s">
        <v>292</v>
      </c>
      <c r="AA4" t="s">
        <v>123</v>
      </c>
      <c r="AB4" t="s">
        <v>141</v>
      </c>
      <c r="AC4" t="s">
        <v>147</v>
      </c>
      <c r="AD4" t="s">
        <v>148</v>
      </c>
      <c r="AE4" t="s">
        <v>147</v>
      </c>
      <c r="AF4" t="s">
        <v>147</v>
      </c>
      <c r="AG4" t="s">
        <v>147</v>
      </c>
      <c r="AH4" t="s">
        <v>450</v>
      </c>
      <c r="AI4" t="s">
        <v>147</v>
      </c>
      <c r="AJ4" t="s">
        <v>147</v>
      </c>
      <c r="AK4" t="s">
        <v>147</v>
      </c>
      <c r="AL4" t="s">
        <v>147</v>
      </c>
      <c r="AM4" t="s">
        <v>115</v>
      </c>
      <c r="AN4">
        <v>8</v>
      </c>
      <c r="AO4" s="37">
        <v>1</v>
      </c>
      <c r="AP4" s="37">
        <v>2</v>
      </c>
      <c r="AQ4">
        <v>3</v>
      </c>
      <c r="AR4">
        <v>5</v>
      </c>
      <c r="AS4" s="39">
        <v>9</v>
      </c>
      <c r="AT4" s="37">
        <v>6</v>
      </c>
      <c r="AU4" s="37">
        <v>4</v>
      </c>
      <c r="AV4" s="37">
        <v>7</v>
      </c>
      <c r="AW4" s="37">
        <v>10</v>
      </c>
      <c r="AX4" s="37" t="s">
        <v>115</v>
      </c>
      <c r="AY4" s="37" t="s">
        <v>2129</v>
      </c>
      <c r="AZ4" s="37" t="s">
        <v>2130</v>
      </c>
      <c r="BA4" s="37" t="s">
        <v>115</v>
      </c>
      <c r="BB4" s="39" t="s">
        <v>2131</v>
      </c>
      <c r="BC4" s="37" t="s">
        <v>2132</v>
      </c>
      <c r="BD4" s="1" t="s">
        <v>2133</v>
      </c>
      <c r="BE4" t="s">
        <v>144</v>
      </c>
      <c r="BF4" t="s">
        <v>2134</v>
      </c>
    </row>
    <row r="5" spans="1:58" ht="15.95" customHeight="1">
      <c r="A5">
        <v>3732756</v>
      </c>
      <c r="B5" t="s">
        <v>2325</v>
      </c>
      <c r="C5" t="s">
        <v>2135</v>
      </c>
      <c r="D5" t="s">
        <v>2136</v>
      </c>
      <c r="E5" t="s">
        <v>2137</v>
      </c>
      <c r="F5" t="s">
        <v>119</v>
      </c>
      <c r="G5" t="s">
        <v>2138</v>
      </c>
      <c r="H5" t="s">
        <v>2104</v>
      </c>
      <c r="I5" t="s">
        <v>2105</v>
      </c>
      <c r="J5" t="s">
        <v>2106</v>
      </c>
      <c r="K5" t="s">
        <v>123</v>
      </c>
      <c r="L5" t="s">
        <v>124</v>
      </c>
      <c r="N5" t="s">
        <v>179</v>
      </c>
      <c r="P5" t="s">
        <v>221</v>
      </c>
      <c r="R5" t="s">
        <v>138</v>
      </c>
      <c r="S5" t="s">
        <v>2119</v>
      </c>
      <c r="T5" t="s">
        <v>129</v>
      </c>
      <c r="V5" t="s">
        <v>138</v>
      </c>
      <c r="Y5" t="s">
        <v>292</v>
      </c>
      <c r="AA5" t="s">
        <v>123</v>
      </c>
      <c r="AB5" t="s">
        <v>141</v>
      </c>
      <c r="AC5" t="s">
        <v>147</v>
      </c>
      <c r="AD5" t="s">
        <v>147</v>
      </c>
      <c r="AE5" t="s">
        <v>147</v>
      </c>
      <c r="AF5" t="s">
        <v>147</v>
      </c>
      <c r="AG5" t="s">
        <v>147</v>
      </c>
      <c r="AH5" t="s">
        <v>147</v>
      </c>
      <c r="AI5" t="s">
        <v>147</v>
      </c>
      <c r="AJ5" t="s">
        <v>147</v>
      </c>
      <c r="AK5" t="s">
        <v>147</v>
      </c>
      <c r="AL5" t="s">
        <v>147</v>
      </c>
      <c r="AM5" t="s">
        <v>115</v>
      </c>
      <c r="AO5" s="37"/>
      <c r="AP5" s="37"/>
      <c r="AT5" s="37"/>
      <c r="AU5" s="37"/>
      <c r="AV5" s="37"/>
      <c r="AW5" s="37"/>
      <c r="AX5" s="37" t="s">
        <v>115</v>
      </c>
      <c r="AY5" s="37" t="s">
        <v>2139</v>
      </c>
      <c r="AZ5" s="37" t="s">
        <v>2140</v>
      </c>
      <c r="BA5" s="37" t="s">
        <v>115</v>
      </c>
      <c r="BB5" s="37" t="s">
        <v>2141</v>
      </c>
      <c r="BC5" s="37" t="s">
        <v>2142</v>
      </c>
      <c r="BD5" t="s">
        <v>2143</v>
      </c>
      <c r="BE5" t="s">
        <v>246</v>
      </c>
      <c r="BF5" s="1" t="s">
        <v>2144</v>
      </c>
    </row>
    <row r="6" spans="1:58" ht="15.95" customHeight="1">
      <c r="A6">
        <v>3732763</v>
      </c>
      <c r="B6" t="s">
        <v>2326</v>
      </c>
      <c r="C6" t="s">
        <v>2145</v>
      </c>
      <c r="D6" t="s">
        <v>2146</v>
      </c>
      <c r="E6" t="s">
        <v>2147</v>
      </c>
      <c r="F6" t="s">
        <v>119</v>
      </c>
      <c r="G6" t="s">
        <v>2103</v>
      </c>
      <c r="H6" t="s">
        <v>2104</v>
      </c>
      <c r="I6" t="s">
        <v>2105</v>
      </c>
      <c r="J6" t="s">
        <v>2106</v>
      </c>
      <c r="K6" t="s">
        <v>123</v>
      </c>
      <c r="L6" t="s">
        <v>578</v>
      </c>
      <c r="M6" t="s">
        <v>2148</v>
      </c>
      <c r="N6" t="s">
        <v>179</v>
      </c>
      <c r="P6" t="s">
        <v>221</v>
      </c>
      <c r="R6" t="s">
        <v>126</v>
      </c>
      <c r="S6" t="s">
        <v>128</v>
      </c>
      <c r="T6" t="s">
        <v>182</v>
      </c>
      <c r="Y6" t="s">
        <v>292</v>
      </c>
      <c r="AA6" t="s">
        <v>123</v>
      </c>
      <c r="AB6" t="s">
        <v>141</v>
      </c>
      <c r="AC6" t="s">
        <v>147</v>
      </c>
      <c r="AD6" t="s">
        <v>148</v>
      </c>
      <c r="AE6" t="s">
        <v>148</v>
      </c>
      <c r="AF6" t="s">
        <v>148</v>
      </c>
      <c r="AG6" t="s">
        <v>148</v>
      </c>
      <c r="AH6" t="s">
        <v>147</v>
      </c>
      <c r="AI6" t="s">
        <v>148</v>
      </c>
      <c r="AJ6" t="s">
        <v>148</v>
      </c>
      <c r="AK6" t="s">
        <v>146</v>
      </c>
      <c r="AL6" t="s">
        <v>146</v>
      </c>
      <c r="AM6" t="s">
        <v>115</v>
      </c>
      <c r="AN6">
        <v>9</v>
      </c>
      <c r="AO6" s="37">
        <v>5</v>
      </c>
      <c r="AP6" s="37">
        <v>6</v>
      </c>
      <c r="AQ6">
        <v>1</v>
      </c>
      <c r="AR6">
        <v>7</v>
      </c>
      <c r="AS6">
        <v>8</v>
      </c>
      <c r="AT6" s="37">
        <v>2</v>
      </c>
      <c r="AU6" s="37">
        <v>4</v>
      </c>
      <c r="AV6" s="37">
        <v>3</v>
      </c>
      <c r="AW6" s="37">
        <v>10</v>
      </c>
      <c r="AX6" s="37" t="s">
        <v>115</v>
      </c>
      <c r="AY6" s="37" t="s">
        <v>2149</v>
      </c>
      <c r="AZ6" s="37" t="s">
        <v>2150</v>
      </c>
      <c r="BA6" s="37" t="s">
        <v>115</v>
      </c>
      <c r="BB6" s="37" t="s">
        <v>2151</v>
      </c>
      <c r="BC6" s="37" t="s">
        <v>2152</v>
      </c>
      <c r="BD6" t="s">
        <v>2153</v>
      </c>
      <c r="BE6" t="s">
        <v>142</v>
      </c>
      <c r="BF6" t="s">
        <v>2154</v>
      </c>
    </row>
    <row r="7" spans="1:58" ht="15.95" customHeight="1">
      <c r="A7">
        <v>3732928</v>
      </c>
      <c r="B7" t="s">
        <v>2327</v>
      </c>
      <c r="C7" t="s">
        <v>2155</v>
      </c>
      <c r="D7" t="s">
        <v>2156</v>
      </c>
      <c r="E7" t="s">
        <v>2157</v>
      </c>
      <c r="F7" t="s">
        <v>119</v>
      </c>
      <c r="G7" t="s">
        <v>2103</v>
      </c>
      <c r="H7" t="s">
        <v>2104</v>
      </c>
      <c r="I7" t="s">
        <v>2105</v>
      </c>
      <c r="J7" t="s">
        <v>2106</v>
      </c>
      <c r="K7" t="s">
        <v>123</v>
      </c>
      <c r="L7" t="s">
        <v>327</v>
      </c>
      <c r="N7" t="s">
        <v>179</v>
      </c>
      <c r="P7" t="s">
        <v>221</v>
      </c>
      <c r="R7" t="s">
        <v>2158</v>
      </c>
      <c r="S7" t="s">
        <v>128</v>
      </c>
      <c r="T7" t="s">
        <v>182</v>
      </c>
      <c r="V7" t="s">
        <v>2159</v>
      </c>
      <c r="Y7" t="s">
        <v>292</v>
      </c>
      <c r="AA7" t="s">
        <v>123</v>
      </c>
      <c r="AB7" t="s">
        <v>141</v>
      </c>
      <c r="AC7" t="s">
        <v>146</v>
      </c>
      <c r="AD7" t="s">
        <v>148</v>
      </c>
      <c r="AE7" t="s">
        <v>146</v>
      </c>
      <c r="AF7" t="s">
        <v>146</v>
      </c>
      <c r="AG7" t="s">
        <v>147</v>
      </c>
      <c r="AH7" t="s">
        <v>147</v>
      </c>
      <c r="AI7" t="s">
        <v>147</v>
      </c>
      <c r="AJ7" t="s">
        <v>147</v>
      </c>
      <c r="AK7" t="s">
        <v>148</v>
      </c>
      <c r="AL7" t="s">
        <v>146</v>
      </c>
      <c r="AM7" t="s">
        <v>115</v>
      </c>
      <c r="AN7">
        <v>3</v>
      </c>
      <c r="AO7" s="37">
        <v>2</v>
      </c>
      <c r="AP7" s="37">
        <v>4</v>
      </c>
      <c r="AQ7">
        <v>5</v>
      </c>
      <c r="AR7">
        <v>6</v>
      </c>
      <c r="AS7" s="39">
        <v>10</v>
      </c>
      <c r="AT7" s="37">
        <v>8</v>
      </c>
      <c r="AU7" s="37">
        <v>7</v>
      </c>
      <c r="AV7" s="37">
        <v>1</v>
      </c>
      <c r="AW7" s="37">
        <v>9</v>
      </c>
      <c r="AX7" s="37" t="s">
        <v>115</v>
      </c>
      <c r="AY7" s="37" t="s">
        <v>2160</v>
      </c>
      <c r="AZ7" s="37" t="s">
        <v>2161</v>
      </c>
      <c r="BA7" s="37" t="s">
        <v>115</v>
      </c>
      <c r="BB7" s="37" t="s">
        <v>2162</v>
      </c>
      <c r="BC7" s="39" t="s">
        <v>2163</v>
      </c>
      <c r="BD7" t="s">
        <v>2164</v>
      </c>
      <c r="BE7" t="s">
        <v>142</v>
      </c>
      <c r="BF7" t="s">
        <v>2165</v>
      </c>
    </row>
    <row r="8" spans="1:58" ht="15.95" customHeight="1">
      <c r="A8">
        <v>3733165</v>
      </c>
      <c r="B8" t="s">
        <v>2328</v>
      </c>
      <c r="C8" t="s">
        <v>2166</v>
      </c>
      <c r="D8" t="s">
        <v>2167</v>
      </c>
      <c r="E8" t="s">
        <v>2168</v>
      </c>
      <c r="F8" t="s">
        <v>119</v>
      </c>
      <c r="G8" t="s">
        <v>2103</v>
      </c>
      <c r="H8" t="s">
        <v>2104</v>
      </c>
      <c r="I8" t="s">
        <v>2105</v>
      </c>
      <c r="J8" t="s">
        <v>2106</v>
      </c>
      <c r="K8" t="s">
        <v>123</v>
      </c>
      <c r="L8" t="s">
        <v>219</v>
      </c>
      <c r="N8" t="s">
        <v>125</v>
      </c>
      <c r="P8" t="s">
        <v>221</v>
      </c>
      <c r="R8" t="s">
        <v>2169</v>
      </c>
      <c r="S8" t="s">
        <v>128</v>
      </c>
      <c r="T8" t="s">
        <v>182</v>
      </c>
      <c r="V8" t="s">
        <v>2170</v>
      </c>
      <c r="Y8" t="s">
        <v>148</v>
      </c>
      <c r="AA8" t="s">
        <v>123</v>
      </c>
      <c r="AB8" t="s">
        <v>141</v>
      </c>
      <c r="AC8" t="s">
        <v>147</v>
      </c>
      <c r="AD8" t="s">
        <v>147</v>
      </c>
      <c r="AE8" t="s">
        <v>146</v>
      </c>
      <c r="AF8" t="s">
        <v>147</v>
      </c>
      <c r="AG8" t="s">
        <v>147</v>
      </c>
      <c r="AH8" t="s">
        <v>450</v>
      </c>
      <c r="AI8" t="s">
        <v>147</v>
      </c>
      <c r="AJ8" t="s">
        <v>147</v>
      </c>
      <c r="AK8" t="s">
        <v>148</v>
      </c>
      <c r="AL8" t="s">
        <v>147</v>
      </c>
      <c r="AM8" t="s">
        <v>115</v>
      </c>
      <c r="AN8">
        <v>5</v>
      </c>
      <c r="AO8" s="37">
        <v>4</v>
      </c>
      <c r="AP8" s="37">
        <v>2</v>
      </c>
      <c r="AQ8">
        <v>3</v>
      </c>
      <c r="AR8">
        <v>8</v>
      </c>
      <c r="AS8" s="39">
        <v>10</v>
      </c>
      <c r="AT8" s="37">
        <v>6</v>
      </c>
      <c r="AU8" s="37">
        <v>7</v>
      </c>
      <c r="AV8" s="37">
        <v>1</v>
      </c>
      <c r="AW8" s="37">
        <v>9</v>
      </c>
      <c r="AX8" s="37" t="s">
        <v>115</v>
      </c>
      <c r="AY8" s="37" t="s">
        <v>2171</v>
      </c>
      <c r="AZ8" s="37" t="s">
        <v>2172</v>
      </c>
      <c r="BA8" s="37" t="s">
        <v>115</v>
      </c>
      <c r="BB8" s="37" t="s">
        <v>2173</v>
      </c>
      <c r="BC8" s="39" t="s">
        <v>2173</v>
      </c>
      <c r="BD8" t="s">
        <v>2174</v>
      </c>
      <c r="BE8" t="s">
        <v>165</v>
      </c>
      <c r="BF8" t="s">
        <v>2175</v>
      </c>
    </row>
    <row r="9" spans="1:58" ht="15.95" customHeight="1">
      <c r="A9">
        <v>3733249</v>
      </c>
      <c r="B9" t="s">
        <v>2329</v>
      </c>
      <c r="C9" t="s">
        <v>2176</v>
      </c>
      <c r="D9" t="s">
        <v>2177</v>
      </c>
      <c r="E9" t="s">
        <v>2178</v>
      </c>
      <c r="F9" t="s">
        <v>119</v>
      </c>
      <c r="G9" t="s">
        <v>2103</v>
      </c>
      <c r="H9" t="s">
        <v>2104</v>
      </c>
      <c r="I9" t="s">
        <v>2105</v>
      </c>
      <c r="J9" t="s">
        <v>2106</v>
      </c>
      <c r="K9" t="s">
        <v>123</v>
      </c>
      <c r="L9" t="s">
        <v>892</v>
      </c>
      <c r="N9" t="s">
        <v>125</v>
      </c>
      <c r="P9" t="s">
        <v>126</v>
      </c>
      <c r="R9" t="s">
        <v>138</v>
      </c>
      <c r="S9" t="s">
        <v>223</v>
      </c>
      <c r="T9" t="s">
        <v>182</v>
      </c>
      <c r="V9" t="s">
        <v>2179</v>
      </c>
      <c r="Y9" t="s">
        <v>146</v>
      </c>
      <c r="AA9" t="s">
        <v>123</v>
      </c>
      <c r="AB9" t="s">
        <v>141</v>
      </c>
      <c r="AC9" t="s">
        <v>147</v>
      </c>
      <c r="AD9" t="s">
        <v>147</v>
      </c>
      <c r="AE9" t="s">
        <v>146</v>
      </c>
      <c r="AF9" t="s">
        <v>147</v>
      </c>
      <c r="AG9" t="s">
        <v>147</v>
      </c>
      <c r="AH9" t="s">
        <v>147</v>
      </c>
      <c r="AI9" t="s">
        <v>147</v>
      </c>
      <c r="AJ9" t="s">
        <v>147</v>
      </c>
      <c r="AK9" t="s">
        <v>146</v>
      </c>
      <c r="AL9" t="s">
        <v>147</v>
      </c>
      <c r="AM9" t="s">
        <v>115</v>
      </c>
      <c r="AN9">
        <v>9</v>
      </c>
      <c r="AO9" s="37">
        <v>6</v>
      </c>
      <c r="AP9" s="37">
        <v>1</v>
      </c>
      <c r="AQ9">
        <v>2</v>
      </c>
      <c r="AR9">
        <v>4</v>
      </c>
      <c r="AS9" s="39">
        <v>10</v>
      </c>
      <c r="AT9" s="37">
        <v>7</v>
      </c>
      <c r="AU9" s="37">
        <v>8</v>
      </c>
      <c r="AV9" s="37">
        <v>3</v>
      </c>
      <c r="AW9" s="37">
        <v>5</v>
      </c>
      <c r="AX9" s="37" t="s">
        <v>115</v>
      </c>
      <c r="AY9" s="37" t="s">
        <v>2180</v>
      </c>
      <c r="AZ9" s="37" t="s">
        <v>2181</v>
      </c>
      <c r="BA9" s="37" t="s">
        <v>115</v>
      </c>
      <c r="BB9" s="37" t="s">
        <v>2182</v>
      </c>
      <c r="BC9" s="39" t="s">
        <v>2183</v>
      </c>
      <c r="BD9" t="s">
        <v>2184</v>
      </c>
      <c r="BE9" t="s">
        <v>144</v>
      </c>
      <c r="BF9" t="s">
        <v>2185</v>
      </c>
    </row>
    <row r="10" spans="1:58" ht="15.95" customHeight="1">
      <c r="A10">
        <v>3733313</v>
      </c>
      <c r="B10" t="s">
        <v>2330</v>
      </c>
      <c r="C10" t="s">
        <v>2186</v>
      </c>
      <c r="D10" t="s">
        <v>2187</v>
      </c>
      <c r="E10" t="s">
        <v>2188</v>
      </c>
      <c r="F10" t="s">
        <v>119</v>
      </c>
      <c r="G10" t="s">
        <v>2103</v>
      </c>
      <c r="H10" t="s">
        <v>2104</v>
      </c>
      <c r="I10" t="s">
        <v>2105</v>
      </c>
      <c r="J10" t="s">
        <v>2106</v>
      </c>
      <c r="K10" t="s">
        <v>123</v>
      </c>
      <c r="L10" t="s">
        <v>969</v>
      </c>
      <c r="N10" t="s">
        <v>179</v>
      </c>
      <c r="P10" t="s">
        <v>367</v>
      </c>
      <c r="R10" t="s">
        <v>126</v>
      </c>
      <c r="S10" t="s">
        <v>223</v>
      </c>
      <c r="T10" t="s">
        <v>182</v>
      </c>
      <c r="W10" t="s">
        <v>292</v>
      </c>
      <c r="Y10" t="s">
        <v>292</v>
      </c>
      <c r="AA10" t="s">
        <v>123</v>
      </c>
      <c r="AB10" t="s">
        <v>141</v>
      </c>
      <c r="AC10" t="s">
        <v>147</v>
      </c>
      <c r="AD10" t="s">
        <v>147</v>
      </c>
      <c r="AE10" t="s">
        <v>147</v>
      </c>
      <c r="AF10" t="s">
        <v>147</v>
      </c>
      <c r="AG10" t="s">
        <v>147</v>
      </c>
      <c r="AH10" t="s">
        <v>147</v>
      </c>
      <c r="AI10" t="s">
        <v>147</v>
      </c>
      <c r="AJ10" t="s">
        <v>147</v>
      </c>
      <c r="AK10" t="s">
        <v>147</v>
      </c>
      <c r="AL10" t="s">
        <v>147</v>
      </c>
      <c r="AM10" t="s">
        <v>115</v>
      </c>
      <c r="AN10">
        <v>5</v>
      </c>
      <c r="AO10" s="37">
        <v>7</v>
      </c>
      <c r="AP10" s="37">
        <v>1</v>
      </c>
      <c r="AQ10">
        <v>2</v>
      </c>
      <c r="AR10">
        <v>3</v>
      </c>
      <c r="AS10">
        <v>4</v>
      </c>
      <c r="AT10" s="37">
        <v>9</v>
      </c>
      <c r="AU10" s="37">
        <v>8</v>
      </c>
      <c r="AV10" s="37">
        <v>10</v>
      </c>
      <c r="AW10" s="37">
        <v>6</v>
      </c>
      <c r="AX10" s="37" t="s">
        <v>115</v>
      </c>
      <c r="AY10" s="37" t="s">
        <v>2189</v>
      </c>
      <c r="AZ10" s="37" t="s">
        <v>2190</v>
      </c>
      <c r="BA10" s="37" t="s">
        <v>115</v>
      </c>
      <c r="BB10" s="37" t="s">
        <v>2191</v>
      </c>
      <c r="BC10" s="37" t="s">
        <v>2192</v>
      </c>
      <c r="BD10" t="s">
        <v>2193</v>
      </c>
      <c r="BE10" t="s">
        <v>144</v>
      </c>
      <c r="BF10" t="s">
        <v>2194</v>
      </c>
    </row>
    <row r="11" spans="1:58" ht="15.95" customHeight="1">
      <c r="A11">
        <v>3733446</v>
      </c>
      <c r="B11" t="s">
        <v>2331</v>
      </c>
      <c r="C11" t="s">
        <v>2195</v>
      </c>
      <c r="D11" t="s">
        <v>2196</v>
      </c>
      <c r="E11" t="s">
        <v>2197</v>
      </c>
      <c r="F11" t="s">
        <v>119</v>
      </c>
      <c r="G11" t="s">
        <v>2103</v>
      </c>
      <c r="H11" t="s">
        <v>2104</v>
      </c>
      <c r="I11" t="s">
        <v>2105</v>
      </c>
      <c r="J11" t="s">
        <v>2106</v>
      </c>
      <c r="K11" t="s">
        <v>123</v>
      </c>
      <c r="L11" t="s">
        <v>219</v>
      </c>
      <c r="N11" t="s">
        <v>125</v>
      </c>
      <c r="P11" t="s">
        <v>367</v>
      </c>
      <c r="R11" t="s">
        <v>2198</v>
      </c>
      <c r="S11" t="s">
        <v>128</v>
      </c>
      <c r="T11" t="s">
        <v>182</v>
      </c>
      <c r="V11" t="s">
        <v>138</v>
      </c>
      <c r="Y11" t="s">
        <v>146</v>
      </c>
      <c r="AA11" t="s">
        <v>123</v>
      </c>
      <c r="AB11" t="s">
        <v>141</v>
      </c>
      <c r="AC11" t="s">
        <v>147</v>
      </c>
      <c r="AD11" t="s">
        <v>147</v>
      </c>
      <c r="AE11" t="s">
        <v>147</v>
      </c>
      <c r="AF11" t="s">
        <v>147</v>
      </c>
      <c r="AG11" t="s">
        <v>147</v>
      </c>
      <c r="AH11" t="s">
        <v>147</v>
      </c>
      <c r="AI11" t="s">
        <v>147</v>
      </c>
      <c r="AJ11" t="s">
        <v>147</v>
      </c>
      <c r="AK11" t="s">
        <v>147</v>
      </c>
      <c r="AL11" t="s">
        <v>147</v>
      </c>
      <c r="AM11" t="s">
        <v>115</v>
      </c>
      <c r="AN11">
        <v>5</v>
      </c>
      <c r="AO11" s="37">
        <v>6</v>
      </c>
      <c r="AP11" s="37">
        <v>3</v>
      </c>
      <c r="AQ11">
        <v>1</v>
      </c>
      <c r="AR11">
        <v>9</v>
      </c>
      <c r="AS11" s="39">
        <v>10</v>
      </c>
      <c r="AT11" s="37">
        <v>4</v>
      </c>
      <c r="AU11" s="37">
        <v>7</v>
      </c>
      <c r="AV11" s="37">
        <v>2</v>
      </c>
      <c r="AW11" s="37">
        <v>8</v>
      </c>
      <c r="AX11" s="37" t="s">
        <v>115</v>
      </c>
      <c r="AY11" s="37" t="s">
        <v>2199</v>
      </c>
      <c r="AZ11" s="37" t="s">
        <v>2200</v>
      </c>
      <c r="BA11" s="37" t="s">
        <v>115</v>
      </c>
      <c r="BB11" s="37" t="s">
        <v>2201</v>
      </c>
      <c r="BC11" s="39" t="s">
        <v>2202</v>
      </c>
      <c r="BD11" t="s">
        <v>2203</v>
      </c>
      <c r="BE11" t="s">
        <v>142</v>
      </c>
      <c r="BF11" t="s">
        <v>2204</v>
      </c>
    </row>
    <row r="12" spans="1:58" ht="15.95" customHeight="1">
      <c r="A12">
        <v>3733570</v>
      </c>
      <c r="B12" t="s">
        <v>2332</v>
      </c>
      <c r="C12" t="s">
        <v>2205</v>
      </c>
      <c r="D12" t="s">
        <v>2206</v>
      </c>
      <c r="E12" t="s">
        <v>2207</v>
      </c>
      <c r="F12" t="s">
        <v>119</v>
      </c>
      <c r="G12" t="s">
        <v>2103</v>
      </c>
      <c r="H12" t="s">
        <v>2104</v>
      </c>
      <c r="I12" t="s">
        <v>2105</v>
      </c>
      <c r="J12" t="s">
        <v>2106</v>
      </c>
      <c r="K12" t="s">
        <v>123</v>
      </c>
      <c r="L12" t="s">
        <v>327</v>
      </c>
      <c r="N12" t="s">
        <v>179</v>
      </c>
      <c r="P12" t="s">
        <v>126</v>
      </c>
      <c r="R12" t="s">
        <v>138</v>
      </c>
      <c r="S12" t="s">
        <v>2208</v>
      </c>
      <c r="T12" t="s">
        <v>182</v>
      </c>
      <c r="V12" t="s">
        <v>138</v>
      </c>
      <c r="Y12" t="s">
        <v>292</v>
      </c>
      <c r="AA12" t="s">
        <v>123</v>
      </c>
      <c r="AB12" t="s">
        <v>141</v>
      </c>
      <c r="AC12" t="s">
        <v>148</v>
      </c>
      <c r="AD12" t="s">
        <v>148</v>
      </c>
      <c r="AE12" t="s">
        <v>148</v>
      </c>
      <c r="AF12" t="s">
        <v>148</v>
      </c>
      <c r="AG12" t="s">
        <v>146</v>
      </c>
      <c r="AH12" t="s">
        <v>147</v>
      </c>
      <c r="AI12" t="s">
        <v>147</v>
      </c>
      <c r="AJ12" t="s">
        <v>146</v>
      </c>
      <c r="AK12" t="s">
        <v>148</v>
      </c>
      <c r="AL12" t="s">
        <v>148</v>
      </c>
      <c r="AM12" t="s">
        <v>115</v>
      </c>
      <c r="AN12">
        <v>6</v>
      </c>
      <c r="AO12" s="37">
        <v>1</v>
      </c>
      <c r="AP12" s="37">
        <v>3</v>
      </c>
      <c r="AQ12">
        <v>4</v>
      </c>
      <c r="AR12">
        <v>7</v>
      </c>
      <c r="AS12" s="39">
        <v>10</v>
      </c>
      <c r="AT12" s="37">
        <v>9</v>
      </c>
      <c r="AU12" s="37">
        <v>8</v>
      </c>
      <c r="AV12" s="37">
        <v>2</v>
      </c>
      <c r="AW12" s="37">
        <v>5</v>
      </c>
      <c r="AX12" s="37" t="s">
        <v>115</v>
      </c>
      <c r="AY12" s="37" t="s">
        <v>2209</v>
      </c>
      <c r="AZ12" s="37" t="s">
        <v>2210</v>
      </c>
      <c r="BA12" s="37" t="s">
        <v>115</v>
      </c>
      <c r="BB12" s="37" t="s">
        <v>2211</v>
      </c>
      <c r="BC12" s="39" t="s">
        <v>2210</v>
      </c>
      <c r="BD12" t="s">
        <v>2212</v>
      </c>
      <c r="BE12" t="s">
        <v>165</v>
      </c>
      <c r="BF12" t="s">
        <v>2213</v>
      </c>
    </row>
    <row r="13" spans="1:58" ht="15.95" customHeight="1">
      <c r="A13">
        <v>3733955</v>
      </c>
      <c r="B13" t="s">
        <v>2333</v>
      </c>
      <c r="C13" t="s">
        <v>2214</v>
      </c>
      <c r="D13" t="s">
        <v>2215</v>
      </c>
      <c r="E13" t="s">
        <v>2216</v>
      </c>
      <c r="F13" t="s">
        <v>119</v>
      </c>
      <c r="G13" t="s">
        <v>2103</v>
      </c>
      <c r="H13" t="s">
        <v>2104</v>
      </c>
      <c r="I13" t="s">
        <v>2105</v>
      </c>
      <c r="J13" t="s">
        <v>2106</v>
      </c>
      <c r="K13" t="s">
        <v>123</v>
      </c>
      <c r="L13" t="s">
        <v>618</v>
      </c>
      <c r="N13" t="s">
        <v>179</v>
      </c>
      <c r="P13" t="s">
        <v>126</v>
      </c>
      <c r="R13" t="s">
        <v>2217</v>
      </c>
      <c r="S13" t="s">
        <v>2218</v>
      </c>
      <c r="T13" t="s">
        <v>182</v>
      </c>
      <c r="W13" t="s">
        <v>292</v>
      </c>
      <c r="Y13" t="s">
        <v>146</v>
      </c>
      <c r="AA13" t="s">
        <v>123</v>
      </c>
      <c r="AB13" t="s">
        <v>141</v>
      </c>
      <c r="AC13" t="s">
        <v>147</v>
      </c>
      <c r="AD13" t="s">
        <v>147</v>
      </c>
      <c r="AE13" t="s">
        <v>147</v>
      </c>
      <c r="AF13" t="s">
        <v>147</v>
      </c>
      <c r="AG13" t="s">
        <v>147</v>
      </c>
      <c r="AH13" t="s">
        <v>147</v>
      </c>
      <c r="AI13" t="s">
        <v>147</v>
      </c>
      <c r="AJ13" t="s">
        <v>147</v>
      </c>
      <c r="AK13" t="s">
        <v>147</v>
      </c>
      <c r="AL13" t="s">
        <v>147</v>
      </c>
      <c r="AM13" t="s">
        <v>115</v>
      </c>
      <c r="AN13">
        <v>7</v>
      </c>
      <c r="AO13" s="37">
        <v>5</v>
      </c>
      <c r="AP13" s="37">
        <v>2</v>
      </c>
      <c r="AQ13">
        <v>1</v>
      </c>
      <c r="AR13">
        <v>6</v>
      </c>
      <c r="AS13">
        <v>3</v>
      </c>
      <c r="AT13" s="37">
        <v>9</v>
      </c>
      <c r="AU13" s="37">
        <v>8</v>
      </c>
      <c r="AV13" s="37">
        <v>10</v>
      </c>
      <c r="AW13" s="37">
        <v>4</v>
      </c>
      <c r="AX13" s="37" t="s">
        <v>115</v>
      </c>
      <c r="AY13" s="37" t="s">
        <v>2219</v>
      </c>
      <c r="AZ13" s="37" t="s">
        <v>2220</v>
      </c>
      <c r="BA13" s="37" t="s">
        <v>115</v>
      </c>
      <c r="BB13" s="37" t="s">
        <v>2221</v>
      </c>
      <c r="BC13" s="37" t="s">
        <v>2222</v>
      </c>
      <c r="BD13" t="s">
        <v>2223</v>
      </c>
      <c r="BE13" t="s">
        <v>165</v>
      </c>
      <c r="BF13" t="s">
        <v>2224</v>
      </c>
    </row>
    <row r="14" spans="1:58" ht="15.95" customHeight="1">
      <c r="A14">
        <v>3734031</v>
      </c>
      <c r="B14" t="s">
        <v>2334</v>
      </c>
      <c r="C14" t="s">
        <v>2225</v>
      </c>
      <c r="D14" t="s">
        <v>2226</v>
      </c>
      <c r="E14" t="s">
        <v>2227</v>
      </c>
      <c r="F14" t="s">
        <v>119</v>
      </c>
      <c r="G14" t="s">
        <v>2103</v>
      </c>
      <c r="H14" t="s">
        <v>2104</v>
      </c>
      <c r="I14" t="s">
        <v>2105</v>
      </c>
      <c r="J14" t="s">
        <v>2106</v>
      </c>
      <c r="K14" t="s">
        <v>123</v>
      </c>
      <c r="L14" t="s">
        <v>219</v>
      </c>
      <c r="N14" t="s">
        <v>179</v>
      </c>
      <c r="P14" t="s">
        <v>180</v>
      </c>
      <c r="R14" t="s">
        <v>138</v>
      </c>
      <c r="S14" t="s">
        <v>2228</v>
      </c>
      <c r="T14" t="s">
        <v>129</v>
      </c>
      <c r="V14" t="s">
        <v>2229</v>
      </c>
      <c r="Y14" t="s">
        <v>146</v>
      </c>
      <c r="AA14" t="s">
        <v>123</v>
      </c>
      <c r="AB14" t="s">
        <v>141</v>
      </c>
      <c r="AC14" t="s">
        <v>147</v>
      </c>
      <c r="AD14" t="s">
        <v>147</v>
      </c>
      <c r="AE14" t="s">
        <v>147</v>
      </c>
      <c r="AF14" t="s">
        <v>147</v>
      </c>
      <c r="AG14" t="s">
        <v>147</v>
      </c>
      <c r="AH14" t="s">
        <v>147</v>
      </c>
      <c r="AI14" t="s">
        <v>147</v>
      </c>
      <c r="AJ14" t="s">
        <v>147</v>
      </c>
      <c r="AK14" t="s">
        <v>147</v>
      </c>
      <c r="AL14" t="s">
        <v>147</v>
      </c>
      <c r="AM14" t="s">
        <v>115</v>
      </c>
      <c r="AN14">
        <v>7</v>
      </c>
      <c r="AO14" s="37">
        <v>5</v>
      </c>
      <c r="AP14" s="37">
        <v>2</v>
      </c>
      <c r="AQ14">
        <v>1</v>
      </c>
      <c r="AR14">
        <v>3</v>
      </c>
      <c r="AS14" s="39">
        <v>10</v>
      </c>
      <c r="AT14" s="37">
        <v>8</v>
      </c>
      <c r="AU14" s="37">
        <v>6</v>
      </c>
      <c r="AV14" s="37">
        <v>4</v>
      </c>
      <c r="AW14" s="37">
        <v>9</v>
      </c>
      <c r="AX14" s="37" t="s">
        <v>115</v>
      </c>
      <c r="AY14" s="37" t="s">
        <v>2230</v>
      </c>
      <c r="AZ14" s="37" t="s">
        <v>2231</v>
      </c>
      <c r="BA14" s="37" t="s">
        <v>115</v>
      </c>
      <c r="BB14" s="37" t="s">
        <v>2232</v>
      </c>
      <c r="BC14" s="39" t="s">
        <v>2232</v>
      </c>
      <c r="BD14" s="1" t="s">
        <v>2233</v>
      </c>
      <c r="BE14" t="s">
        <v>165</v>
      </c>
      <c r="BF14" t="s">
        <v>2234</v>
      </c>
    </row>
    <row r="15" spans="1:58" ht="15.95" customHeight="1">
      <c r="A15">
        <v>3734193</v>
      </c>
      <c r="B15" t="s">
        <v>2335</v>
      </c>
      <c r="C15" t="s">
        <v>2235</v>
      </c>
      <c r="D15" t="s">
        <v>2236</v>
      </c>
      <c r="E15" t="s">
        <v>2237</v>
      </c>
      <c r="F15" t="s">
        <v>119</v>
      </c>
      <c r="G15" t="s">
        <v>2103</v>
      </c>
      <c r="H15" t="s">
        <v>2104</v>
      </c>
      <c r="I15" t="s">
        <v>2105</v>
      </c>
      <c r="J15" t="s">
        <v>2106</v>
      </c>
      <c r="K15" t="s">
        <v>123</v>
      </c>
      <c r="L15" t="s">
        <v>618</v>
      </c>
      <c r="N15" t="s">
        <v>179</v>
      </c>
      <c r="P15" t="s">
        <v>126</v>
      </c>
      <c r="R15" t="s">
        <v>138</v>
      </c>
      <c r="S15" t="s">
        <v>128</v>
      </c>
      <c r="T15" t="s">
        <v>129</v>
      </c>
      <c r="V15" t="s">
        <v>2238</v>
      </c>
      <c r="Y15" t="s">
        <v>146</v>
      </c>
      <c r="AA15" t="s">
        <v>123</v>
      </c>
      <c r="AB15" t="s">
        <v>141</v>
      </c>
      <c r="AC15" t="s">
        <v>147</v>
      </c>
      <c r="AD15" t="s">
        <v>146</v>
      </c>
      <c r="AE15" t="s">
        <v>146</v>
      </c>
      <c r="AF15" t="s">
        <v>147</v>
      </c>
      <c r="AG15" t="s">
        <v>147</v>
      </c>
      <c r="AH15" t="s">
        <v>147</v>
      </c>
      <c r="AI15" t="s">
        <v>147</v>
      </c>
      <c r="AJ15" t="s">
        <v>147</v>
      </c>
      <c r="AK15" t="s">
        <v>148</v>
      </c>
      <c r="AL15" t="s">
        <v>147</v>
      </c>
      <c r="AM15" t="s">
        <v>115</v>
      </c>
      <c r="AN15">
        <v>7</v>
      </c>
      <c r="AO15" s="37">
        <v>8</v>
      </c>
      <c r="AP15" s="37">
        <v>1</v>
      </c>
      <c r="AQ15">
        <v>4</v>
      </c>
      <c r="AR15">
        <v>6</v>
      </c>
      <c r="AS15" s="39">
        <v>10</v>
      </c>
      <c r="AT15" s="37">
        <v>2</v>
      </c>
      <c r="AU15" s="37">
        <v>5</v>
      </c>
      <c r="AV15" s="37">
        <v>3</v>
      </c>
      <c r="AW15" s="37">
        <v>9</v>
      </c>
      <c r="AX15" s="37" t="s">
        <v>115</v>
      </c>
      <c r="AY15" s="37" t="s">
        <v>2239</v>
      </c>
      <c r="AZ15" s="37" t="s">
        <v>2240</v>
      </c>
      <c r="BA15" s="37" t="s">
        <v>115</v>
      </c>
      <c r="BB15" s="37" t="s">
        <v>2241</v>
      </c>
      <c r="BC15" s="39" t="s">
        <v>2242</v>
      </c>
      <c r="BD15" t="s">
        <v>2243</v>
      </c>
      <c r="BE15" t="s">
        <v>165</v>
      </c>
      <c r="BF15" s="1" t="s">
        <v>2244</v>
      </c>
    </row>
    <row r="16" spans="1:58" ht="15.95" customHeight="1">
      <c r="A16">
        <v>3734285</v>
      </c>
      <c r="B16" t="s">
        <v>2336</v>
      </c>
      <c r="C16" t="s">
        <v>2245</v>
      </c>
      <c r="D16" t="s">
        <v>2246</v>
      </c>
      <c r="E16" t="s">
        <v>2247</v>
      </c>
      <c r="F16" t="s">
        <v>119</v>
      </c>
      <c r="G16" t="s">
        <v>2103</v>
      </c>
      <c r="H16" t="s">
        <v>2104</v>
      </c>
      <c r="I16" t="s">
        <v>2105</v>
      </c>
      <c r="J16" t="s">
        <v>2106</v>
      </c>
      <c r="K16" t="s">
        <v>123</v>
      </c>
      <c r="L16" t="s">
        <v>618</v>
      </c>
      <c r="N16" t="s">
        <v>476</v>
      </c>
      <c r="P16" t="s">
        <v>221</v>
      </c>
      <c r="R16" t="s">
        <v>126</v>
      </c>
      <c r="S16" t="s">
        <v>128</v>
      </c>
      <c r="T16" t="s">
        <v>182</v>
      </c>
      <c r="Y16" t="s">
        <v>146</v>
      </c>
      <c r="AA16" t="s">
        <v>123</v>
      </c>
      <c r="AB16" t="s">
        <v>141</v>
      </c>
      <c r="AC16" t="s">
        <v>450</v>
      </c>
      <c r="AD16" t="s">
        <v>147</v>
      </c>
      <c r="AE16" t="s">
        <v>147</v>
      </c>
      <c r="AF16" t="s">
        <v>147</v>
      </c>
      <c r="AG16" t="s">
        <v>450</v>
      </c>
      <c r="AH16" t="s">
        <v>450</v>
      </c>
      <c r="AI16" t="s">
        <v>450</v>
      </c>
      <c r="AJ16" t="s">
        <v>450</v>
      </c>
      <c r="AK16" t="s">
        <v>147</v>
      </c>
      <c r="AL16" t="s">
        <v>147</v>
      </c>
      <c r="AM16" t="s">
        <v>115</v>
      </c>
      <c r="AN16">
        <v>10</v>
      </c>
      <c r="AO16" s="37">
        <v>5</v>
      </c>
      <c r="AP16" s="37">
        <v>2</v>
      </c>
      <c r="AQ16">
        <v>3</v>
      </c>
      <c r="AR16">
        <v>8</v>
      </c>
      <c r="AS16" s="39">
        <v>9</v>
      </c>
      <c r="AT16" s="37">
        <v>6</v>
      </c>
      <c r="AU16" s="37">
        <v>7</v>
      </c>
      <c r="AV16" s="37">
        <v>1</v>
      </c>
      <c r="AW16" s="37">
        <v>4</v>
      </c>
      <c r="AX16" s="37" t="s">
        <v>115</v>
      </c>
      <c r="AY16" s="37" t="s">
        <v>2248</v>
      </c>
      <c r="AZ16" s="37" t="s">
        <v>2249</v>
      </c>
      <c r="BA16" s="37" t="s">
        <v>115</v>
      </c>
      <c r="BB16" s="39" t="s">
        <v>2250</v>
      </c>
      <c r="BC16" s="37" t="s">
        <v>2251</v>
      </c>
      <c r="BD16" s="1" t="s">
        <v>2252</v>
      </c>
      <c r="BE16" t="s">
        <v>144</v>
      </c>
      <c r="BF16" t="s">
        <v>2253</v>
      </c>
    </row>
    <row r="17" spans="1:58" ht="15.95" customHeight="1">
      <c r="A17">
        <v>3734288</v>
      </c>
      <c r="B17" t="s">
        <v>2337</v>
      </c>
      <c r="C17" t="s">
        <v>2245</v>
      </c>
      <c r="D17" t="s">
        <v>2254</v>
      </c>
      <c r="E17" t="s">
        <v>2255</v>
      </c>
      <c r="F17" t="s">
        <v>119</v>
      </c>
      <c r="G17" t="s">
        <v>2103</v>
      </c>
      <c r="H17" t="s">
        <v>2104</v>
      </c>
      <c r="I17" t="s">
        <v>2105</v>
      </c>
      <c r="J17" t="s">
        <v>2106</v>
      </c>
      <c r="K17" t="s">
        <v>123</v>
      </c>
      <c r="L17" t="s">
        <v>892</v>
      </c>
      <c r="N17" t="s">
        <v>438</v>
      </c>
      <c r="P17" t="s">
        <v>180</v>
      </c>
      <c r="R17" t="s">
        <v>221</v>
      </c>
      <c r="S17" t="s">
        <v>2119</v>
      </c>
      <c r="T17" t="s">
        <v>129</v>
      </c>
      <c r="Y17" t="s">
        <v>292</v>
      </c>
      <c r="AA17" t="s">
        <v>123</v>
      </c>
      <c r="AB17" t="s">
        <v>141</v>
      </c>
      <c r="AC17" t="s">
        <v>147</v>
      </c>
      <c r="AD17" t="s">
        <v>148</v>
      </c>
      <c r="AE17" t="s">
        <v>146</v>
      </c>
      <c r="AF17" t="s">
        <v>146</v>
      </c>
      <c r="AG17" t="s">
        <v>147</v>
      </c>
      <c r="AH17" t="s">
        <v>450</v>
      </c>
      <c r="AI17" t="s">
        <v>147</v>
      </c>
      <c r="AJ17" t="s">
        <v>147</v>
      </c>
      <c r="AK17" t="s">
        <v>148</v>
      </c>
      <c r="AL17" t="s">
        <v>450</v>
      </c>
      <c r="AM17" t="s">
        <v>115</v>
      </c>
      <c r="AN17">
        <v>7</v>
      </c>
      <c r="AO17" s="37">
        <v>1</v>
      </c>
      <c r="AP17" s="37">
        <v>3</v>
      </c>
      <c r="AQ17">
        <v>4</v>
      </c>
      <c r="AR17">
        <v>6</v>
      </c>
      <c r="AS17" s="39">
        <v>10</v>
      </c>
      <c r="AT17" s="37">
        <v>5</v>
      </c>
      <c r="AU17" s="37">
        <v>8</v>
      </c>
      <c r="AV17" s="37">
        <v>2</v>
      </c>
      <c r="AW17" s="37">
        <v>9</v>
      </c>
      <c r="AX17" s="37" t="s">
        <v>115</v>
      </c>
      <c r="AY17" s="37" t="s">
        <v>2256</v>
      </c>
      <c r="AZ17" s="37" t="s">
        <v>2257</v>
      </c>
      <c r="BA17" s="37" t="s">
        <v>115</v>
      </c>
      <c r="BB17" s="37" t="s">
        <v>2258</v>
      </c>
      <c r="BC17" s="39" t="s">
        <v>2259</v>
      </c>
      <c r="BD17" t="s">
        <v>2260</v>
      </c>
      <c r="BE17" t="s">
        <v>144</v>
      </c>
      <c r="BF17" t="s">
        <v>2261</v>
      </c>
    </row>
    <row r="18" spans="1:58" ht="15.95" customHeight="1">
      <c r="A18">
        <v>3734398</v>
      </c>
      <c r="B18" t="s">
        <v>2338</v>
      </c>
      <c r="C18" t="s">
        <v>2262</v>
      </c>
      <c r="D18" t="s">
        <v>2263</v>
      </c>
      <c r="E18" t="s">
        <v>2264</v>
      </c>
      <c r="F18" t="s">
        <v>119</v>
      </c>
      <c r="G18" t="s">
        <v>2138</v>
      </c>
      <c r="H18" t="s">
        <v>2104</v>
      </c>
      <c r="I18" t="s">
        <v>2105</v>
      </c>
      <c r="J18" t="s">
        <v>2106</v>
      </c>
      <c r="K18" t="s">
        <v>123</v>
      </c>
      <c r="L18" t="s">
        <v>405</v>
      </c>
      <c r="N18" t="s">
        <v>476</v>
      </c>
      <c r="P18" t="s">
        <v>367</v>
      </c>
      <c r="R18" t="s">
        <v>2265</v>
      </c>
      <c r="S18" t="s">
        <v>2119</v>
      </c>
      <c r="T18" t="s">
        <v>182</v>
      </c>
      <c r="V18" t="s">
        <v>2266</v>
      </c>
      <c r="W18" t="s">
        <v>131</v>
      </c>
      <c r="Y18" t="s">
        <v>292</v>
      </c>
      <c r="AA18" t="s">
        <v>123</v>
      </c>
      <c r="AB18" t="s">
        <v>141</v>
      </c>
      <c r="AC18" t="s">
        <v>146</v>
      </c>
      <c r="AD18" t="s">
        <v>146</v>
      </c>
      <c r="AE18" t="s">
        <v>146</v>
      </c>
      <c r="AF18" t="s">
        <v>146</v>
      </c>
      <c r="AG18" t="s">
        <v>146</v>
      </c>
      <c r="AH18" t="s">
        <v>147</v>
      </c>
      <c r="AI18" t="s">
        <v>146</v>
      </c>
      <c r="AJ18" t="s">
        <v>146</v>
      </c>
      <c r="AK18" t="s">
        <v>146</v>
      </c>
      <c r="AL18" t="s">
        <v>147</v>
      </c>
      <c r="AM18" t="s">
        <v>115</v>
      </c>
      <c r="AN18">
        <v>3</v>
      </c>
      <c r="AO18" s="37">
        <v>8</v>
      </c>
      <c r="AP18" s="37">
        <v>2</v>
      </c>
      <c r="AQ18">
        <v>1</v>
      </c>
      <c r="AR18">
        <v>6</v>
      </c>
      <c r="AS18" s="39">
        <v>9</v>
      </c>
      <c r="AT18" s="37">
        <v>4</v>
      </c>
      <c r="AU18" s="37">
        <v>7</v>
      </c>
      <c r="AV18" s="37">
        <v>5</v>
      </c>
      <c r="AW18" s="37">
        <v>10</v>
      </c>
      <c r="AX18" s="37" t="s">
        <v>115</v>
      </c>
      <c r="AY18" s="37" t="s">
        <v>2267</v>
      </c>
      <c r="AZ18" s="37" t="s">
        <v>2268</v>
      </c>
      <c r="BA18" s="37" t="s">
        <v>115</v>
      </c>
      <c r="BB18" s="39" t="s">
        <v>2269</v>
      </c>
      <c r="BC18" s="37" t="s">
        <v>2268</v>
      </c>
      <c r="BD18" t="s">
        <v>2270</v>
      </c>
      <c r="BE18" t="s">
        <v>142</v>
      </c>
      <c r="BF18" t="s">
        <v>2271</v>
      </c>
    </row>
    <row r="19" spans="1:58" ht="15.95" customHeight="1">
      <c r="A19">
        <v>3734410</v>
      </c>
      <c r="B19" t="s">
        <v>2339</v>
      </c>
      <c r="C19" t="s">
        <v>2272</v>
      </c>
      <c r="D19" t="s">
        <v>2273</v>
      </c>
      <c r="E19" t="s">
        <v>2274</v>
      </c>
      <c r="F19" t="s">
        <v>119</v>
      </c>
      <c r="G19" t="s">
        <v>2103</v>
      </c>
      <c r="H19" t="s">
        <v>2104</v>
      </c>
      <c r="I19" t="s">
        <v>2105</v>
      </c>
      <c r="J19" t="s">
        <v>2106</v>
      </c>
      <c r="K19" t="s">
        <v>123</v>
      </c>
      <c r="L19" t="s">
        <v>219</v>
      </c>
      <c r="N19" t="s">
        <v>179</v>
      </c>
      <c r="P19" t="s">
        <v>221</v>
      </c>
      <c r="R19" t="s">
        <v>138</v>
      </c>
      <c r="S19" t="s">
        <v>2275</v>
      </c>
      <c r="T19" t="s">
        <v>182</v>
      </c>
      <c r="W19" t="s">
        <v>292</v>
      </c>
      <c r="Y19" t="s">
        <v>292</v>
      </c>
      <c r="AA19" t="s">
        <v>123</v>
      </c>
      <c r="AB19" t="s">
        <v>141</v>
      </c>
      <c r="AC19" t="s">
        <v>147</v>
      </c>
      <c r="AD19" t="s">
        <v>147</v>
      </c>
      <c r="AE19" t="s">
        <v>147</v>
      </c>
      <c r="AF19" t="s">
        <v>147</v>
      </c>
      <c r="AG19" t="s">
        <v>450</v>
      </c>
      <c r="AH19" t="s">
        <v>450</v>
      </c>
      <c r="AI19" t="s">
        <v>450</v>
      </c>
      <c r="AJ19" t="s">
        <v>147</v>
      </c>
      <c r="AK19" t="s">
        <v>147</v>
      </c>
      <c r="AL19" t="s">
        <v>147</v>
      </c>
      <c r="AM19" t="s">
        <v>115</v>
      </c>
      <c r="AN19">
        <v>5</v>
      </c>
      <c r="AO19" s="37">
        <v>6</v>
      </c>
      <c r="AP19" s="37">
        <v>3</v>
      </c>
      <c r="AQ19">
        <v>1</v>
      </c>
      <c r="AR19">
        <v>9</v>
      </c>
      <c r="AS19" s="39">
        <v>10</v>
      </c>
      <c r="AT19" s="37">
        <v>8</v>
      </c>
      <c r="AU19" s="37">
        <v>4</v>
      </c>
      <c r="AV19" s="37">
        <v>2</v>
      </c>
      <c r="AW19" s="37">
        <v>7</v>
      </c>
      <c r="AX19" s="37" t="s">
        <v>115</v>
      </c>
      <c r="AY19" s="37" t="s">
        <v>2276</v>
      </c>
      <c r="AZ19" s="37" t="s">
        <v>2277</v>
      </c>
      <c r="BA19" s="37" t="s">
        <v>115</v>
      </c>
      <c r="BB19" s="37" t="s">
        <v>2278</v>
      </c>
      <c r="BC19" s="39" t="s">
        <v>2279</v>
      </c>
      <c r="BD19" t="s">
        <v>2280</v>
      </c>
      <c r="BE19" t="s">
        <v>142</v>
      </c>
      <c r="BF19" t="s">
        <v>2281</v>
      </c>
    </row>
    <row r="20" spans="1:58" ht="15.95" customHeight="1">
      <c r="A20">
        <v>3734492</v>
      </c>
      <c r="B20" t="s">
        <v>2340</v>
      </c>
      <c r="C20" t="s">
        <v>2282</v>
      </c>
      <c r="D20" t="s">
        <v>2283</v>
      </c>
      <c r="E20" t="s">
        <v>2284</v>
      </c>
      <c r="F20" t="s">
        <v>119</v>
      </c>
      <c r="G20" t="s">
        <v>2138</v>
      </c>
      <c r="H20" t="s">
        <v>2104</v>
      </c>
      <c r="I20" t="s">
        <v>2105</v>
      </c>
      <c r="J20" t="s">
        <v>2106</v>
      </c>
      <c r="K20" t="s">
        <v>123</v>
      </c>
      <c r="L20" t="s">
        <v>178</v>
      </c>
      <c r="N20" t="s">
        <v>179</v>
      </c>
      <c r="P20" t="s">
        <v>367</v>
      </c>
      <c r="R20" t="s">
        <v>138</v>
      </c>
      <c r="S20" t="s">
        <v>2285</v>
      </c>
      <c r="T20" t="s">
        <v>182</v>
      </c>
      <c r="V20" t="s">
        <v>138</v>
      </c>
      <c r="W20" t="s">
        <v>146</v>
      </c>
      <c r="Y20" t="s">
        <v>131</v>
      </c>
      <c r="AA20" t="s">
        <v>123</v>
      </c>
      <c r="AB20" t="s">
        <v>141</v>
      </c>
      <c r="AC20" t="s">
        <v>450</v>
      </c>
      <c r="AD20" t="s">
        <v>147</v>
      </c>
      <c r="AE20" t="s">
        <v>450</v>
      </c>
      <c r="AF20" t="s">
        <v>450</v>
      </c>
      <c r="AG20" t="s">
        <v>450</v>
      </c>
      <c r="AH20" t="s">
        <v>450</v>
      </c>
      <c r="AI20" t="s">
        <v>450</v>
      </c>
      <c r="AJ20" t="s">
        <v>450</v>
      </c>
      <c r="AK20" t="s">
        <v>450</v>
      </c>
      <c r="AL20" t="s">
        <v>450</v>
      </c>
      <c r="AM20" t="s">
        <v>115</v>
      </c>
      <c r="AN20">
        <v>3</v>
      </c>
      <c r="AO20" s="37">
        <v>5</v>
      </c>
      <c r="AP20" s="37">
        <v>1</v>
      </c>
      <c r="AQ20">
        <v>2</v>
      </c>
      <c r="AR20">
        <v>7</v>
      </c>
      <c r="AS20">
        <v>6</v>
      </c>
      <c r="AT20" s="37">
        <v>4</v>
      </c>
      <c r="AU20" s="37">
        <v>9</v>
      </c>
      <c r="AV20" s="37">
        <v>8</v>
      </c>
      <c r="AW20" s="37">
        <v>10</v>
      </c>
      <c r="AX20" s="37" t="s">
        <v>115</v>
      </c>
      <c r="AY20" s="37" t="s">
        <v>2286</v>
      </c>
      <c r="AZ20" s="37" t="s">
        <v>2286</v>
      </c>
      <c r="BA20" s="37" t="s">
        <v>115</v>
      </c>
      <c r="BB20" s="37" t="s">
        <v>2287</v>
      </c>
      <c r="BC20" s="37" t="s">
        <v>2287</v>
      </c>
      <c r="BD20" s="1" t="s">
        <v>2288</v>
      </c>
      <c r="BE20" t="s">
        <v>144</v>
      </c>
      <c r="BF20" t="s">
        <v>2289</v>
      </c>
    </row>
    <row r="21" spans="1:58" ht="15.95" customHeight="1">
      <c r="A21">
        <v>3737070</v>
      </c>
      <c r="B21" t="s">
        <v>2341</v>
      </c>
      <c r="C21" t="s">
        <v>2290</v>
      </c>
      <c r="D21" t="s">
        <v>2291</v>
      </c>
      <c r="E21" t="s">
        <v>2292</v>
      </c>
      <c r="F21" t="s">
        <v>119</v>
      </c>
      <c r="G21" t="s">
        <v>2103</v>
      </c>
      <c r="H21" t="s">
        <v>2104</v>
      </c>
      <c r="I21" t="s">
        <v>2105</v>
      </c>
      <c r="J21" t="s">
        <v>2106</v>
      </c>
      <c r="K21" t="s">
        <v>123</v>
      </c>
      <c r="L21" t="s">
        <v>219</v>
      </c>
      <c r="N21" t="s">
        <v>125</v>
      </c>
      <c r="P21" t="s">
        <v>367</v>
      </c>
      <c r="R21" t="s">
        <v>221</v>
      </c>
      <c r="S21" t="s">
        <v>128</v>
      </c>
      <c r="T21" t="s">
        <v>821</v>
      </c>
      <c r="V21" t="s">
        <v>2293</v>
      </c>
      <c r="Y21" t="s">
        <v>146</v>
      </c>
      <c r="AA21" t="s">
        <v>123</v>
      </c>
      <c r="AB21" t="s">
        <v>141</v>
      </c>
      <c r="AC21" t="s">
        <v>147</v>
      </c>
      <c r="AD21" t="s">
        <v>146</v>
      </c>
      <c r="AE21" t="s">
        <v>147</v>
      </c>
      <c r="AF21" t="s">
        <v>147</v>
      </c>
      <c r="AG21" t="s">
        <v>146</v>
      </c>
      <c r="AH21" t="s">
        <v>147</v>
      </c>
      <c r="AI21" t="s">
        <v>147</v>
      </c>
      <c r="AJ21" t="s">
        <v>146</v>
      </c>
      <c r="AK21" t="s">
        <v>147</v>
      </c>
      <c r="AL21" t="s">
        <v>146</v>
      </c>
      <c r="AM21" t="s">
        <v>115</v>
      </c>
      <c r="AN21">
        <v>1</v>
      </c>
      <c r="AO21" s="37">
        <v>2</v>
      </c>
      <c r="AP21" s="37">
        <v>7</v>
      </c>
      <c r="AQ21">
        <v>5</v>
      </c>
      <c r="AR21">
        <v>4</v>
      </c>
      <c r="AS21" s="39">
        <v>9</v>
      </c>
      <c r="AT21" s="37">
        <v>6</v>
      </c>
      <c r="AU21" s="37">
        <v>3</v>
      </c>
      <c r="AV21" s="37">
        <v>8</v>
      </c>
      <c r="AW21" s="37">
        <v>10</v>
      </c>
      <c r="AX21" s="37" t="s">
        <v>115</v>
      </c>
      <c r="AY21" s="37" t="s">
        <v>2294</v>
      </c>
      <c r="AZ21" s="37" t="s">
        <v>2295</v>
      </c>
      <c r="BA21" s="37" t="s">
        <v>115</v>
      </c>
      <c r="BB21" s="39" t="s">
        <v>2296</v>
      </c>
      <c r="BC21" s="37" t="s">
        <v>2297</v>
      </c>
      <c r="BD21" t="s">
        <v>2298</v>
      </c>
      <c r="BE21" t="s">
        <v>165</v>
      </c>
      <c r="BF21" t="s">
        <v>2299</v>
      </c>
    </row>
    <row r="22" spans="1:58" ht="15.95" customHeight="1">
      <c r="A22">
        <v>3738894</v>
      </c>
      <c r="B22" t="s">
        <v>2342</v>
      </c>
      <c r="C22" t="s">
        <v>2300</v>
      </c>
      <c r="D22" t="s">
        <v>2301</v>
      </c>
      <c r="E22" t="s">
        <v>2302</v>
      </c>
      <c r="F22" t="s">
        <v>119</v>
      </c>
      <c r="G22" t="s">
        <v>2138</v>
      </c>
      <c r="H22" t="s">
        <v>2104</v>
      </c>
      <c r="I22" t="s">
        <v>2105</v>
      </c>
      <c r="J22" t="s">
        <v>2106</v>
      </c>
      <c r="K22" t="s">
        <v>123</v>
      </c>
      <c r="L22" t="s">
        <v>618</v>
      </c>
      <c r="N22" t="s">
        <v>125</v>
      </c>
      <c r="P22" t="s">
        <v>578</v>
      </c>
      <c r="Q22" t="s">
        <v>2303</v>
      </c>
      <c r="R22" t="s">
        <v>2304</v>
      </c>
      <c r="S22" t="s">
        <v>2305</v>
      </c>
      <c r="T22" t="s">
        <v>821</v>
      </c>
      <c r="V22" t="s">
        <v>138</v>
      </c>
      <c r="W22" t="s">
        <v>148</v>
      </c>
      <c r="Y22" t="s">
        <v>148</v>
      </c>
      <c r="AA22" t="s">
        <v>123</v>
      </c>
      <c r="AB22" t="s">
        <v>141</v>
      </c>
      <c r="AC22" t="s">
        <v>146</v>
      </c>
      <c r="AD22" t="s">
        <v>148</v>
      </c>
      <c r="AE22" t="s">
        <v>148</v>
      </c>
      <c r="AF22" t="s">
        <v>148</v>
      </c>
      <c r="AG22" t="s">
        <v>146</v>
      </c>
      <c r="AH22" t="s">
        <v>146</v>
      </c>
      <c r="AI22" t="s">
        <v>146</v>
      </c>
      <c r="AJ22" t="s">
        <v>146</v>
      </c>
      <c r="AK22" t="s">
        <v>148</v>
      </c>
      <c r="AL22" t="s">
        <v>148</v>
      </c>
      <c r="AM22" t="s">
        <v>115</v>
      </c>
      <c r="AO22" s="37"/>
      <c r="AP22" s="37"/>
      <c r="AT22" s="37"/>
      <c r="AU22" s="37"/>
      <c r="AV22" s="37"/>
      <c r="AW22" s="37"/>
      <c r="AX22" s="37" t="s">
        <v>115</v>
      </c>
      <c r="AY22" s="37" t="s">
        <v>2306</v>
      </c>
      <c r="AZ22" s="37" t="s">
        <v>2307</v>
      </c>
      <c r="BA22" s="37" t="s">
        <v>115</v>
      </c>
      <c r="BB22" s="37" t="s">
        <v>2308</v>
      </c>
      <c r="BC22" s="37" t="s">
        <v>2309</v>
      </c>
      <c r="BE22" t="s">
        <v>171</v>
      </c>
      <c r="BF22" t="s">
        <v>2310</v>
      </c>
    </row>
    <row r="23" spans="1:58" ht="15.95" customHeight="1">
      <c r="A23">
        <v>3744596</v>
      </c>
      <c r="B23" t="s">
        <v>2343</v>
      </c>
      <c r="C23" t="s">
        <v>2311</v>
      </c>
      <c r="D23" t="s">
        <v>2312</v>
      </c>
      <c r="E23" t="s">
        <v>2313</v>
      </c>
      <c r="F23" t="s">
        <v>119</v>
      </c>
      <c r="G23" t="s">
        <v>2103</v>
      </c>
      <c r="H23" t="s">
        <v>2104</v>
      </c>
      <c r="I23" t="s">
        <v>2105</v>
      </c>
      <c r="J23" t="s">
        <v>2106</v>
      </c>
      <c r="K23" t="s">
        <v>123</v>
      </c>
      <c r="L23" t="s">
        <v>219</v>
      </c>
      <c r="N23" t="s">
        <v>125</v>
      </c>
      <c r="P23" t="s">
        <v>221</v>
      </c>
      <c r="R23" t="s">
        <v>2314</v>
      </c>
      <c r="S23" t="s">
        <v>2315</v>
      </c>
      <c r="T23" t="s">
        <v>182</v>
      </c>
      <c r="V23" t="s">
        <v>138</v>
      </c>
      <c r="W23" t="s">
        <v>148</v>
      </c>
      <c r="Y23" t="s">
        <v>146</v>
      </c>
      <c r="AA23" t="s">
        <v>123</v>
      </c>
      <c r="AB23" t="s">
        <v>141</v>
      </c>
      <c r="AC23" t="s">
        <v>147</v>
      </c>
      <c r="AD23" t="s">
        <v>147</v>
      </c>
      <c r="AE23" t="s">
        <v>146</v>
      </c>
      <c r="AF23" t="s">
        <v>146</v>
      </c>
      <c r="AG23" t="s">
        <v>147</v>
      </c>
      <c r="AH23" t="s">
        <v>147</v>
      </c>
      <c r="AI23" t="s">
        <v>147</v>
      </c>
      <c r="AJ23" t="s">
        <v>147</v>
      </c>
      <c r="AK23" t="s">
        <v>147</v>
      </c>
      <c r="AL23" t="s">
        <v>147</v>
      </c>
      <c r="AM23" t="s">
        <v>115</v>
      </c>
      <c r="AN23">
        <v>10</v>
      </c>
      <c r="AO23" s="37">
        <v>4</v>
      </c>
      <c r="AP23" s="37">
        <v>3</v>
      </c>
      <c r="AQ23">
        <v>1</v>
      </c>
      <c r="AR23">
        <v>5</v>
      </c>
      <c r="AS23">
        <v>8</v>
      </c>
      <c r="AT23" s="37">
        <v>2</v>
      </c>
      <c r="AU23" s="37">
        <v>7</v>
      </c>
      <c r="AV23" s="37">
        <v>9</v>
      </c>
      <c r="AW23" s="37">
        <v>6</v>
      </c>
      <c r="AX23" s="37" t="s">
        <v>115</v>
      </c>
      <c r="AY23" s="37" t="s">
        <v>2316</v>
      </c>
      <c r="AZ23" s="37" t="s">
        <v>2317</v>
      </c>
      <c r="BA23" s="37" t="s">
        <v>115</v>
      </c>
      <c r="BB23" s="37" t="s">
        <v>2318</v>
      </c>
      <c r="BC23" s="37" t="s">
        <v>2319</v>
      </c>
      <c r="BD23" t="s">
        <v>2320</v>
      </c>
      <c r="BE23" t="s">
        <v>165</v>
      </c>
      <c r="BF23" t="s">
        <v>2321</v>
      </c>
    </row>
    <row r="24" spans="1:58" ht="15.95" customHeight="1">
      <c r="AO24" s="37"/>
      <c r="AP24" s="37"/>
    </row>
  </sheetData>
  <phoneticPr fontId="18" type="noConversion"/>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99ADF-EA8A-B347-BAFD-2F89B9A6EB5D}">
  <dimension ref="A1:J53"/>
  <sheetViews>
    <sheetView workbookViewId="0">
      <selection activeCell="H4" sqref="H4"/>
    </sheetView>
  </sheetViews>
  <sheetFormatPr defaultColWidth="11" defaultRowHeight="15.75"/>
  <sheetData>
    <row r="1" spans="1:10">
      <c r="A1" t="s">
        <v>2081</v>
      </c>
      <c r="B1" t="s">
        <v>1993</v>
      </c>
      <c r="C1" t="s">
        <v>1995</v>
      </c>
      <c r="D1" t="s">
        <v>1997</v>
      </c>
    </row>
    <row r="2" spans="1:10">
      <c r="A2" s="2" t="s">
        <v>0</v>
      </c>
      <c r="B2" s="2" t="s">
        <v>32</v>
      </c>
      <c r="C2" s="2" t="s">
        <v>34</v>
      </c>
      <c r="D2" s="2" t="s">
        <v>36</v>
      </c>
      <c r="H2" s="2" t="s">
        <v>2097</v>
      </c>
    </row>
    <row r="3" spans="1:10">
      <c r="A3" t="s">
        <v>1888</v>
      </c>
      <c r="B3" t="s">
        <v>136</v>
      </c>
      <c r="C3" t="s">
        <v>136</v>
      </c>
      <c r="D3" t="s">
        <v>138</v>
      </c>
    </row>
    <row r="4" spans="1:10">
      <c r="A4" t="s">
        <v>1897</v>
      </c>
      <c r="B4" t="s">
        <v>138</v>
      </c>
      <c r="C4" t="s">
        <v>136</v>
      </c>
      <c r="D4" t="s">
        <v>136</v>
      </c>
      <c r="H4" t="s">
        <v>136</v>
      </c>
      <c r="I4">
        <f>COUNTIF(B3:B53, "Yes")</f>
        <v>40</v>
      </c>
      <c r="J4" s="19">
        <f>I4/I6</f>
        <v>0.78431372549019607</v>
      </c>
    </row>
    <row r="5" spans="1:10">
      <c r="A5" t="s">
        <v>1898</v>
      </c>
      <c r="B5" t="s">
        <v>138</v>
      </c>
      <c r="C5" t="s">
        <v>136</v>
      </c>
      <c r="D5" t="s">
        <v>136</v>
      </c>
      <c r="H5" t="s">
        <v>138</v>
      </c>
      <c r="I5">
        <f>COUNTIF(B3:B53, "No")</f>
        <v>11</v>
      </c>
      <c r="J5" s="19">
        <f>I5/I6</f>
        <v>0.21568627450980393</v>
      </c>
    </row>
    <row r="6" spans="1:10">
      <c r="A6" t="s">
        <v>1899</v>
      </c>
      <c r="B6" t="s">
        <v>136</v>
      </c>
      <c r="C6" t="s">
        <v>138</v>
      </c>
      <c r="D6" t="s">
        <v>136</v>
      </c>
      <c r="I6">
        <f>SUM(I4:I5)</f>
        <v>51</v>
      </c>
    </row>
    <row r="7" spans="1:10">
      <c r="A7" t="s">
        <v>1900</v>
      </c>
      <c r="B7" t="s">
        <v>136</v>
      </c>
      <c r="C7" t="s">
        <v>138</v>
      </c>
      <c r="D7" t="s">
        <v>138</v>
      </c>
    </row>
    <row r="8" spans="1:10">
      <c r="A8" t="s">
        <v>1901</v>
      </c>
      <c r="B8" t="s">
        <v>136</v>
      </c>
      <c r="C8" t="s">
        <v>138</v>
      </c>
      <c r="D8" t="s">
        <v>136</v>
      </c>
      <c r="H8" s="2" t="s">
        <v>2099</v>
      </c>
    </row>
    <row r="9" spans="1:10">
      <c r="A9" t="s">
        <v>1902</v>
      </c>
      <c r="B9" t="s">
        <v>136</v>
      </c>
      <c r="C9" t="s">
        <v>136</v>
      </c>
      <c r="D9" t="s">
        <v>136</v>
      </c>
    </row>
    <row r="10" spans="1:10">
      <c r="A10" t="s">
        <v>1903</v>
      </c>
      <c r="B10" t="s">
        <v>136</v>
      </c>
      <c r="C10" t="s">
        <v>138</v>
      </c>
      <c r="D10" t="s">
        <v>138</v>
      </c>
      <c r="H10" t="s">
        <v>136</v>
      </c>
      <c r="I10">
        <f>COUNTIF(C3:C53, "Yes")</f>
        <v>26</v>
      </c>
      <c r="J10" s="19">
        <f>I10/I12</f>
        <v>0.50980392156862742</v>
      </c>
    </row>
    <row r="11" spans="1:10">
      <c r="A11" t="s">
        <v>1904</v>
      </c>
      <c r="B11" t="s">
        <v>136</v>
      </c>
      <c r="C11" t="s">
        <v>136</v>
      </c>
      <c r="D11" t="s">
        <v>136</v>
      </c>
      <c r="H11" t="s">
        <v>138</v>
      </c>
      <c r="I11">
        <f>COUNTIF(C3:C53, "No")</f>
        <v>25</v>
      </c>
      <c r="J11" s="19">
        <f>I11/I12</f>
        <v>0.49019607843137253</v>
      </c>
    </row>
    <row r="12" spans="1:10">
      <c r="A12" t="s">
        <v>1905</v>
      </c>
      <c r="B12" t="s">
        <v>136</v>
      </c>
      <c r="C12" t="s">
        <v>136</v>
      </c>
      <c r="D12" t="s">
        <v>136</v>
      </c>
      <c r="I12">
        <f>SUM(I10:I11)</f>
        <v>51</v>
      </c>
    </row>
    <row r="13" spans="1:10">
      <c r="A13" t="s">
        <v>1906</v>
      </c>
      <c r="B13" t="s">
        <v>136</v>
      </c>
      <c r="C13" t="s">
        <v>136</v>
      </c>
      <c r="D13" t="s">
        <v>138</v>
      </c>
    </row>
    <row r="14" spans="1:10">
      <c r="A14" t="s">
        <v>1889</v>
      </c>
      <c r="B14" t="s">
        <v>136</v>
      </c>
      <c r="C14" t="s">
        <v>136</v>
      </c>
      <c r="D14" t="s">
        <v>138</v>
      </c>
      <c r="H14" s="2" t="s">
        <v>2098</v>
      </c>
    </row>
    <row r="15" spans="1:10">
      <c r="A15" t="s">
        <v>1907</v>
      </c>
      <c r="B15" t="s">
        <v>136</v>
      </c>
      <c r="C15" t="s">
        <v>138</v>
      </c>
      <c r="D15" t="s">
        <v>136</v>
      </c>
    </row>
    <row r="16" spans="1:10">
      <c r="A16" t="s">
        <v>1908</v>
      </c>
      <c r="B16" t="s">
        <v>138</v>
      </c>
      <c r="C16" t="s">
        <v>136</v>
      </c>
      <c r="D16" t="s">
        <v>136</v>
      </c>
      <c r="H16" t="s">
        <v>136</v>
      </c>
      <c r="I16">
        <f>COUNTIF(D3:D53, "Yes")</f>
        <v>32</v>
      </c>
      <c r="J16" s="19">
        <f>I16/I18</f>
        <v>0.62745098039215685</v>
      </c>
    </row>
    <row r="17" spans="1:10">
      <c r="A17" t="s">
        <v>1909</v>
      </c>
      <c r="B17" t="s">
        <v>136</v>
      </c>
      <c r="C17" t="s">
        <v>136</v>
      </c>
      <c r="D17" t="s">
        <v>136</v>
      </c>
      <c r="H17" t="s">
        <v>138</v>
      </c>
      <c r="I17">
        <f>COUNTIF(D3:D53, "No")</f>
        <v>19</v>
      </c>
      <c r="J17" s="19">
        <f>I17/I18</f>
        <v>0.37254901960784315</v>
      </c>
    </row>
    <row r="18" spans="1:10">
      <c r="A18" t="s">
        <v>1910</v>
      </c>
      <c r="B18" t="s">
        <v>136</v>
      </c>
      <c r="C18" t="s">
        <v>138</v>
      </c>
      <c r="D18" t="s">
        <v>136</v>
      </c>
      <c r="I18">
        <f>SUM(I16:I17)</f>
        <v>51</v>
      </c>
    </row>
    <row r="19" spans="1:10">
      <c r="A19" t="s">
        <v>1911</v>
      </c>
      <c r="B19" t="s">
        <v>136</v>
      </c>
      <c r="C19" t="s">
        <v>138</v>
      </c>
      <c r="D19" t="s">
        <v>138</v>
      </c>
    </row>
    <row r="20" spans="1:10">
      <c r="A20" t="s">
        <v>1912</v>
      </c>
      <c r="B20" t="s">
        <v>136</v>
      </c>
      <c r="C20" t="s">
        <v>138</v>
      </c>
      <c r="D20" t="s">
        <v>136</v>
      </c>
      <c r="H20" s="2" t="s">
        <v>2345</v>
      </c>
    </row>
    <row r="21" spans="1:10">
      <c r="A21" t="s">
        <v>1913</v>
      </c>
      <c r="B21" t="s">
        <v>138</v>
      </c>
      <c r="C21" t="s">
        <v>138</v>
      </c>
      <c r="D21" t="s">
        <v>136</v>
      </c>
      <c r="H21" t="s">
        <v>2346</v>
      </c>
      <c r="I21">
        <v>4</v>
      </c>
      <c r="J21" s="19">
        <f>I21/I5</f>
        <v>0.36363636363636365</v>
      </c>
    </row>
    <row r="22" spans="1:10">
      <c r="A22" t="s">
        <v>1914</v>
      </c>
      <c r="B22" t="s">
        <v>136</v>
      </c>
      <c r="C22" t="s">
        <v>138</v>
      </c>
      <c r="D22" t="s">
        <v>138</v>
      </c>
      <c r="H22" t="s">
        <v>2348</v>
      </c>
      <c r="I22">
        <v>7</v>
      </c>
      <c r="J22" s="19">
        <f>I22/I5</f>
        <v>0.63636363636363635</v>
      </c>
    </row>
    <row r="23" spans="1:10">
      <c r="A23" t="s">
        <v>1915</v>
      </c>
      <c r="B23" t="s">
        <v>136</v>
      </c>
      <c r="C23" t="s">
        <v>138</v>
      </c>
      <c r="D23" t="s">
        <v>138</v>
      </c>
      <c r="H23" t="s">
        <v>2347</v>
      </c>
      <c r="I23">
        <v>21</v>
      </c>
      <c r="J23" s="19">
        <f>21/I4</f>
        <v>0.52500000000000002</v>
      </c>
    </row>
    <row r="24" spans="1:10">
      <c r="A24" t="s">
        <v>1916</v>
      </c>
      <c r="B24" t="s">
        <v>138</v>
      </c>
      <c r="C24" t="s">
        <v>138</v>
      </c>
      <c r="D24" t="s">
        <v>138</v>
      </c>
      <c r="H24" t="s">
        <v>2349</v>
      </c>
      <c r="I24">
        <v>19</v>
      </c>
      <c r="J24" s="19">
        <f>I24/I4</f>
        <v>0.47499999999999998</v>
      </c>
    </row>
    <row r="25" spans="1:10">
      <c r="A25" t="s">
        <v>1890</v>
      </c>
      <c r="B25" t="s">
        <v>136</v>
      </c>
      <c r="C25" t="s">
        <v>138</v>
      </c>
      <c r="D25" t="s">
        <v>138</v>
      </c>
    </row>
    <row r="26" spans="1:10">
      <c r="A26" t="s">
        <v>1917</v>
      </c>
      <c r="B26" t="s">
        <v>136</v>
      </c>
      <c r="C26" t="s">
        <v>138</v>
      </c>
      <c r="D26" t="s">
        <v>136</v>
      </c>
    </row>
    <row r="27" spans="1:10">
      <c r="A27" t="s">
        <v>1918</v>
      </c>
      <c r="B27" t="s">
        <v>136</v>
      </c>
      <c r="C27" t="s">
        <v>138</v>
      </c>
      <c r="D27" t="s">
        <v>138</v>
      </c>
    </row>
    <row r="28" spans="1:10">
      <c r="A28" t="s">
        <v>1919</v>
      </c>
      <c r="B28" t="s">
        <v>138</v>
      </c>
      <c r="C28" t="s">
        <v>136</v>
      </c>
      <c r="D28" t="s">
        <v>136</v>
      </c>
    </row>
    <row r="29" spans="1:10">
      <c r="A29" t="s">
        <v>1920</v>
      </c>
      <c r="B29" t="s">
        <v>138</v>
      </c>
      <c r="C29" t="s">
        <v>136</v>
      </c>
      <c r="D29" t="s">
        <v>136</v>
      </c>
    </row>
    <row r="30" spans="1:10">
      <c r="A30" t="s">
        <v>1921</v>
      </c>
      <c r="B30" t="s">
        <v>136</v>
      </c>
      <c r="C30" t="s">
        <v>136</v>
      </c>
      <c r="D30" t="s">
        <v>136</v>
      </c>
    </row>
    <row r="31" spans="1:10">
      <c r="A31" t="s">
        <v>1922</v>
      </c>
      <c r="B31" t="s">
        <v>136</v>
      </c>
      <c r="C31" t="s">
        <v>136</v>
      </c>
      <c r="D31" t="s">
        <v>136</v>
      </c>
    </row>
    <row r="32" spans="1:10">
      <c r="A32" t="s">
        <v>1923</v>
      </c>
      <c r="B32" t="s">
        <v>136</v>
      </c>
      <c r="C32" t="s">
        <v>136</v>
      </c>
      <c r="D32" t="s">
        <v>136</v>
      </c>
    </row>
    <row r="33" spans="1:4">
      <c r="A33" t="s">
        <v>1924</v>
      </c>
      <c r="B33" t="s">
        <v>136</v>
      </c>
      <c r="C33" t="s">
        <v>138</v>
      </c>
      <c r="D33" t="s">
        <v>138</v>
      </c>
    </row>
    <row r="34" spans="1:4">
      <c r="A34" t="s">
        <v>1925</v>
      </c>
      <c r="B34" t="s">
        <v>136</v>
      </c>
      <c r="C34" t="s">
        <v>136</v>
      </c>
      <c r="D34" t="s">
        <v>138</v>
      </c>
    </row>
    <row r="35" spans="1:4">
      <c r="A35" t="s">
        <v>1926</v>
      </c>
      <c r="B35" t="s">
        <v>136</v>
      </c>
      <c r="C35" t="s">
        <v>138</v>
      </c>
      <c r="D35" t="s">
        <v>136</v>
      </c>
    </row>
    <row r="36" spans="1:4">
      <c r="A36" t="s">
        <v>1891</v>
      </c>
      <c r="B36" t="s">
        <v>136</v>
      </c>
      <c r="C36" t="s">
        <v>136</v>
      </c>
      <c r="D36" t="s">
        <v>136</v>
      </c>
    </row>
    <row r="37" spans="1:4">
      <c r="A37" t="s">
        <v>1927</v>
      </c>
      <c r="B37" t="s">
        <v>136</v>
      </c>
      <c r="C37" t="s">
        <v>138</v>
      </c>
      <c r="D37" t="s">
        <v>138</v>
      </c>
    </row>
    <row r="38" spans="1:4">
      <c r="A38" t="s">
        <v>1928</v>
      </c>
      <c r="B38" t="s">
        <v>138</v>
      </c>
      <c r="C38" t="s">
        <v>136</v>
      </c>
      <c r="D38" t="s">
        <v>136</v>
      </c>
    </row>
    <row r="39" spans="1:4">
      <c r="A39" t="s">
        <v>1929</v>
      </c>
      <c r="B39" t="s">
        <v>136</v>
      </c>
      <c r="C39" t="s">
        <v>136</v>
      </c>
      <c r="D39" t="s">
        <v>136</v>
      </c>
    </row>
    <row r="40" spans="1:4">
      <c r="A40" t="s">
        <v>1930</v>
      </c>
      <c r="B40" t="s">
        <v>138</v>
      </c>
      <c r="C40" t="s">
        <v>136</v>
      </c>
      <c r="D40" t="s">
        <v>136</v>
      </c>
    </row>
    <row r="41" spans="1:4">
      <c r="A41" t="s">
        <v>1931</v>
      </c>
      <c r="B41" t="s">
        <v>136</v>
      </c>
      <c r="C41" t="s">
        <v>138</v>
      </c>
      <c r="D41" t="s">
        <v>136</v>
      </c>
    </row>
    <row r="42" spans="1:4">
      <c r="A42" t="s">
        <v>1932</v>
      </c>
      <c r="B42" t="s">
        <v>136</v>
      </c>
      <c r="C42" t="s">
        <v>136</v>
      </c>
      <c r="D42" t="s">
        <v>136</v>
      </c>
    </row>
    <row r="43" spans="1:4">
      <c r="A43" t="s">
        <v>1933</v>
      </c>
      <c r="B43" t="s">
        <v>136</v>
      </c>
      <c r="C43" t="s">
        <v>136</v>
      </c>
      <c r="D43" t="s">
        <v>138</v>
      </c>
    </row>
    <row r="44" spans="1:4">
      <c r="A44" t="s">
        <v>1934</v>
      </c>
      <c r="B44" t="s">
        <v>136</v>
      </c>
      <c r="C44" t="s">
        <v>138</v>
      </c>
      <c r="D44" t="s">
        <v>138</v>
      </c>
    </row>
    <row r="45" spans="1:4">
      <c r="A45" t="s">
        <v>1935</v>
      </c>
      <c r="B45" t="s">
        <v>138</v>
      </c>
      <c r="C45" t="s">
        <v>138</v>
      </c>
      <c r="D45" t="s">
        <v>136</v>
      </c>
    </row>
    <row r="46" spans="1:4">
      <c r="A46" t="s">
        <v>1936</v>
      </c>
      <c r="B46" t="s">
        <v>136</v>
      </c>
      <c r="C46" t="s">
        <v>136</v>
      </c>
      <c r="D46" t="s">
        <v>136</v>
      </c>
    </row>
    <row r="47" spans="1:4">
      <c r="A47" t="s">
        <v>1892</v>
      </c>
      <c r="B47" t="s">
        <v>136</v>
      </c>
      <c r="C47" t="s">
        <v>136</v>
      </c>
      <c r="D47" t="s">
        <v>136</v>
      </c>
    </row>
    <row r="48" spans="1:4">
      <c r="A48" t="s">
        <v>1937</v>
      </c>
      <c r="B48" t="s">
        <v>136</v>
      </c>
      <c r="C48" t="s">
        <v>138</v>
      </c>
      <c r="D48" t="s">
        <v>136</v>
      </c>
    </row>
    <row r="49" spans="1:4">
      <c r="A49" t="s">
        <v>1938</v>
      </c>
      <c r="B49" t="s">
        <v>136</v>
      </c>
      <c r="C49" t="s">
        <v>138</v>
      </c>
      <c r="D49" t="s">
        <v>138</v>
      </c>
    </row>
    <row r="50" spans="1:4">
      <c r="A50" t="s">
        <v>1893</v>
      </c>
      <c r="B50" t="s">
        <v>136</v>
      </c>
      <c r="C50" t="s">
        <v>136</v>
      </c>
      <c r="D50" t="s">
        <v>136</v>
      </c>
    </row>
    <row r="51" spans="1:4">
      <c r="A51" t="s">
        <v>1894</v>
      </c>
      <c r="B51" t="s">
        <v>136</v>
      </c>
      <c r="C51" t="s">
        <v>138</v>
      </c>
      <c r="D51" t="s">
        <v>138</v>
      </c>
    </row>
    <row r="52" spans="1:4">
      <c r="A52" t="s">
        <v>1895</v>
      </c>
      <c r="B52" t="s">
        <v>136</v>
      </c>
      <c r="C52" t="s">
        <v>136</v>
      </c>
      <c r="D52" t="s">
        <v>138</v>
      </c>
    </row>
    <row r="53" spans="1:4">
      <c r="A53" t="s">
        <v>1896</v>
      </c>
      <c r="B53" t="s">
        <v>138</v>
      </c>
      <c r="C53" t="s">
        <v>138</v>
      </c>
      <c r="D53" t="s">
        <v>136</v>
      </c>
    </row>
  </sheetData>
  <autoFilter ref="A2:D2" xr:uid="{73A76482-4C6F-0241-95E2-189488B185B8}">
    <sortState xmlns:xlrd2="http://schemas.microsoft.com/office/spreadsheetml/2017/richdata2" ref="A3:D53">
      <sortCondition ref="A2:A53"/>
    </sortState>
  </autoFilter>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0C9D5-3522-574E-A94B-C95278373023}">
  <dimension ref="A1:F53"/>
  <sheetViews>
    <sheetView workbookViewId="0">
      <pane ySplit="2" topLeftCell="A3" activePane="bottomLeft" state="frozen"/>
      <selection pane="bottomLeft" activeCell="K27" sqref="K27"/>
    </sheetView>
  </sheetViews>
  <sheetFormatPr defaultColWidth="11" defaultRowHeight="15.75"/>
  <cols>
    <col min="4" max="4" width="54.375" customWidth="1"/>
    <col min="5" max="6" width="7.375" style="4" customWidth="1"/>
  </cols>
  <sheetData>
    <row r="1" spans="1:6">
      <c r="A1" s="2" t="s">
        <v>0</v>
      </c>
      <c r="B1" s="2" t="s">
        <v>32</v>
      </c>
      <c r="C1" t="s">
        <v>1997</v>
      </c>
      <c r="D1" t="s">
        <v>1998</v>
      </c>
    </row>
    <row r="2" spans="1:6">
      <c r="A2" t="s">
        <v>2081</v>
      </c>
      <c r="B2" t="s">
        <v>1993</v>
      </c>
      <c r="C2" t="s">
        <v>36</v>
      </c>
      <c r="D2" t="s">
        <v>35</v>
      </c>
      <c r="E2" s="7"/>
      <c r="F2" s="7"/>
    </row>
    <row r="3" spans="1:6">
      <c r="A3" t="s">
        <v>1916</v>
      </c>
      <c r="B3" t="s">
        <v>138</v>
      </c>
      <c r="C3" t="s">
        <v>138</v>
      </c>
      <c r="D3" t="s">
        <v>1126</v>
      </c>
    </row>
    <row r="4" spans="1:6">
      <c r="A4" t="s">
        <v>2358</v>
      </c>
      <c r="B4" t="s">
        <v>138</v>
      </c>
      <c r="C4" t="s">
        <v>136</v>
      </c>
      <c r="D4" t="s">
        <v>445</v>
      </c>
    </row>
    <row r="5" spans="1:6">
      <c r="A5" t="s">
        <v>1897</v>
      </c>
      <c r="B5" t="s">
        <v>138</v>
      </c>
      <c r="C5" t="s">
        <v>136</v>
      </c>
      <c r="D5" t="s">
        <v>482</v>
      </c>
    </row>
    <row r="6" spans="1:6">
      <c r="A6" t="s">
        <v>1898</v>
      </c>
      <c r="B6" t="s">
        <v>138</v>
      </c>
      <c r="C6" t="s">
        <v>136</v>
      </c>
      <c r="D6" t="s">
        <v>515</v>
      </c>
    </row>
    <row r="7" spans="1:6">
      <c r="A7" t="s">
        <v>1908</v>
      </c>
      <c r="B7" t="s">
        <v>138</v>
      </c>
      <c r="C7" t="s">
        <v>136</v>
      </c>
      <c r="D7" t="s">
        <v>864</v>
      </c>
    </row>
    <row r="8" spans="1:6">
      <c r="A8" t="s">
        <v>1913</v>
      </c>
      <c r="B8" t="s">
        <v>138</v>
      </c>
      <c r="C8" t="s">
        <v>136</v>
      </c>
      <c r="D8" t="s">
        <v>1033</v>
      </c>
    </row>
    <row r="9" spans="1:6">
      <c r="A9" t="s">
        <v>1919</v>
      </c>
      <c r="B9" t="s">
        <v>138</v>
      </c>
      <c r="C9" t="s">
        <v>136</v>
      </c>
      <c r="D9" t="s">
        <v>1233</v>
      </c>
    </row>
    <row r="10" spans="1:6">
      <c r="A10" t="s">
        <v>1920</v>
      </c>
      <c r="B10" t="s">
        <v>138</v>
      </c>
      <c r="C10" t="s">
        <v>136</v>
      </c>
      <c r="D10" t="s">
        <v>1265</v>
      </c>
    </row>
    <row r="11" spans="1:6">
      <c r="A11" t="s">
        <v>1928</v>
      </c>
      <c r="B11" t="s">
        <v>138</v>
      </c>
      <c r="C11" t="s">
        <v>136</v>
      </c>
      <c r="D11" t="s">
        <v>1535</v>
      </c>
    </row>
    <row r="12" spans="1:6">
      <c r="A12" t="s">
        <v>1930</v>
      </c>
      <c r="B12" t="s">
        <v>138</v>
      </c>
      <c r="C12" t="s">
        <v>136</v>
      </c>
      <c r="D12" t="s">
        <v>1600</v>
      </c>
    </row>
    <row r="13" spans="1:6">
      <c r="A13" t="s">
        <v>1935</v>
      </c>
      <c r="B13" t="s">
        <v>138</v>
      </c>
      <c r="C13" t="s">
        <v>136</v>
      </c>
      <c r="D13" t="s">
        <v>1757</v>
      </c>
    </row>
    <row r="14" spans="1:6">
      <c r="A14" t="s">
        <v>2350</v>
      </c>
      <c r="B14" t="s">
        <v>136</v>
      </c>
      <c r="C14" t="s">
        <v>138</v>
      </c>
      <c r="D14" t="s">
        <v>139</v>
      </c>
    </row>
    <row r="15" spans="1:6">
      <c r="A15" t="s">
        <v>2351</v>
      </c>
      <c r="B15" t="s">
        <v>136</v>
      </c>
      <c r="C15" t="s">
        <v>138</v>
      </c>
      <c r="D15" t="s">
        <v>188</v>
      </c>
    </row>
    <row r="16" spans="1:6">
      <c r="A16" t="s">
        <v>2352</v>
      </c>
      <c r="B16" t="s">
        <v>136</v>
      </c>
      <c r="C16" t="s">
        <v>138</v>
      </c>
      <c r="D16" t="s">
        <v>229</v>
      </c>
    </row>
    <row r="17" spans="1:4">
      <c r="A17" t="s">
        <v>2356</v>
      </c>
      <c r="B17" t="s">
        <v>136</v>
      </c>
      <c r="C17" t="s">
        <v>138</v>
      </c>
      <c r="D17" t="s">
        <v>374</v>
      </c>
    </row>
    <row r="18" spans="1:4">
      <c r="A18" t="s">
        <v>2357</v>
      </c>
      <c r="B18" t="s">
        <v>136</v>
      </c>
      <c r="C18" t="s">
        <v>138</v>
      </c>
      <c r="D18" t="s">
        <v>413</v>
      </c>
    </row>
    <row r="19" spans="1:4">
      <c r="A19" t="s">
        <v>1900</v>
      </c>
      <c r="B19" t="s">
        <v>136</v>
      </c>
      <c r="C19" t="s">
        <v>138</v>
      </c>
      <c r="D19" t="s">
        <v>586</v>
      </c>
    </row>
    <row r="20" spans="1:4">
      <c r="A20" t="s">
        <v>1903</v>
      </c>
      <c r="B20" t="s">
        <v>136</v>
      </c>
      <c r="C20" t="s">
        <v>138</v>
      </c>
      <c r="D20" t="s">
        <v>695</v>
      </c>
    </row>
    <row r="21" spans="1:4">
      <c r="A21" t="s">
        <v>1906</v>
      </c>
      <c r="B21" t="s">
        <v>136</v>
      </c>
      <c r="C21" t="s">
        <v>138</v>
      </c>
      <c r="D21" t="s">
        <v>789</v>
      </c>
    </row>
    <row r="22" spans="1:4">
      <c r="A22" t="s">
        <v>1911</v>
      </c>
      <c r="B22" t="s">
        <v>136</v>
      </c>
      <c r="C22" t="s">
        <v>138</v>
      </c>
      <c r="D22" t="s">
        <v>974</v>
      </c>
    </row>
    <row r="23" spans="1:4">
      <c r="A23" t="s">
        <v>1914</v>
      </c>
      <c r="B23" t="s">
        <v>136</v>
      </c>
      <c r="C23" t="s">
        <v>138</v>
      </c>
      <c r="D23" t="s">
        <v>138</v>
      </c>
    </row>
    <row r="24" spans="1:4">
      <c r="A24" t="s">
        <v>1915</v>
      </c>
      <c r="B24" t="s">
        <v>136</v>
      </c>
      <c r="C24" t="s">
        <v>138</v>
      </c>
    </row>
    <row r="25" spans="1:4">
      <c r="A25" t="s">
        <v>1918</v>
      </c>
      <c r="B25" t="s">
        <v>136</v>
      </c>
      <c r="C25" t="s">
        <v>138</v>
      </c>
      <c r="D25" t="s">
        <v>1197</v>
      </c>
    </row>
    <row r="26" spans="1:4">
      <c r="A26" t="s">
        <v>1924</v>
      </c>
      <c r="B26" t="s">
        <v>136</v>
      </c>
      <c r="C26" t="s">
        <v>138</v>
      </c>
      <c r="D26" t="s">
        <v>1403</v>
      </c>
    </row>
    <row r="27" spans="1:4">
      <c r="A27" t="s">
        <v>1925</v>
      </c>
      <c r="B27" t="s">
        <v>136</v>
      </c>
      <c r="C27" t="s">
        <v>138</v>
      </c>
    </row>
    <row r="28" spans="1:4">
      <c r="A28" t="s">
        <v>1927</v>
      </c>
      <c r="B28" t="s">
        <v>136</v>
      </c>
      <c r="C28" t="s">
        <v>138</v>
      </c>
      <c r="D28" t="s">
        <v>1498</v>
      </c>
    </row>
    <row r="29" spans="1:4">
      <c r="A29" t="s">
        <v>1933</v>
      </c>
      <c r="B29" t="s">
        <v>136</v>
      </c>
      <c r="C29" t="s">
        <v>138</v>
      </c>
      <c r="D29" t="s">
        <v>1708</v>
      </c>
    </row>
    <row r="30" spans="1:4">
      <c r="A30" t="s">
        <v>1934</v>
      </c>
      <c r="B30" t="s">
        <v>136</v>
      </c>
      <c r="C30" t="s">
        <v>138</v>
      </c>
      <c r="D30" t="s">
        <v>1739</v>
      </c>
    </row>
    <row r="31" spans="1:4">
      <c r="A31" t="s">
        <v>1938</v>
      </c>
      <c r="B31" t="s">
        <v>136</v>
      </c>
      <c r="C31" t="s">
        <v>138</v>
      </c>
      <c r="D31" t="s">
        <v>1860</v>
      </c>
    </row>
    <row r="32" spans="1:4">
      <c r="A32" t="s">
        <v>2353</v>
      </c>
      <c r="B32" t="s">
        <v>136</v>
      </c>
      <c r="C32" t="s">
        <v>136</v>
      </c>
      <c r="D32" t="s">
        <v>260</v>
      </c>
    </row>
    <row r="33" spans="1:4">
      <c r="A33" t="s">
        <v>2354</v>
      </c>
      <c r="B33" t="s">
        <v>136</v>
      </c>
      <c r="C33" t="s">
        <v>136</v>
      </c>
      <c r="D33" t="s">
        <v>297</v>
      </c>
    </row>
    <row r="34" spans="1:4">
      <c r="A34" t="s">
        <v>2355</v>
      </c>
      <c r="B34" t="s">
        <v>136</v>
      </c>
      <c r="C34" t="s">
        <v>136</v>
      </c>
      <c r="D34" t="s">
        <v>333</v>
      </c>
    </row>
    <row r="35" spans="1:4">
      <c r="A35" t="s">
        <v>1899</v>
      </c>
      <c r="B35" t="s">
        <v>136</v>
      </c>
      <c r="C35" t="s">
        <v>136</v>
      </c>
      <c r="D35" t="s">
        <v>545</v>
      </c>
    </row>
    <row r="36" spans="1:4">
      <c r="A36" t="s">
        <v>1901</v>
      </c>
      <c r="B36" t="s">
        <v>136</v>
      </c>
      <c r="C36" t="s">
        <v>136</v>
      </c>
      <c r="D36" t="s">
        <v>624</v>
      </c>
    </row>
    <row r="37" spans="1:4">
      <c r="A37" t="s">
        <v>1902</v>
      </c>
      <c r="B37" t="s">
        <v>136</v>
      </c>
      <c r="C37" t="s">
        <v>136</v>
      </c>
      <c r="D37" t="s">
        <v>660</v>
      </c>
    </row>
    <row r="38" spans="1:4">
      <c r="A38" t="s">
        <v>1904</v>
      </c>
      <c r="B38" t="s">
        <v>136</v>
      </c>
      <c r="C38" t="s">
        <v>136</v>
      </c>
      <c r="D38" t="s">
        <v>728</v>
      </c>
    </row>
    <row r="39" spans="1:4">
      <c r="A39" t="s">
        <v>1905</v>
      </c>
      <c r="B39" t="s">
        <v>136</v>
      </c>
      <c r="C39" t="s">
        <v>136</v>
      </c>
      <c r="D39" t="s">
        <v>763</v>
      </c>
    </row>
    <row r="40" spans="1:4">
      <c r="A40" t="s">
        <v>1907</v>
      </c>
      <c r="B40" t="s">
        <v>136</v>
      </c>
      <c r="C40" t="s">
        <v>136</v>
      </c>
      <c r="D40" t="s">
        <v>826</v>
      </c>
    </row>
    <row r="41" spans="1:4">
      <c r="A41" t="s">
        <v>1909</v>
      </c>
      <c r="B41" t="s">
        <v>136</v>
      </c>
      <c r="C41" t="s">
        <v>136</v>
      </c>
      <c r="D41" t="s">
        <v>900</v>
      </c>
    </row>
    <row r="42" spans="1:4">
      <c r="A42" t="s">
        <v>1910</v>
      </c>
      <c r="B42" t="s">
        <v>136</v>
      </c>
      <c r="C42" t="s">
        <v>136</v>
      </c>
      <c r="D42" t="s">
        <v>940</v>
      </c>
    </row>
    <row r="43" spans="1:4">
      <c r="A43" t="s">
        <v>1912</v>
      </c>
      <c r="B43" t="s">
        <v>136</v>
      </c>
      <c r="C43" t="s">
        <v>136</v>
      </c>
      <c r="D43" t="s">
        <v>1001</v>
      </c>
    </row>
    <row r="44" spans="1:4">
      <c r="A44" t="s">
        <v>1917</v>
      </c>
      <c r="B44" t="s">
        <v>136</v>
      </c>
      <c r="C44" t="s">
        <v>136</v>
      </c>
      <c r="D44" t="s">
        <v>1164</v>
      </c>
    </row>
    <row r="45" spans="1:4">
      <c r="A45" t="s">
        <v>1921</v>
      </c>
      <c r="B45" t="s">
        <v>136</v>
      </c>
      <c r="C45" t="s">
        <v>136</v>
      </c>
      <c r="D45" t="s">
        <v>1303</v>
      </c>
    </row>
    <row r="46" spans="1:4">
      <c r="A46" t="s">
        <v>1922</v>
      </c>
      <c r="B46" t="s">
        <v>136</v>
      </c>
      <c r="C46" t="s">
        <v>136</v>
      </c>
      <c r="D46" t="s">
        <v>1335</v>
      </c>
    </row>
    <row r="47" spans="1:4">
      <c r="A47" t="s">
        <v>1923</v>
      </c>
      <c r="B47" t="s">
        <v>136</v>
      </c>
      <c r="C47" t="s">
        <v>136</v>
      </c>
      <c r="D47" t="s">
        <v>1370</v>
      </c>
    </row>
    <row r="48" spans="1:4">
      <c r="A48" t="s">
        <v>1926</v>
      </c>
      <c r="B48" t="s">
        <v>136</v>
      </c>
      <c r="C48" t="s">
        <v>136</v>
      </c>
      <c r="D48" t="s">
        <v>1465</v>
      </c>
    </row>
    <row r="49" spans="1:4">
      <c r="A49" t="s">
        <v>1929</v>
      </c>
      <c r="B49" t="s">
        <v>136</v>
      </c>
      <c r="C49" t="s">
        <v>136</v>
      </c>
      <c r="D49" t="s">
        <v>1564</v>
      </c>
    </row>
    <row r="50" spans="1:4">
      <c r="A50" t="s">
        <v>1931</v>
      </c>
      <c r="B50" t="s">
        <v>136</v>
      </c>
      <c r="C50" t="s">
        <v>136</v>
      </c>
      <c r="D50" t="s">
        <v>1635</v>
      </c>
    </row>
    <row r="51" spans="1:4">
      <c r="A51" t="s">
        <v>1932</v>
      </c>
      <c r="B51" t="s">
        <v>136</v>
      </c>
      <c r="C51" t="s">
        <v>136</v>
      </c>
      <c r="D51" t="s">
        <v>1672</v>
      </c>
    </row>
    <row r="52" spans="1:4">
      <c r="A52" t="s">
        <v>1936</v>
      </c>
      <c r="B52" t="s">
        <v>136</v>
      </c>
      <c r="C52" t="s">
        <v>136</v>
      </c>
      <c r="D52" t="s">
        <v>1792</v>
      </c>
    </row>
    <row r="53" spans="1:4">
      <c r="A53" t="s">
        <v>1937</v>
      </c>
      <c r="B53" t="s">
        <v>136</v>
      </c>
      <c r="C53" t="s">
        <v>136</v>
      </c>
      <c r="D53" t="s">
        <v>1826</v>
      </c>
    </row>
  </sheetData>
  <autoFilter ref="A2:D2" xr:uid="{C9CA9139-9ED5-9D46-A7CF-7B630FA4C40E}">
    <sortState xmlns:xlrd2="http://schemas.microsoft.com/office/spreadsheetml/2017/richdata2" ref="A3:D53">
      <sortCondition ref="B2:B53"/>
    </sortState>
  </autoFilter>
  <sortState xmlns:xlrd2="http://schemas.microsoft.com/office/spreadsheetml/2017/richdata2" ref="A3:C54">
    <sortCondition ref="A4"/>
  </sortState>
  <phoneticPr fontId="18" type="noConversion"/>
  <conditionalFormatting sqref="B3:C53">
    <cfRule type="containsText" dxfId="1" priority="1" operator="containsText" text="Yes">
      <formula>NOT(ISERROR(SEARCH("Yes",B3)))</formula>
    </cfRule>
    <cfRule type="containsText" dxfId="0" priority="2" operator="containsText" text="No">
      <formula>NOT(ISERROR(SEARCH("No",B3)))</formula>
    </cfRule>
  </conditionalFormatting>
  <pageMargins left="0.7" right="0.7" top="0.75" bottom="0.75" header="0.3" footer="0.3"/>
  <pageSetup paperSize="9" orientation="portrait"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00997-3CA7-914E-B743-AF0B0CCF2600}">
  <dimension ref="A1:J53"/>
  <sheetViews>
    <sheetView topLeftCell="H1" workbookViewId="0">
      <selection activeCell="H6" sqref="H6"/>
    </sheetView>
  </sheetViews>
  <sheetFormatPr defaultColWidth="11" defaultRowHeight="15.75"/>
  <sheetData>
    <row r="1" spans="1:10">
      <c r="A1" t="s">
        <v>2081</v>
      </c>
      <c r="B1" t="s">
        <v>1999</v>
      </c>
      <c r="C1" t="s">
        <v>2001</v>
      </c>
      <c r="D1" t="s">
        <v>2003</v>
      </c>
    </row>
    <row r="2" spans="1:10">
      <c r="A2" t="s">
        <v>0</v>
      </c>
      <c r="B2" t="s">
        <v>37</v>
      </c>
      <c r="C2" t="s">
        <v>39</v>
      </c>
      <c r="D2" t="s">
        <v>41</v>
      </c>
      <c r="H2" s="2" t="s">
        <v>2090</v>
      </c>
    </row>
    <row r="3" spans="1:10">
      <c r="A3" t="s">
        <v>1888</v>
      </c>
      <c r="B3" t="s">
        <v>138</v>
      </c>
      <c r="C3" t="s">
        <v>138</v>
      </c>
      <c r="D3" t="s">
        <v>136</v>
      </c>
    </row>
    <row r="4" spans="1:10">
      <c r="A4" t="s">
        <v>1889</v>
      </c>
      <c r="B4" t="s">
        <v>136</v>
      </c>
      <c r="C4" t="s">
        <v>138</v>
      </c>
      <c r="D4" t="s">
        <v>136</v>
      </c>
      <c r="H4" t="s">
        <v>136</v>
      </c>
      <c r="I4">
        <f>COUNTIF(B3:B53, "Yes")</f>
        <v>21</v>
      </c>
      <c r="J4" s="19">
        <f>I4/I7</f>
        <v>0.41176470588235292</v>
      </c>
    </row>
    <row r="5" spans="1:10">
      <c r="A5" t="s">
        <v>1890</v>
      </c>
      <c r="B5" t="s">
        <v>138</v>
      </c>
      <c r="C5" t="s">
        <v>138</v>
      </c>
      <c r="D5" t="s">
        <v>138</v>
      </c>
      <c r="H5" t="s">
        <v>138</v>
      </c>
      <c r="I5">
        <f>COUNTIF(B3:B53, "No")</f>
        <v>27</v>
      </c>
      <c r="J5" s="19">
        <f>I5/I7</f>
        <v>0.52941176470588236</v>
      </c>
    </row>
    <row r="6" spans="1:10">
      <c r="A6" t="s">
        <v>1891</v>
      </c>
      <c r="B6" t="s">
        <v>136</v>
      </c>
      <c r="C6" t="s">
        <v>138</v>
      </c>
      <c r="D6" t="s">
        <v>138</v>
      </c>
      <c r="H6" t="s">
        <v>406</v>
      </c>
      <c r="I6">
        <f>COUNTIF(B3:B53, "N/A")</f>
        <v>3</v>
      </c>
      <c r="J6" s="19">
        <f>I6/I7</f>
        <v>5.8823529411764705E-2</v>
      </c>
    </row>
    <row r="7" spans="1:10">
      <c r="A7" t="s">
        <v>1892</v>
      </c>
      <c r="B7" t="s">
        <v>138</v>
      </c>
      <c r="C7" t="s">
        <v>138</v>
      </c>
      <c r="D7" t="s">
        <v>136</v>
      </c>
      <c r="I7">
        <f>SUM(I4:I6)</f>
        <v>51</v>
      </c>
    </row>
    <row r="8" spans="1:10">
      <c r="A8" t="s">
        <v>1893</v>
      </c>
      <c r="B8" t="s">
        <v>136</v>
      </c>
      <c r="C8" t="s">
        <v>138</v>
      </c>
      <c r="D8" t="s">
        <v>136</v>
      </c>
    </row>
    <row r="9" spans="1:10">
      <c r="A9" t="s">
        <v>1894</v>
      </c>
      <c r="B9" t="s">
        <v>138</v>
      </c>
      <c r="C9" t="s">
        <v>138</v>
      </c>
      <c r="D9" t="s">
        <v>138</v>
      </c>
      <c r="H9" s="2" t="s">
        <v>2091</v>
      </c>
    </row>
    <row r="10" spans="1:10">
      <c r="A10" t="s">
        <v>1895</v>
      </c>
      <c r="B10" t="s">
        <v>136</v>
      </c>
      <c r="C10" t="s">
        <v>138</v>
      </c>
      <c r="D10" t="s">
        <v>136</v>
      </c>
    </row>
    <row r="11" spans="1:10">
      <c r="A11" t="s">
        <v>1896</v>
      </c>
      <c r="B11" t="s">
        <v>136</v>
      </c>
      <c r="C11" t="s">
        <v>138</v>
      </c>
      <c r="D11" t="s">
        <v>136</v>
      </c>
      <c r="H11" t="s">
        <v>136</v>
      </c>
      <c r="I11">
        <f>COUNTIF(C3:C53, "Yes")</f>
        <v>2</v>
      </c>
      <c r="J11" s="19">
        <f>I11/I14</f>
        <v>3.9215686274509803E-2</v>
      </c>
    </row>
    <row r="12" spans="1:10">
      <c r="A12" t="s">
        <v>1897</v>
      </c>
      <c r="B12" t="s">
        <v>138</v>
      </c>
      <c r="C12" t="s">
        <v>138</v>
      </c>
      <c r="D12" t="s">
        <v>138</v>
      </c>
      <c r="H12" t="s">
        <v>138</v>
      </c>
      <c r="I12">
        <f>COUNTIF(C3:C53, "No")</f>
        <v>47</v>
      </c>
      <c r="J12" s="19">
        <f>I12/I14</f>
        <v>0.92156862745098034</v>
      </c>
    </row>
    <row r="13" spans="1:10">
      <c r="A13" t="s">
        <v>1898</v>
      </c>
      <c r="B13" t="s">
        <v>136</v>
      </c>
      <c r="C13" t="s">
        <v>138</v>
      </c>
      <c r="D13" t="s">
        <v>136</v>
      </c>
      <c r="H13" t="s">
        <v>406</v>
      </c>
      <c r="I13">
        <f>COUNTIF(C3:C53, "N/A")</f>
        <v>2</v>
      </c>
      <c r="J13" s="19">
        <f>I13/I14</f>
        <v>3.9215686274509803E-2</v>
      </c>
    </row>
    <row r="14" spans="1:10">
      <c r="A14" t="s">
        <v>1899</v>
      </c>
      <c r="B14" t="s">
        <v>138</v>
      </c>
      <c r="C14" t="s">
        <v>138</v>
      </c>
      <c r="D14" t="s">
        <v>136</v>
      </c>
      <c r="I14">
        <f>SUM(I11:I13)</f>
        <v>51</v>
      </c>
    </row>
    <row r="15" spans="1:10">
      <c r="A15" t="s">
        <v>1900</v>
      </c>
      <c r="B15" t="s">
        <v>138</v>
      </c>
      <c r="C15" t="s">
        <v>138</v>
      </c>
      <c r="D15" t="s">
        <v>136</v>
      </c>
    </row>
    <row r="16" spans="1:10">
      <c r="A16" t="s">
        <v>1901</v>
      </c>
      <c r="B16" t="s">
        <v>136</v>
      </c>
      <c r="C16" t="s">
        <v>136</v>
      </c>
      <c r="D16" t="s">
        <v>136</v>
      </c>
      <c r="H16" s="2" t="s">
        <v>2092</v>
      </c>
    </row>
    <row r="17" spans="1:10">
      <c r="A17" t="s">
        <v>1902</v>
      </c>
      <c r="B17" t="s">
        <v>136</v>
      </c>
      <c r="C17" t="s">
        <v>136</v>
      </c>
      <c r="D17" t="s">
        <v>136</v>
      </c>
    </row>
    <row r="18" spans="1:10">
      <c r="A18" t="s">
        <v>1903</v>
      </c>
      <c r="B18" t="s">
        <v>136</v>
      </c>
      <c r="C18" t="s">
        <v>138</v>
      </c>
      <c r="D18" t="s">
        <v>138</v>
      </c>
      <c r="H18" t="s">
        <v>136</v>
      </c>
      <c r="I18">
        <f>COUNTIF(D3:D53, "Yes")</f>
        <v>31</v>
      </c>
      <c r="J18" s="19">
        <f>I18/I21</f>
        <v>0.60784313725490191</v>
      </c>
    </row>
    <row r="19" spans="1:10">
      <c r="A19" t="s">
        <v>1904</v>
      </c>
      <c r="B19" t="s">
        <v>138</v>
      </c>
      <c r="C19" t="s">
        <v>138</v>
      </c>
      <c r="D19" t="s">
        <v>138</v>
      </c>
      <c r="H19" t="s">
        <v>138</v>
      </c>
      <c r="I19">
        <f>COUNTIF(D3:D53, "No")</f>
        <v>20</v>
      </c>
      <c r="J19" s="19">
        <f>I19/I21</f>
        <v>0.39215686274509803</v>
      </c>
    </row>
    <row r="20" spans="1:10">
      <c r="A20" t="s">
        <v>1905</v>
      </c>
      <c r="B20" t="s">
        <v>138</v>
      </c>
      <c r="C20" t="s">
        <v>138</v>
      </c>
      <c r="D20" t="s">
        <v>136</v>
      </c>
      <c r="H20" t="s">
        <v>406</v>
      </c>
      <c r="I20">
        <f>COUNTIF(D3:D53, "N/A")</f>
        <v>0</v>
      </c>
      <c r="J20" s="19">
        <f>I20/I21</f>
        <v>0</v>
      </c>
    </row>
    <row r="21" spans="1:10">
      <c r="A21" t="s">
        <v>1906</v>
      </c>
      <c r="B21" t="s">
        <v>136</v>
      </c>
      <c r="C21" t="s">
        <v>138</v>
      </c>
      <c r="D21" t="s">
        <v>138</v>
      </c>
      <c r="I21">
        <f>SUM(I18:I20)</f>
        <v>51</v>
      </c>
    </row>
    <row r="22" spans="1:10">
      <c r="A22" t="s">
        <v>1907</v>
      </c>
      <c r="B22" t="s">
        <v>138</v>
      </c>
      <c r="C22" t="s">
        <v>138</v>
      </c>
      <c r="D22" t="s">
        <v>136</v>
      </c>
    </row>
    <row r="23" spans="1:10">
      <c r="A23" t="s">
        <v>1908</v>
      </c>
      <c r="B23" t="s">
        <v>138</v>
      </c>
      <c r="C23" t="s">
        <v>138</v>
      </c>
      <c r="D23" t="s">
        <v>136</v>
      </c>
    </row>
    <row r="24" spans="1:10">
      <c r="A24" t="s">
        <v>1909</v>
      </c>
      <c r="B24" t="s">
        <v>136</v>
      </c>
      <c r="C24" t="s">
        <v>138</v>
      </c>
      <c r="D24" t="s">
        <v>136</v>
      </c>
    </row>
    <row r="25" spans="1:10">
      <c r="A25" t="s">
        <v>1910</v>
      </c>
      <c r="B25" t="s">
        <v>406</v>
      </c>
      <c r="C25" t="s">
        <v>138</v>
      </c>
      <c r="D25" t="s">
        <v>136</v>
      </c>
    </row>
    <row r="26" spans="1:10">
      <c r="A26" t="s">
        <v>1911</v>
      </c>
      <c r="B26" t="s">
        <v>138</v>
      </c>
      <c r="C26" t="s">
        <v>138</v>
      </c>
      <c r="D26" t="s">
        <v>138</v>
      </c>
    </row>
    <row r="27" spans="1:10">
      <c r="A27" t="s">
        <v>1912</v>
      </c>
      <c r="B27" t="s">
        <v>406</v>
      </c>
      <c r="C27" t="s">
        <v>406</v>
      </c>
      <c r="D27" t="s">
        <v>138</v>
      </c>
    </row>
    <row r="28" spans="1:10">
      <c r="A28" t="s">
        <v>1913</v>
      </c>
      <c r="B28" t="s">
        <v>138</v>
      </c>
      <c r="C28" t="s">
        <v>138</v>
      </c>
      <c r="D28" t="s">
        <v>136</v>
      </c>
    </row>
    <row r="29" spans="1:10">
      <c r="A29" t="s">
        <v>1914</v>
      </c>
      <c r="B29" t="s">
        <v>138</v>
      </c>
      <c r="C29" t="s">
        <v>138</v>
      </c>
      <c r="D29" t="s">
        <v>138</v>
      </c>
    </row>
    <row r="30" spans="1:10">
      <c r="A30" t="s">
        <v>1915</v>
      </c>
      <c r="B30" t="s">
        <v>138</v>
      </c>
      <c r="C30" t="s">
        <v>138</v>
      </c>
      <c r="D30" t="s">
        <v>136</v>
      </c>
    </row>
    <row r="31" spans="1:10">
      <c r="A31" t="s">
        <v>1916</v>
      </c>
      <c r="B31" t="s">
        <v>136</v>
      </c>
      <c r="C31" t="s">
        <v>138</v>
      </c>
      <c r="D31" t="s">
        <v>136</v>
      </c>
    </row>
    <row r="32" spans="1:10">
      <c r="A32" t="s">
        <v>1917</v>
      </c>
      <c r="B32" t="s">
        <v>136</v>
      </c>
      <c r="C32" t="s">
        <v>138</v>
      </c>
      <c r="D32" t="s">
        <v>138</v>
      </c>
    </row>
    <row r="33" spans="1:4">
      <c r="A33" t="s">
        <v>1918</v>
      </c>
      <c r="B33" t="s">
        <v>138</v>
      </c>
      <c r="C33" t="s">
        <v>138</v>
      </c>
      <c r="D33" t="s">
        <v>136</v>
      </c>
    </row>
    <row r="34" spans="1:4">
      <c r="A34" t="s">
        <v>1919</v>
      </c>
      <c r="B34" t="s">
        <v>136</v>
      </c>
      <c r="C34" t="s">
        <v>138</v>
      </c>
      <c r="D34" t="s">
        <v>138</v>
      </c>
    </row>
    <row r="35" spans="1:4">
      <c r="A35" t="s">
        <v>1920</v>
      </c>
      <c r="B35" t="s">
        <v>136</v>
      </c>
      <c r="C35" t="s">
        <v>138</v>
      </c>
      <c r="D35" t="s">
        <v>136</v>
      </c>
    </row>
    <row r="36" spans="1:4">
      <c r="A36" t="s">
        <v>1921</v>
      </c>
      <c r="B36" t="s">
        <v>138</v>
      </c>
      <c r="C36" t="s">
        <v>138</v>
      </c>
      <c r="D36" t="s">
        <v>138</v>
      </c>
    </row>
    <row r="37" spans="1:4">
      <c r="A37" t="s">
        <v>1922</v>
      </c>
      <c r="B37" t="s">
        <v>136</v>
      </c>
      <c r="C37" t="s">
        <v>138</v>
      </c>
      <c r="D37" t="s">
        <v>136</v>
      </c>
    </row>
    <row r="38" spans="1:4">
      <c r="A38" t="s">
        <v>1923</v>
      </c>
      <c r="B38" t="s">
        <v>136</v>
      </c>
      <c r="C38" t="s">
        <v>138</v>
      </c>
      <c r="D38" t="s">
        <v>138</v>
      </c>
    </row>
    <row r="39" spans="1:4">
      <c r="A39" t="s">
        <v>1924</v>
      </c>
      <c r="B39" t="s">
        <v>138</v>
      </c>
      <c r="C39" t="s">
        <v>406</v>
      </c>
      <c r="D39" t="s">
        <v>138</v>
      </c>
    </row>
    <row r="40" spans="1:4">
      <c r="A40" t="s">
        <v>1925</v>
      </c>
      <c r="B40" t="s">
        <v>138</v>
      </c>
      <c r="C40" t="s">
        <v>138</v>
      </c>
      <c r="D40" t="s">
        <v>138</v>
      </c>
    </row>
    <row r="41" spans="1:4">
      <c r="A41" t="s">
        <v>1926</v>
      </c>
      <c r="B41" t="s">
        <v>138</v>
      </c>
      <c r="C41" t="s">
        <v>138</v>
      </c>
      <c r="D41" t="s">
        <v>138</v>
      </c>
    </row>
    <row r="42" spans="1:4">
      <c r="A42" t="s">
        <v>1927</v>
      </c>
      <c r="B42" t="s">
        <v>406</v>
      </c>
      <c r="C42" t="s">
        <v>138</v>
      </c>
      <c r="D42" t="s">
        <v>136</v>
      </c>
    </row>
    <row r="43" spans="1:4">
      <c r="A43" t="s">
        <v>1928</v>
      </c>
      <c r="B43" t="s">
        <v>138</v>
      </c>
      <c r="C43" t="s">
        <v>138</v>
      </c>
      <c r="D43" t="s">
        <v>136</v>
      </c>
    </row>
    <row r="44" spans="1:4">
      <c r="A44" t="s">
        <v>1929</v>
      </c>
      <c r="B44" t="s">
        <v>138</v>
      </c>
      <c r="C44" t="s">
        <v>138</v>
      </c>
      <c r="D44" t="s">
        <v>136</v>
      </c>
    </row>
    <row r="45" spans="1:4">
      <c r="A45" t="s">
        <v>1930</v>
      </c>
      <c r="B45" t="s">
        <v>136</v>
      </c>
      <c r="C45" t="s">
        <v>138</v>
      </c>
      <c r="D45" t="s">
        <v>136</v>
      </c>
    </row>
    <row r="46" spans="1:4">
      <c r="A46" t="s">
        <v>1931</v>
      </c>
      <c r="B46" t="s">
        <v>138</v>
      </c>
      <c r="C46" t="s">
        <v>138</v>
      </c>
      <c r="D46" t="s">
        <v>138</v>
      </c>
    </row>
    <row r="47" spans="1:4">
      <c r="A47" t="s">
        <v>1932</v>
      </c>
      <c r="B47" t="s">
        <v>138</v>
      </c>
      <c r="C47" t="s">
        <v>138</v>
      </c>
      <c r="D47" t="s">
        <v>136</v>
      </c>
    </row>
    <row r="48" spans="1:4">
      <c r="A48" t="s">
        <v>1933</v>
      </c>
      <c r="B48" t="s">
        <v>138</v>
      </c>
      <c r="C48" t="s">
        <v>138</v>
      </c>
      <c r="D48" t="s">
        <v>136</v>
      </c>
    </row>
    <row r="49" spans="1:4">
      <c r="A49" t="s">
        <v>1934</v>
      </c>
      <c r="B49" t="s">
        <v>138</v>
      </c>
      <c r="C49" t="s">
        <v>138</v>
      </c>
      <c r="D49" t="s">
        <v>136</v>
      </c>
    </row>
    <row r="50" spans="1:4">
      <c r="A50" t="s">
        <v>1935</v>
      </c>
      <c r="B50" t="s">
        <v>136</v>
      </c>
      <c r="C50" t="s">
        <v>138</v>
      </c>
      <c r="D50" t="s">
        <v>136</v>
      </c>
    </row>
    <row r="51" spans="1:4">
      <c r="A51" t="s">
        <v>1936</v>
      </c>
      <c r="B51" t="s">
        <v>136</v>
      </c>
      <c r="C51" t="s">
        <v>138</v>
      </c>
      <c r="D51" t="s">
        <v>136</v>
      </c>
    </row>
    <row r="52" spans="1:4">
      <c r="A52" t="s">
        <v>1937</v>
      </c>
      <c r="B52" t="s">
        <v>136</v>
      </c>
      <c r="C52" t="s">
        <v>138</v>
      </c>
      <c r="D52" t="s">
        <v>138</v>
      </c>
    </row>
    <row r="53" spans="1:4">
      <c r="A53" t="s">
        <v>1938</v>
      </c>
      <c r="B53" t="s">
        <v>138</v>
      </c>
      <c r="C53" t="s">
        <v>138</v>
      </c>
      <c r="D53" t="s">
        <v>138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4A9BD-893B-F547-AD18-052FD0602881}">
  <dimension ref="A1:C53"/>
  <sheetViews>
    <sheetView workbookViewId="0">
      <pane ySplit="2" topLeftCell="A3" activePane="bottomLeft" state="frozen"/>
      <selection pane="bottomLeft" activeCell="C52" sqref="C52"/>
    </sheetView>
  </sheetViews>
  <sheetFormatPr defaultColWidth="11" defaultRowHeight="15.95" customHeight="1"/>
  <sheetData>
    <row r="1" spans="1:3" ht="15.95" customHeight="1">
      <c r="A1" s="2" t="s">
        <v>2081</v>
      </c>
      <c r="B1" s="2" t="s">
        <v>1999</v>
      </c>
      <c r="C1" s="27" t="s">
        <v>2000</v>
      </c>
    </row>
    <row r="2" spans="1:3" ht="15.95" customHeight="1">
      <c r="A2" s="2" t="s">
        <v>0</v>
      </c>
      <c r="B2" s="2" t="s">
        <v>37</v>
      </c>
      <c r="C2" s="27" t="s">
        <v>38</v>
      </c>
    </row>
    <row r="3" spans="1:3" ht="15.95" customHeight="1">
      <c r="A3" t="s">
        <v>1888</v>
      </c>
      <c r="B3" t="s">
        <v>138</v>
      </c>
      <c r="C3" s="25"/>
    </row>
    <row r="4" spans="1:3" ht="15.95" customHeight="1">
      <c r="A4" t="s">
        <v>1889</v>
      </c>
      <c r="B4" t="s">
        <v>136</v>
      </c>
      <c r="C4" s="25" t="s">
        <v>189</v>
      </c>
    </row>
    <row r="5" spans="1:3" ht="15.95" customHeight="1">
      <c r="A5" t="s">
        <v>1890</v>
      </c>
      <c r="B5" t="s">
        <v>138</v>
      </c>
      <c r="C5" s="25"/>
    </row>
    <row r="6" spans="1:3" ht="15.95" customHeight="1">
      <c r="A6" t="s">
        <v>1891</v>
      </c>
      <c r="B6" t="s">
        <v>136</v>
      </c>
      <c r="C6" s="25" t="s">
        <v>261</v>
      </c>
    </row>
    <row r="7" spans="1:3" ht="15.95" customHeight="1">
      <c r="A7" t="s">
        <v>1892</v>
      </c>
      <c r="B7" t="s">
        <v>138</v>
      </c>
      <c r="C7" s="25"/>
    </row>
    <row r="8" spans="1:3" ht="15.95" customHeight="1">
      <c r="A8" t="s">
        <v>1893</v>
      </c>
      <c r="B8" t="s">
        <v>136</v>
      </c>
      <c r="C8" s="25" t="s">
        <v>334</v>
      </c>
    </row>
    <row r="9" spans="1:3" ht="15.95" customHeight="1">
      <c r="A9" t="s">
        <v>1894</v>
      </c>
      <c r="B9" t="s">
        <v>138</v>
      </c>
      <c r="C9" s="25"/>
    </row>
    <row r="10" spans="1:3" ht="15.95" customHeight="1">
      <c r="A10" t="s">
        <v>1895</v>
      </c>
      <c r="B10" t="s">
        <v>136</v>
      </c>
      <c r="C10" s="25" t="s">
        <v>414</v>
      </c>
    </row>
    <row r="11" spans="1:3" ht="15.95" customHeight="1">
      <c r="A11" t="s">
        <v>1896</v>
      </c>
      <c r="B11" t="s">
        <v>136</v>
      </c>
      <c r="C11" s="25" t="s">
        <v>446</v>
      </c>
    </row>
    <row r="12" spans="1:3" ht="15.95" customHeight="1">
      <c r="A12" t="s">
        <v>1897</v>
      </c>
      <c r="B12" t="s">
        <v>138</v>
      </c>
      <c r="C12" s="25"/>
    </row>
    <row r="13" spans="1:3" ht="15.95" customHeight="1">
      <c r="A13" t="s">
        <v>1898</v>
      </c>
      <c r="B13" t="s">
        <v>136</v>
      </c>
      <c r="C13" s="25" t="s">
        <v>516</v>
      </c>
    </row>
    <row r="14" spans="1:3" ht="15.95" customHeight="1">
      <c r="A14" t="s">
        <v>1899</v>
      </c>
      <c r="B14" t="s">
        <v>138</v>
      </c>
      <c r="C14" s="25"/>
    </row>
    <row r="15" spans="1:3" ht="15.95" customHeight="1">
      <c r="A15" t="s">
        <v>1900</v>
      </c>
      <c r="B15" t="s">
        <v>138</v>
      </c>
      <c r="C15" s="25"/>
    </row>
    <row r="16" spans="1:3" ht="15.95" customHeight="1">
      <c r="A16" t="s">
        <v>1901</v>
      </c>
      <c r="B16" t="s">
        <v>136</v>
      </c>
      <c r="C16" s="25" t="s">
        <v>625</v>
      </c>
    </row>
    <row r="17" spans="1:3" ht="15.95" customHeight="1">
      <c r="A17" t="s">
        <v>1902</v>
      </c>
      <c r="B17" t="s">
        <v>136</v>
      </c>
      <c r="C17" s="26" t="s">
        <v>2359</v>
      </c>
    </row>
    <row r="18" spans="1:3" ht="15.95" customHeight="1">
      <c r="A18" t="s">
        <v>1903</v>
      </c>
      <c r="B18" t="s">
        <v>136</v>
      </c>
      <c r="C18" s="25" t="s">
        <v>696</v>
      </c>
    </row>
    <row r="19" spans="1:3" ht="15.95" customHeight="1">
      <c r="A19" t="s">
        <v>1904</v>
      </c>
      <c r="B19" t="s">
        <v>138</v>
      </c>
      <c r="C19" s="25"/>
    </row>
    <row r="20" spans="1:3" ht="15.95" customHeight="1">
      <c r="A20" t="s">
        <v>1905</v>
      </c>
      <c r="B20" t="s">
        <v>138</v>
      </c>
      <c r="C20" s="25"/>
    </row>
    <row r="21" spans="1:3" ht="15.95" customHeight="1">
      <c r="A21" t="s">
        <v>1906</v>
      </c>
      <c r="B21" t="s">
        <v>136</v>
      </c>
      <c r="C21" s="25" t="s">
        <v>790</v>
      </c>
    </row>
    <row r="22" spans="1:3" ht="15.95" customHeight="1">
      <c r="A22" t="s">
        <v>1907</v>
      </c>
      <c r="B22" t="s">
        <v>138</v>
      </c>
      <c r="C22" s="25"/>
    </row>
    <row r="23" spans="1:3" ht="15.95" customHeight="1">
      <c r="A23" t="s">
        <v>1908</v>
      </c>
      <c r="B23" t="s">
        <v>138</v>
      </c>
      <c r="C23" s="25"/>
    </row>
    <row r="24" spans="1:3" ht="15.95" customHeight="1">
      <c r="A24" t="s">
        <v>1909</v>
      </c>
      <c r="B24" t="s">
        <v>136</v>
      </c>
      <c r="C24" s="25" t="s">
        <v>901</v>
      </c>
    </row>
    <row r="25" spans="1:3" ht="15.95" customHeight="1">
      <c r="A25" t="s">
        <v>1910</v>
      </c>
      <c r="B25" t="s">
        <v>406</v>
      </c>
      <c r="C25" s="25"/>
    </row>
    <row r="26" spans="1:3" ht="15.95" customHeight="1">
      <c r="A26" t="s">
        <v>1911</v>
      </c>
      <c r="B26" t="s">
        <v>138</v>
      </c>
      <c r="C26" s="25"/>
    </row>
    <row r="27" spans="1:3" ht="15.95" customHeight="1">
      <c r="A27" t="s">
        <v>1912</v>
      </c>
      <c r="B27" t="s">
        <v>406</v>
      </c>
      <c r="C27" s="25"/>
    </row>
    <row r="28" spans="1:3" ht="15.95" customHeight="1">
      <c r="A28" t="s">
        <v>1913</v>
      </c>
      <c r="B28" t="s">
        <v>138</v>
      </c>
      <c r="C28" s="25"/>
    </row>
    <row r="29" spans="1:3" ht="15.95" customHeight="1">
      <c r="A29" t="s">
        <v>1914</v>
      </c>
      <c r="B29" t="s">
        <v>138</v>
      </c>
      <c r="C29" s="25"/>
    </row>
    <row r="30" spans="1:3" ht="15.95" customHeight="1">
      <c r="A30" t="s">
        <v>1915</v>
      </c>
      <c r="B30" t="s">
        <v>138</v>
      </c>
      <c r="C30" s="25"/>
    </row>
    <row r="31" spans="1:3" ht="15.95" customHeight="1">
      <c r="A31" t="s">
        <v>1916</v>
      </c>
      <c r="B31" t="s">
        <v>136</v>
      </c>
      <c r="C31" s="25" t="s">
        <v>1127</v>
      </c>
    </row>
    <row r="32" spans="1:3" ht="15.95" customHeight="1">
      <c r="A32" t="s">
        <v>1917</v>
      </c>
      <c r="B32" t="s">
        <v>136</v>
      </c>
      <c r="C32" s="25" t="s">
        <v>1165</v>
      </c>
    </row>
    <row r="33" spans="1:3" ht="15.95" customHeight="1">
      <c r="A33" t="s">
        <v>1918</v>
      </c>
      <c r="B33" t="s">
        <v>138</v>
      </c>
      <c r="C33" s="25"/>
    </row>
    <row r="34" spans="1:3" ht="15.95" customHeight="1">
      <c r="A34" t="s">
        <v>1919</v>
      </c>
      <c r="B34" t="s">
        <v>136</v>
      </c>
      <c r="C34" s="25" t="s">
        <v>1234</v>
      </c>
    </row>
    <row r="35" spans="1:3" ht="15.95" customHeight="1">
      <c r="A35" t="s">
        <v>1920</v>
      </c>
      <c r="B35" t="s">
        <v>136</v>
      </c>
      <c r="C35" s="25" t="s">
        <v>1266</v>
      </c>
    </row>
    <row r="36" spans="1:3" ht="15.95" customHeight="1">
      <c r="A36" t="s">
        <v>1921</v>
      </c>
      <c r="B36" t="s">
        <v>138</v>
      </c>
      <c r="C36" s="25"/>
    </row>
    <row r="37" spans="1:3" ht="15.95" customHeight="1">
      <c r="A37" t="s">
        <v>1922</v>
      </c>
      <c r="B37" t="s">
        <v>136</v>
      </c>
      <c r="C37" s="25" t="s">
        <v>1336</v>
      </c>
    </row>
    <row r="38" spans="1:3" ht="15.95" customHeight="1">
      <c r="A38" t="s">
        <v>1923</v>
      </c>
      <c r="B38" t="s">
        <v>136</v>
      </c>
      <c r="C38" s="25" t="s">
        <v>1371</v>
      </c>
    </row>
    <row r="39" spans="1:3" ht="15.95" customHeight="1">
      <c r="A39" t="s">
        <v>1924</v>
      </c>
      <c r="B39" t="s">
        <v>138</v>
      </c>
      <c r="C39" s="25"/>
    </row>
    <row r="40" spans="1:3" ht="15.95" customHeight="1">
      <c r="A40" t="s">
        <v>1925</v>
      </c>
      <c r="B40" t="s">
        <v>138</v>
      </c>
      <c r="C40" s="25"/>
    </row>
    <row r="41" spans="1:3" ht="15.95" customHeight="1">
      <c r="A41" t="s">
        <v>1926</v>
      </c>
      <c r="B41" t="s">
        <v>138</v>
      </c>
      <c r="C41" s="25"/>
    </row>
    <row r="42" spans="1:3" ht="15.95" customHeight="1">
      <c r="A42" t="s">
        <v>1927</v>
      </c>
      <c r="B42" t="s">
        <v>406</v>
      </c>
      <c r="C42" s="25"/>
    </row>
    <row r="43" spans="1:3" ht="15.95" customHeight="1">
      <c r="A43" t="s">
        <v>1928</v>
      </c>
      <c r="B43" t="s">
        <v>138</v>
      </c>
      <c r="C43" s="25"/>
    </row>
    <row r="44" spans="1:3" ht="15.95" customHeight="1">
      <c r="A44" t="s">
        <v>1929</v>
      </c>
      <c r="B44" t="s">
        <v>138</v>
      </c>
      <c r="C44" s="25"/>
    </row>
    <row r="45" spans="1:3" ht="15.95" customHeight="1">
      <c r="A45" t="s">
        <v>1930</v>
      </c>
      <c r="B45" t="s">
        <v>136</v>
      </c>
      <c r="C45" s="25" t="s">
        <v>1601</v>
      </c>
    </row>
    <row r="46" spans="1:3" ht="15.95" customHeight="1">
      <c r="A46" t="s">
        <v>1931</v>
      </c>
      <c r="B46" t="s">
        <v>138</v>
      </c>
      <c r="C46" s="25"/>
    </row>
    <row r="47" spans="1:3" ht="15.95" customHeight="1">
      <c r="A47" t="s">
        <v>1932</v>
      </c>
      <c r="B47" t="s">
        <v>138</v>
      </c>
      <c r="C47" s="25"/>
    </row>
    <row r="48" spans="1:3" ht="15.95" customHeight="1">
      <c r="A48" t="s">
        <v>1933</v>
      </c>
      <c r="B48" t="s">
        <v>138</v>
      </c>
      <c r="C48" s="25"/>
    </row>
    <row r="49" spans="1:3" ht="15.95" customHeight="1">
      <c r="A49" t="s">
        <v>1934</v>
      </c>
      <c r="B49" t="s">
        <v>138</v>
      </c>
      <c r="C49" s="25"/>
    </row>
    <row r="50" spans="1:3" ht="15.95" customHeight="1">
      <c r="A50" t="s">
        <v>1935</v>
      </c>
      <c r="B50" t="s">
        <v>136</v>
      </c>
      <c r="C50" s="25" t="s">
        <v>1758</v>
      </c>
    </row>
    <row r="51" spans="1:3" ht="15.95" customHeight="1">
      <c r="A51" t="s">
        <v>1936</v>
      </c>
      <c r="B51" t="s">
        <v>136</v>
      </c>
      <c r="C51" s="25" t="s">
        <v>1793</v>
      </c>
    </row>
    <row r="52" spans="1:3" ht="15.95" customHeight="1">
      <c r="A52" t="s">
        <v>1937</v>
      </c>
      <c r="B52" t="s">
        <v>136</v>
      </c>
      <c r="C52" s="25" t="s">
        <v>1827</v>
      </c>
    </row>
    <row r="53" spans="1:3" ht="15.95" customHeight="1">
      <c r="A53" t="s">
        <v>1938</v>
      </c>
      <c r="B53" t="s">
        <v>138</v>
      </c>
      <c r="C53" s="25"/>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DA7D2-32A9-EE4B-B507-A2AD0DC03CD7}">
  <dimension ref="A1:I53"/>
  <sheetViews>
    <sheetView workbookViewId="0">
      <selection activeCell="O44" sqref="O44"/>
    </sheetView>
  </sheetViews>
  <sheetFormatPr defaultColWidth="11" defaultRowHeight="15.75"/>
  <cols>
    <col min="6" max="6" width="22.625" customWidth="1"/>
  </cols>
  <sheetData>
    <row r="1" spans="1:9">
      <c r="A1" t="s">
        <v>2081</v>
      </c>
      <c r="B1" t="s">
        <v>2008</v>
      </c>
    </row>
    <row r="2" spans="1:9">
      <c r="A2" t="s">
        <v>0</v>
      </c>
      <c r="B2" t="s">
        <v>47</v>
      </c>
      <c r="F2" s="2" t="s">
        <v>2082</v>
      </c>
    </row>
    <row r="3" spans="1:9">
      <c r="A3" t="s">
        <v>1888</v>
      </c>
      <c r="B3" t="s">
        <v>144</v>
      </c>
    </row>
    <row r="4" spans="1:9">
      <c r="A4" t="s">
        <v>1889</v>
      </c>
      <c r="B4" t="s">
        <v>142</v>
      </c>
      <c r="F4" t="s">
        <v>144</v>
      </c>
      <c r="G4">
        <f>COUNTIF(B3:B53, "Strongly Agree")</f>
        <v>12</v>
      </c>
      <c r="H4" s="19">
        <f>G4/G9</f>
        <v>0.23529411764705882</v>
      </c>
      <c r="I4" s="24">
        <f>H4+H5</f>
        <v>0.72549019607843135</v>
      </c>
    </row>
    <row r="5" spans="1:9">
      <c r="A5" t="s">
        <v>1890</v>
      </c>
      <c r="B5" t="s">
        <v>171</v>
      </c>
      <c r="F5" t="s">
        <v>142</v>
      </c>
      <c r="G5">
        <f>COUNTIF(B3:B53, "Agree")</f>
        <v>25</v>
      </c>
      <c r="H5" s="19">
        <f>G5/G9</f>
        <v>0.49019607843137253</v>
      </c>
    </row>
    <row r="6" spans="1:9">
      <c r="A6" t="s">
        <v>1891</v>
      </c>
      <c r="B6" t="s">
        <v>144</v>
      </c>
      <c r="F6" t="s">
        <v>171</v>
      </c>
      <c r="G6">
        <f>COUNTIF(B3:B53, "Neither Agree or Disagree")</f>
        <v>12</v>
      </c>
      <c r="H6" s="19">
        <f>G6/G9</f>
        <v>0.23529411764705882</v>
      </c>
    </row>
    <row r="7" spans="1:9">
      <c r="A7" t="s">
        <v>1892</v>
      </c>
      <c r="B7" t="s">
        <v>171</v>
      </c>
      <c r="F7" t="s">
        <v>165</v>
      </c>
      <c r="G7">
        <f>COUNTIF(B3:B53, "Disagree")</f>
        <v>1</v>
      </c>
      <c r="H7" s="19">
        <f>G7/G9</f>
        <v>1.9607843137254902E-2</v>
      </c>
      <c r="I7" s="24">
        <f>H7+H8</f>
        <v>3.9215686274509803E-2</v>
      </c>
    </row>
    <row r="8" spans="1:9">
      <c r="A8" t="s">
        <v>1893</v>
      </c>
      <c r="B8" t="s">
        <v>142</v>
      </c>
      <c r="F8" t="s">
        <v>246</v>
      </c>
      <c r="G8">
        <f>COUNTIF(B3:B53, "Strongly Disagree")</f>
        <v>1</v>
      </c>
      <c r="H8" s="19">
        <f>G8/G9</f>
        <v>1.9607843137254902E-2</v>
      </c>
    </row>
    <row r="9" spans="1:9">
      <c r="A9" t="s">
        <v>1894</v>
      </c>
      <c r="B9" t="s">
        <v>171</v>
      </c>
      <c r="G9">
        <f>SUM(G4:G8)</f>
        <v>51</v>
      </c>
    </row>
    <row r="10" spans="1:9">
      <c r="A10" t="s">
        <v>1895</v>
      </c>
      <c r="B10" t="s">
        <v>142</v>
      </c>
    </row>
    <row r="11" spans="1:9">
      <c r="A11" t="s">
        <v>1896</v>
      </c>
      <c r="B11" t="s">
        <v>144</v>
      </c>
    </row>
    <row r="12" spans="1:9">
      <c r="A12" t="s">
        <v>1897</v>
      </c>
      <c r="B12" t="s">
        <v>142</v>
      </c>
    </row>
    <row r="13" spans="1:9">
      <c r="A13" t="s">
        <v>1898</v>
      </c>
      <c r="B13" t="s">
        <v>144</v>
      </c>
    </row>
    <row r="14" spans="1:9">
      <c r="A14" t="s">
        <v>1899</v>
      </c>
      <c r="B14" t="s">
        <v>142</v>
      </c>
    </row>
    <row r="15" spans="1:9">
      <c r="A15" t="s">
        <v>1900</v>
      </c>
      <c r="B15" t="s">
        <v>171</v>
      </c>
    </row>
    <row r="16" spans="1:9">
      <c r="A16" t="s">
        <v>1901</v>
      </c>
      <c r="B16" t="s">
        <v>142</v>
      </c>
    </row>
    <row r="17" spans="1:2">
      <c r="A17" t="s">
        <v>1902</v>
      </c>
      <c r="B17" t="s">
        <v>142</v>
      </c>
    </row>
    <row r="18" spans="1:2">
      <c r="A18" t="s">
        <v>1903</v>
      </c>
      <c r="B18" t="s">
        <v>142</v>
      </c>
    </row>
    <row r="19" spans="1:2">
      <c r="A19" t="s">
        <v>1904</v>
      </c>
      <c r="B19" t="s">
        <v>142</v>
      </c>
    </row>
    <row r="20" spans="1:2">
      <c r="A20" t="s">
        <v>1905</v>
      </c>
      <c r="B20" t="s">
        <v>171</v>
      </c>
    </row>
    <row r="21" spans="1:2">
      <c r="A21" t="s">
        <v>1906</v>
      </c>
      <c r="B21" t="s">
        <v>142</v>
      </c>
    </row>
    <row r="22" spans="1:2">
      <c r="A22" t="s">
        <v>1907</v>
      </c>
      <c r="B22" t="s">
        <v>142</v>
      </c>
    </row>
    <row r="23" spans="1:2">
      <c r="A23" t="s">
        <v>1908</v>
      </c>
      <c r="B23" t="s">
        <v>144</v>
      </c>
    </row>
    <row r="24" spans="1:2">
      <c r="A24" t="s">
        <v>1909</v>
      </c>
      <c r="B24" t="s">
        <v>144</v>
      </c>
    </row>
    <row r="25" spans="1:2">
      <c r="A25" t="s">
        <v>1910</v>
      </c>
      <c r="B25" t="s">
        <v>142</v>
      </c>
    </row>
    <row r="26" spans="1:2">
      <c r="A26" t="s">
        <v>1911</v>
      </c>
      <c r="B26" t="s">
        <v>142</v>
      </c>
    </row>
    <row r="27" spans="1:2">
      <c r="A27" t="s">
        <v>1912</v>
      </c>
      <c r="B27" t="s">
        <v>171</v>
      </c>
    </row>
    <row r="28" spans="1:2">
      <c r="A28" t="s">
        <v>1913</v>
      </c>
      <c r="B28" t="s">
        <v>142</v>
      </c>
    </row>
    <row r="29" spans="1:2">
      <c r="A29" t="s">
        <v>1914</v>
      </c>
      <c r="B29" t="s">
        <v>171</v>
      </c>
    </row>
    <row r="30" spans="1:2">
      <c r="A30" t="s">
        <v>1915</v>
      </c>
      <c r="B30" t="s">
        <v>142</v>
      </c>
    </row>
    <row r="31" spans="1:2">
      <c r="A31" t="s">
        <v>1916</v>
      </c>
      <c r="B31" t="s">
        <v>142</v>
      </c>
    </row>
    <row r="32" spans="1:2">
      <c r="A32" t="s">
        <v>1917</v>
      </c>
      <c r="B32" t="s">
        <v>165</v>
      </c>
    </row>
    <row r="33" spans="1:2">
      <c r="A33" t="s">
        <v>1918</v>
      </c>
      <c r="B33" t="s">
        <v>144</v>
      </c>
    </row>
    <row r="34" spans="1:2">
      <c r="A34" t="s">
        <v>1919</v>
      </c>
      <c r="B34" t="s">
        <v>142</v>
      </c>
    </row>
    <row r="35" spans="1:2">
      <c r="A35" t="s">
        <v>1920</v>
      </c>
      <c r="B35" t="s">
        <v>142</v>
      </c>
    </row>
    <row r="36" spans="1:2">
      <c r="A36" t="s">
        <v>1921</v>
      </c>
      <c r="B36" t="s">
        <v>246</v>
      </c>
    </row>
    <row r="37" spans="1:2">
      <c r="A37" t="s">
        <v>1922</v>
      </c>
      <c r="B37" t="s">
        <v>142</v>
      </c>
    </row>
    <row r="38" spans="1:2">
      <c r="A38" t="s">
        <v>1923</v>
      </c>
      <c r="B38" t="s">
        <v>144</v>
      </c>
    </row>
    <row r="39" spans="1:2">
      <c r="A39" t="s">
        <v>1924</v>
      </c>
      <c r="B39" t="s">
        <v>171</v>
      </c>
    </row>
    <row r="40" spans="1:2">
      <c r="A40" t="s">
        <v>1925</v>
      </c>
      <c r="B40" t="s">
        <v>171</v>
      </c>
    </row>
    <row r="41" spans="1:2">
      <c r="A41" t="s">
        <v>1926</v>
      </c>
      <c r="B41" t="s">
        <v>142</v>
      </c>
    </row>
    <row r="42" spans="1:2">
      <c r="A42" t="s">
        <v>1927</v>
      </c>
      <c r="B42" t="s">
        <v>171</v>
      </c>
    </row>
    <row r="43" spans="1:2">
      <c r="A43" t="s">
        <v>1928</v>
      </c>
      <c r="B43" t="s">
        <v>144</v>
      </c>
    </row>
    <row r="44" spans="1:2">
      <c r="A44" t="s">
        <v>1929</v>
      </c>
      <c r="B44" t="s">
        <v>142</v>
      </c>
    </row>
    <row r="45" spans="1:2">
      <c r="A45" t="s">
        <v>1930</v>
      </c>
      <c r="B45" t="s">
        <v>144</v>
      </c>
    </row>
    <row r="46" spans="1:2">
      <c r="A46" t="s">
        <v>1931</v>
      </c>
      <c r="B46" t="s">
        <v>144</v>
      </c>
    </row>
    <row r="47" spans="1:2">
      <c r="A47" t="s">
        <v>1932</v>
      </c>
      <c r="B47" t="s">
        <v>144</v>
      </c>
    </row>
    <row r="48" spans="1:2">
      <c r="A48" t="s">
        <v>1933</v>
      </c>
      <c r="B48" t="s">
        <v>142</v>
      </c>
    </row>
    <row r="49" spans="1:2">
      <c r="A49" t="s">
        <v>1934</v>
      </c>
      <c r="B49" t="s">
        <v>142</v>
      </c>
    </row>
    <row r="50" spans="1:2">
      <c r="A50" t="s">
        <v>1935</v>
      </c>
      <c r="B50" t="s">
        <v>171</v>
      </c>
    </row>
    <row r="51" spans="1:2">
      <c r="A51" t="s">
        <v>1936</v>
      </c>
      <c r="B51" t="s">
        <v>142</v>
      </c>
    </row>
    <row r="52" spans="1:2">
      <c r="A52" t="s">
        <v>1937</v>
      </c>
      <c r="B52" t="s">
        <v>171</v>
      </c>
    </row>
    <row r="53" spans="1:2">
      <c r="A53" t="s">
        <v>1938</v>
      </c>
      <c r="B53" t="s">
        <v>142</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AF8A-20FB-D844-B5A8-9AB1766939E5}">
  <dimension ref="A1:H53"/>
  <sheetViews>
    <sheetView workbookViewId="0">
      <selection activeCell="G16" sqref="G16"/>
    </sheetView>
  </sheetViews>
  <sheetFormatPr defaultColWidth="11" defaultRowHeight="15.75"/>
  <sheetData>
    <row r="1" spans="1:8">
      <c r="A1" t="s">
        <v>2081</v>
      </c>
      <c r="B1" t="s">
        <v>2035</v>
      </c>
    </row>
    <row r="2" spans="1:8">
      <c r="A2" t="s">
        <v>0</v>
      </c>
      <c r="B2" t="s">
        <v>69</v>
      </c>
      <c r="F2" s="2" t="s">
        <v>2093</v>
      </c>
    </row>
    <row r="3" spans="1:8">
      <c r="A3" t="s">
        <v>1888</v>
      </c>
      <c r="B3" t="s">
        <v>136</v>
      </c>
    </row>
    <row r="4" spans="1:8">
      <c r="A4" t="s">
        <v>1889</v>
      </c>
      <c r="B4" t="s">
        <v>138</v>
      </c>
      <c r="F4" t="s">
        <v>136</v>
      </c>
      <c r="G4">
        <f>COUNTIF(B3:B53, "Yes")</f>
        <v>33</v>
      </c>
      <c r="H4" s="19">
        <f>G4/G7</f>
        <v>0.67346938775510201</v>
      </c>
    </row>
    <row r="5" spans="1:8">
      <c r="A5" t="s">
        <v>1890</v>
      </c>
      <c r="B5" t="s">
        <v>136</v>
      </c>
      <c r="F5" t="s">
        <v>138</v>
      </c>
      <c r="G5">
        <f>COUNTIF(B3:B53, "No")</f>
        <v>16</v>
      </c>
      <c r="H5" s="19">
        <f>G5/G7</f>
        <v>0.32653061224489793</v>
      </c>
    </row>
    <row r="6" spans="1:8">
      <c r="A6" t="s">
        <v>1891</v>
      </c>
      <c r="B6" t="s">
        <v>136</v>
      </c>
      <c r="F6" t="s">
        <v>406</v>
      </c>
      <c r="G6">
        <f>COUNTIF(B3:B53, "N/A")</f>
        <v>0</v>
      </c>
      <c r="H6" s="19">
        <f>G6/G7</f>
        <v>0</v>
      </c>
    </row>
    <row r="7" spans="1:8">
      <c r="A7" t="s">
        <v>1892</v>
      </c>
      <c r="B7" t="s">
        <v>136</v>
      </c>
      <c r="G7">
        <f>SUM(G4:G6)</f>
        <v>49</v>
      </c>
    </row>
    <row r="8" spans="1:8">
      <c r="A8" t="s">
        <v>1893</v>
      </c>
      <c r="B8" t="s">
        <v>136</v>
      </c>
    </row>
    <row r="9" spans="1:8">
      <c r="A9" t="s">
        <v>1894</v>
      </c>
      <c r="B9" t="s">
        <v>136</v>
      </c>
    </row>
    <row r="10" spans="1:8">
      <c r="A10" t="s">
        <v>1895</v>
      </c>
      <c r="B10" t="s">
        <v>138</v>
      </c>
    </row>
    <row r="11" spans="1:8">
      <c r="A11" t="s">
        <v>1896</v>
      </c>
      <c r="B11" t="s">
        <v>138</v>
      </c>
    </row>
    <row r="12" spans="1:8">
      <c r="A12" t="s">
        <v>1897</v>
      </c>
      <c r="B12" t="s">
        <v>136</v>
      </c>
    </row>
    <row r="13" spans="1:8">
      <c r="A13" t="s">
        <v>1898</v>
      </c>
      <c r="B13" t="s">
        <v>138</v>
      </c>
    </row>
    <row r="14" spans="1:8">
      <c r="A14" t="s">
        <v>1899</v>
      </c>
      <c r="B14" t="s">
        <v>136</v>
      </c>
    </row>
    <row r="15" spans="1:8">
      <c r="A15" t="s">
        <v>1900</v>
      </c>
      <c r="B15" t="s">
        <v>136</v>
      </c>
    </row>
    <row r="16" spans="1:8">
      <c r="A16" t="s">
        <v>1901</v>
      </c>
      <c r="B16" t="s">
        <v>138</v>
      </c>
    </row>
    <row r="17" spans="1:2">
      <c r="A17" t="s">
        <v>1902</v>
      </c>
      <c r="B17" t="s">
        <v>136</v>
      </c>
    </row>
    <row r="18" spans="1:2">
      <c r="A18" t="s">
        <v>1903</v>
      </c>
      <c r="B18" t="s">
        <v>138</v>
      </c>
    </row>
    <row r="19" spans="1:2">
      <c r="A19" t="s">
        <v>1904</v>
      </c>
      <c r="B19" t="s">
        <v>138</v>
      </c>
    </row>
    <row r="20" spans="1:2">
      <c r="A20" t="s">
        <v>1905</v>
      </c>
      <c r="B20" t="s">
        <v>138</v>
      </c>
    </row>
    <row r="21" spans="1:2">
      <c r="A21" t="s">
        <v>1906</v>
      </c>
      <c r="B21" t="s">
        <v>136</v>
      </c>
    </row>
    <row r="22" spans="1:2">
      <c r="A22" t="s">
        <v>1907</v>
      </c>
      <c r="B22" t="s">
        <v>136</v>
      </c>
    </row>
    <row r="23" spans="1:2">
      <c r="A23" t="s">
        <v>1908</v>
      </c>
      <c r="B23" t="s">
        <v>136</v>
      </c>
    </row>
    <row r="24" spans="1:2">
      <c r="A24" t="s">
        <v>1909</v>
      </c>
      <c r="B24" t="s">
        <v>136</v>
      </c>
    </row>
    <row r="25" spans="1:2">
      <c r="A25" t="s">
        <v>1910</v>
      </c>
      <c r="B25" t="s">
        <v>138</v>
      </c>
    </row>
    <row r="26" spans="1:2">
      <c r="A26" t="s">
        <v>1911</v>
      </c>
      <c r="B26" t="s">
        <v>136</v>
      </c>
    </row>
    <row r="27" spans="1:2">
      <c r="A27" t="s">
        <v>1912</v>
      </c>
      <c r="B27" t="s">
        <v>138</v>
      </c>
    </row>
    <row r="28" spans="1:2">
      <c r="A28" t="s">
        <v>1913</v>
      </c>
      <c r="B28" t="s">
        <v>136</v>
      </c>
    </row>
    <row r="29" spans="1:2">
      <c r="A29" t="s">
        <v>1914</v>
      </c>
      <c r="B29" t="s">
        <v>136</v>
      </c>
    </row>
    <row r="30" spans="1:2">
      <c r="A30" t="s">
        <v>1915</v>
      </c>
      <c r="B30" t="s">
        <v>136</v>
      </c>
    </row>
    <row r="31" spans="1:2">
      <c r="A31" t="s">
        <v>1916</v>
      </c>
      <c r="B31" t="s">
        <v>136</v>
      </c>
    </row>
    <row r="32" spans="1:2">
      <c r="A32" t="s">
        <v>1917</v>
      </c>
      <c r="B32" t="s">
        <v>136</v>
      </c>
    </row>
    <row r="33" spans="1:2">
      <c r="A33" t="s">
        <v>1918</v>
      </c>
      <c r="B33" t="s">
        <v>136</v>
      </c>
    </row>
    <row r="34" spans="1:2">
      <c r="A34" t="s">
        <v>1919</v>
      </c>
      <c r="B34" t="s">
        <v>138</v>
      </c>
    </row>
    <row r="35" spans="1:2">
      <c r="A35" t="s">
        <v>1920</v>
      </c>
      <c r="B35" t="s">
        <v>136</v>
      </c>
    </row>
    <row r="36" spans="1:2">
      <c r="A36" t="s">
        <v>1921</v>
      </c>
    </row>
    <row r="37" spans="1:2">
      <c r="A37" t="s">
        <v>1922</v>
      </c>
      <c r="B37" t="s">
        <v>136</v>
      </c>
    </row>
    <row r="38" spans="1:2">
      <c r="A38" t="s">
        <v>1923</v>
      </c>
      <c r="B38" t="s">
        <v>138</v>
      </c>
    </row>
    <row r="39" spans="1:2">
      <c r="A39" t="s">
        <v>1924</v>
      </c>
      <c r="B39" t="s">
        <v>136</v>
      </c>
    </row>
    <row r="40" spans="1:2">
      <c r="A40" t="s">
        <v>1925</v>
      </c>
      <c r="B40" t="s">
        <v>136</v>
      </c>
    </row>
    <row r="41" spans="1:2">
      <c r="A41" t="s">
        <v>1926</v>
      </c>
      <c r="B41" t="s">
        <v>138</v>
      </c>
    </row>
    <row r="42" spans="1:2">
      <c r="A42" t="s">
        <v>1927</v>
      </c>
      <c r="B42" t="s">
        <v>136</v>
      </c>
    </row>
    <row r="43" spans="1:2">
      <c r="A43" t="s">
        <v>1928</v>
      </c>
      <c r="B43" t="s">
        <v>136</v>
      </c>
    </row>
    <row r="44" spans="1:2">
      <c r="A44" t="s">
        <v>1929</v>
      </c>
      <c r="B44" t="s">
        <v>136</v>
      </c>
    </row>
    <row r="45" spans="1:2">
      <c r="A45" t="s">
        <v>1930</v>
      </c>
      <c r="B45" t="s">
        <v>136</v>
      </c>
    </row>
    <row r="46" spans="1:2">
      <c r="A46" t="s">
        <v>1931</v>
      </c>
      <c r="B46" t="s">
        <v>136</v>
      </c>
    </row>
    <row r="47" spans="1:2">
      <c r="A47" t="s">
        <v>1932</v>
      </c>
      <c r="B47" t="s">
        <v>136</v>
      </c>
    </row>
    <row r="48" spans="1:2">
      <c r="A48" t="s">
        <v>1933</v>
      </c>
      <c r="B48" t="s">
        <v>138</v>
      </c>
    </row>
    <row r="49" spans="1:2">
      <c r="A49" t="s">
        <v>1934</v>
      </c>
    </row>
    <row r="50" spans="1:2">
      <c r="A50" t="s">
        <v>1935</v>
      </c>
      <c r="B50" t="s">
        <v>136</v>
      </c>
    </row>
    <row r="51" spans="1:2">
      <c r="A51" t="s">
        <v>1936</v>
      </c>
      <c r="B51" t="s">
        <v>138</v>
      </c>
    </row>
    <row r="52" spans="1:2">
      <c r="A52" t="s">
        <v>1937</v>
      </c>
      <c r="B52" t="s">
        <v>138</v>
      </c>
    </row>
    <row r="53" spans="1:2">
      <c r="A53" t="s">
        <v>1938</v>
      </c>
      <c r="B53"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31EDE-BF32-2A4D-80B8-1C77E39BC420}">
  <dimension ref="A1:H53"/>
  <sheetViews>
    <sheetView workbookViewId="0">
      <selection activeCell="D21" sqref="D21"/>
    </sheetView>
  </sheetViews>
  <sheetFormatPr defaultColWidth="11" defaultRowHeight="15.75"/>
  <cols>
    <col min="6" max="6" width="22" customWidth="1"/>
  </cols>
  <sheetData>
    <row r="1" spans="1:8">
      <c r="A1" t="s">
        <v>2081</v>
      </c>
      <c r="B1" t="s">
        <v>2039</v>
      </c>
    </row>
    <row r="2" spans="1:8">
      <c r="A2" t="s">
        <v>0</v>
      </c>
      <c r="B2" t="s">
        <v>73</v>
      </c>
      <c r="F2" s="2" t="s">
        <v>2083</v>
      </c>
    </row>
    <row r="3" spans="1:8">
      <c r="A3" t="s">
        <v>1888</v>
      </c>
      <c r="B3" t="s">
        <v>144</v>
      </c>
    </row>
    <row r="4" spans="1:8">
      <c r="A4" t="s">
        <v>1889</v>
      </c>
      <c r="F4" t="s">
        <v>144</v>
      </c>
      <c r="G4">
        <f>COUNTIF(B3:B53, "Strongly Agree")</f>
        <v>20</v>
      </c>
      <c r="H4" s="19">
        <f>G4/G9</f>
        <v>0.60606060606060608</v>
      </c>
    </row>
    <row r="5" spans="1:8">
      <c r="A5" t="s">
        <v>1890</v>
      </c>
      <c r="B5" t="s">
        <v>142</v>
      </c>
      <c r="F5" t="s">
        <v>142</v>
      </c>
      <c r="G5">
        <f>COUNTIF(B3:B53, "Agree")</f>
        <v>11</v>
      </c>
      <c r="H5" s="19">
        <f>G5/G9</f>
        <v>0.33333333333333331</v>
      </c>
    </row>
    <row r="6" spans="1:8">
      <c r="A6" t="s">
        <v>1891</v>
      </c>
      <c r="B6" t="s">
        <v>144</v>
      </c>
      <c r="F6" t="s">
        <v>171</v>
      </c>
      <c r="G6">
        <f>COUNTIF(B3:B53,"Neither Agree or Disagree")</f>
        <v>2</v>
      </c>
      <c r="H6" s="19">
        <f>G6/G9</f>
        <v>6.0606060606060608E-2</v>
      </c>
    </row>
    <row r="7" spans="1:8">
      <c r="A7" t="s">
        <v>1892</v>
      </c>
      <c r="B7" t="s">
        <v>144</v>
      </c>
      <c r="F7" t="s">
        <v>165</v>
      </c>
      <c r="G7">
        <f>COUNTIF(B3:B53, "Disagree")</f>
        <v>0</v>
      </c>
      <c r="H7" s="19">
        <f>G7/G9</f>
        <v>0</v>
      </c>
    </row>
    <row r="8" spans="1:8">
      <c r="A8" t="s">
        <v>1893</v>
      </c>
      <c r="B8" t="s">
        <v>144</v>
      </c>
      <c r="F8" t="s">
        <v>246</v>
      </c>
      <c r="G8">
        <f>COUNTIF(B3:B53, "Strongly Disagree")</f>
        <v>0</v>
      </c>
      <c r="H8" s="19">
        <f>G8/G9</f>
        <v>0</v>
      </c>
    </row>
    <row r="9" spans="1:8">
      <c r="A9" t="s">
        <v>1894</v>
      </c>
      <c r="B9" t="s">
        <v>144</v>
      </c>
      <c r="G9">
        <f>SUM(G4:G8)</f>
        <v>33</v>
      </c>
    </row>
    <row r="10" spans="1:8">
      <c r="A10" t="s">
        <v>1895</v>
      </c>
    </row>
    <row r="11" spans="1:8">
      <c r="A11" t="s">
        <v>1896</v>
      </c>
    </row>
    <row r="12" spans="1:8">
      <c r="A12" t="s">
        <v>1897</v>
      </c>
      <c r="B12" t="s">
        <v>142</v>
      </c>
    </row>
    <row r="13" spans="1:8">
      <c r="A13" t="s">
        <v>1898</v>
      </c>
    </row>
    <row r="14" spans="1:8">
      <c r="A14" t="s">
        <v>1899</v>
      </c>
      <c r="B14" t="s">
        <v>144</v>
      </c>
    </row>
    <row r="15" spans="1:8">
      <c r="A15" t="s">
        <v>1900</v>
      </c>
      <c r="B15" t="s">
        <v>142</v>
      </c>
    </row>
    <row r="16" spans="1:8">
      <c r="A16" t="s">
        <v>1901</v>
      </c>
    </row>
    <row r="17" spans="1:2">
      <c r="A17" t="s">
        <v>1902</v>
      </c>
      <c r="B17" t="s">
        <v>142</v>
      </c>
    </row>
    <row r="18" spans="1:2">
      <c r="A18" t="s">
        <v>1903</v>
      </c>
    </row>
    <row r="19" spans="1:2">
      <c r="A19" t="s">
        <v>1904</v>
      </c>
    </row>
    <row r="20" spans="1:2">
      <c r="A20" t="s">
        <v>1905</v>
      </c>
    </row>
    <row r="21" spans="1:2">
      <c r="A21" t="s">
        <v>1906</v>
      </c>
      <c r="B21" t="s">
        <v>144</v>
      </c>
    </row>
    <row r="22" spans="1:2">
      <c r="A22" t="s">
        <v>1907</v>
      </c>
      <c r="B22" t="s">
        <v>142</v>
      </c>
    </row>
    <row r="23" spans="1:2">
      <c r="A23" t="s">
        <v>1908</v>
      </c>
      <c r="B23" t="s">
        <v>142</v>
      </c>
    </row>
    <row r="24" spans="1:2">
      <c r="A24" t="s">
        <v>1909</v>
      </c>
      <c r="B24" t="s">
        <v>142</v>
      </c>
    </row>
    <row r="25" spans="1:2">
      <c r="A25" t="s">
        <v>1910</v>
      </c>
    </row>
    <row r="26" spans="1:2">
      <c r="A26" t="s">
        <v>1911</v>
      </c>
      <c r="B26" t="s">
        <v>144</v>
      </c>
    </row>
    <row r="27" spans="1:2">
      <c r="A27" t="s">
        <v>1912</v>
      </c>
    </row>
    <row r="28" spans="1:2">
      <c r="A28" t="s">
        <v>1913</v>
      </c>
      <c r="B28" t="s">
        <v>144</v>
      </c>
    </row>
    <row r="29" spans="1:2">
      <c r="A29" t="s">
        <v>1914</v>
      </c>
      <c r="B29" t="s">
        <v>142</v>
      </c>
    </row>
    <row r="30" spans="1:2">
      <c r="A30" t="s">
        <v>1915</v>
      </c>
      <c r="B30" t="s">
        <v>142</v>
      </c>
    </row>
    <row r="31" spans="1:2">
      <c r="A31" t="s">
        <v>1916</v>
      </c>
      <c r="B31" t="s">
        <v>144</v>
      </c>
    </row>
    <row r="32" spans="1:2">
      <c r="A32" t="s">
        <v>1917</v>
      </c>
      <c r="B32" t="s">
        <v>171</v>
      </c>
    </row>
    <row r="33" spans="1:2">
      <c r="A33" t="s">
        <v>1918</v>
      </c>
      <c r="B33" t="s">
        <v>144</v>
      </c>
    </row>
    <row r="34" spans="1:2">
      <c r="A34" t="s">
        <v>1919</v>
      </c>
    </row>
    <row r="35" spans="1:2">
      <c r="A35" t="s">
        <v>1920</v>
      </c>
      <c r="B35" t="s">
        <v>142</v>
      </c>
    </row>
    <row r="36" spans="1:2">
      <c r="A36" t="s">
        <v>1921</v>
      </c>
    </row>
    <row r="37" spans="1:2">
      <c r="A37" t="s">
        <v>1922</v>
      </c>
      <c r="B37" t="s">
        <v>144</v>
      </c>
    </row>
    <row r="38" spans="1:2">
      <c r="A38" t="s">
        <v>1923</v>
      </c>
    </row>
    <row r="39" spans="1:2">
      <c r="A39" t="s">
        <v>1924</v>
      </c>
      <c r="B39" t="s">
        <v>171</v>
      </c>
    </row>
    <row r="40" spans="1:2">
      <c r="A40" t="s">
        <v>1925</v>
      </c>
      <c r="B40" t="s">
        <v>144</v>
      </c>
    </row>
    <row r="41" spans="1:2">
      <c r="A41" t="s">
        <v>1926</v>
      </c>
    </row>
    <row r="42" spans="1:2">
      <c r="A42" t="s">
        <v>1927</v>
      </c>
      <c r="B42" t="s">
        <v>144</v>
      </c>
    </row>
    <row r="43" spans="1:2">
      <c r="A43" t="s">
        <v>1928</v>
      </c>
      <c r="B43" t="s">
        <v>144</v>
      </c>
    </row>
    <row r="44" spans="1:2">
      <c r="A44" t="s">
        <v>1929</v>
      </c>
      <c r="B44" t="s">
        <v>142</v>
      </c>
    </row>
    <row r="45" spans="1:2">
      <c r="A45" t="s">
        <v>1930</v>
      </c>
      <c r="B45" t="s">
        <v>144</v>
      </c>
    </row>
    <row r="46" spans="1:2">
      <c r="A46" t="s">
        <v>1931</v>
      </c>
      <c r="B46" t="s">
        <v>144</v>
      </c>
    </row>
    <row r="47" spans="1:2">
      <c r="A47" t="s">
        <v>1932</v>
      </c>
      <c r="B47" t="s">
        <v>144</v>
      </c>
    </row>
    <row r="48" spans="1:2">
      <c r="A48" t="s">
        <v>1933</v>
      </c>
    </row>
    <row r="49" spans="1:2">
      <c r="A49" t="s">
        <v>1934</v>
      </c>
    </row>
    <row r="50" spans="1:2">
      <c r="A50" t="s">
        <v>1935</v>
      </c>
      <c r="B50" t="s">
        <v>144</v>
      </c>
    </row>
    <row r="51" spans="1:2">
      <c r="A51" t="s">
        <v>1936</v>
      </c>
    </row>
    <row r="52" spans="1:2">
      <c r="A52" t="s">
        <v>1937</v>
      </c>
    </row>
    <row r="53" spans="1:2">
      <c r="A53" t="s">
        <v>1938</v>
      </c>
      <c r="B53" t="s">
        <v>144</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96864-0B3D-C64E-A203-C8575E8B740D}">
  <dimension ref="A1:H53"/>
  <sheetViews>
    <sheetView workbookViewId="0">
      <selection activeCell="K7" sqref="K7"/>
    </sheetView>
  </sheetViews>
  <sheetFormatPr defaultColWidth="11" defaultRowHeight="15.75"/>
  <cols>
    <col min="6" max="6" width="22" customWidth="1"/>
  </cols>
  <sheetData>
    <row r="1" spans="1:8">
      <c r="A1" t="s">
        <v>2081</v>
      </c>
      <c r="B1" t="s">
        <v>2042</v>
      </c>
      <c r="C1" t="s">
        <v>2043</v>
      </c>
    </row>
    <row r="2" spans="1:8">
      <c r="A2" t="s">
        <v>0</v>
      </c>
      <c r="B2" t="s">
        <v>76</v>
      </c>
      <c r="C2" t="s">
        <v>77</v>
      </c>
      <c r="F2" s="2" t="s">
        <v>76</v>
      </c>
    </row>
    <row r="3" spans="1:8">
      <c r="A3" t="s">
        <v>1888</v>
      </c>
      <c r="B3" t="s">
        <v>144</v>
      </c>
      <c r="C3" t="s">
        <v>144</v>
      </c>
    </row>
    <row r="4" spans="1:8">
      <c r="A4" t="s">
        <v>1889</v>
      </c>
      <c r="B4" t="s">
        <v>144</v>
      </c>
      <c r="C4" t="s">
        <v>142</v>
      </c>
      <c r="F4" t="s">
        <v>144</v>
      </c>
      <c r="G4">
        <f>COUNTIF(B3:B53, "Strongly Agree")</f>
        <v>42</v>
      </c>
      <c r="H4" s="19">
        <f>G4/G9</f>
        <v>0.8571428571428571</v>
      </c>
    </row>
    <row r="5" spans="1:8">
      <c r="A5" t="s">
        <v>1890</v>
      </c>
      <c r="B5" t="s">
        <v>144</v>
      </c>
      <c r="C5" t="s">
        <v>165</v>
      </c>
      <c r="F5" t="s">
        <v>142</v>
      </c>
      <c r="G5">
        <f>COUNTIF(B3:B53, "Agree")</f>
        <v>4</v>
      </c>
      <c r="H5" s="19">
        <f>G5/G9</f>
        <v>8.1632653061224483E-2</v>
      </c>
    </row>
    <row r="6" spans="1:8">
      <c r="A6" t="s">
        <v>1891</v>
      </c>
      <c r="B6" t="s">
        <v>144</v>
      </c>
      <c r="C6" t="s">
        <v>144</v>
      </c>
      <c r="F6" t="s">
        <v>171</v>
      </c>
      <c r="G6">
        <f>COUNTIF(B3:B53, "Neither Agree or Disagree")</f>
        <v>0</v>
      </c>
      <c r="H6" s="19">
        <f>G6/G9</f>
        <v>0</v>
      </c>
    </row>
    <row r="7" spans="1:8">
      <c r="A7" t="s">
        <v>1892</v>
      </c>
      <c r="B7" t="s">
        <v>144</v>
      </c>
      <c r="C7" t="s">
        <v>144</v>
      </c>
      <c r="F7" t="s">
        <v>165</v>
      </c>
      <c r="G7">
        <f>COUNTIF(B3:B53, "Disagree")</f>
        <v>1</v>
      </c>
      <c r="H7" s="19">
        <f>G7/G9</f>
        <v>2.0408163265306121E-2</v>
      </c>
    </row>
    <row r="8" spans="1:8">
      <c r="A8" t="s">
        <v>1893</v>
      </c>
      <c r="B8" t="s">
        <v>144</v>
      </c>
      <c r="C8" t="s">
        <v>171</v>
      </c>
      <c r="F8" t="s">
        <v>246</v>
      </c>
      <c r="G8">
        <f>COUNTIF(B3:B53, "Strongly Disagree")</f>
        <v>2</v>
      </c>
      <c r="H8" s="19">
        <f>G8/G9</f>
        <v>4.0816326530612242E-2</v>
      </c>
    </row>
    <row r="9" spans="1:8">
      <c r="A9" t="s">
        <v>1894</v>
      </c>
      <c r="B9" t="s">
        <v>144</v>
      </c>
      <c r="C9" t="s">
        <v>142</v>
      </c>
      <c r="G9">
        <f>SUM(G4:G8)</f>
        <v>49</v>
      </c>
    </row>
    <row r="10" spans="1:8">
      <c r="A10" t="s">
        <v>1895</v>
      </c>
      <c r="B10" t="s">
        <v>144</v>
      </c>
      <c r="C10" t="s">
        <v>142</v>
      </c>
    </row>
    <row r="11" spans="1:8">
      <c r="A11" t="s">
        <v>1896</v>
      </c>
      <c r="B11" t="s">
        <v>144</v>
      </c>
      <c r="C11" t="s">
        <v>144</v>
      </c>
    </row>
    <row r="12" spans="1:8">
      <c r="A12" t="s">
        <v>1897</v>
      </c>
      <c r="B12" t="s">
        <v>144</v>
      </c>
      <c r="C12" t="s">
        <v>144</v>
      </c>
    </row>
    <row r="13" spans="1:8">
      <c r="A13" t="s">
        <v>1898</v>
      </c>
      <c r="B13" t="s">
        <v>144</v>
      </c>
      <c r="C13" t="s">
        <v>142</v>
      </c>
    </row>
    <row r="14" spans="1:8">
      <c r="A14" t="s">
        <v>1899</v>
      </c>
      <c r="B14" t="s">
        <v>144</v>
      </c>
      <c r="C14" t="s">
        <v>144</v>
      </c>
    </row>
    <row r="15" spans="1:8">
      <c r="A15" t="s">
        <v>1900</v>
      </c>
      <c r="B15" t="s">
        <v>144</v>
      </c>
      <c r="C15" t="s">
        <v>144</v>
      </c>
    </row>
    <row r="16" spans="1:8">
      <c r="A16" t="s">
        <v>1901</v>
      </c>
      <c r="B16" t="s">
        <v>165</v>
      </c>
      <c r="C16" t="s">
        <v>165</v>
      </c>
    </row>
    <row r="17" spans="1:8">
      <c r="A17" t="s">
        <v>1902</v>
      </c>
      <c r="B17" t="s">
        <v>144</v>
      </c>
      <c r="C17" t="s">
        <v>144</v>
      </c>
    </row>
    <row r="18" spans="1:8">
      <c r="A18" t="s">
        <v>1903</v>
      </c>
      <c r="B18" t="s">
        <v>144</v>
      </c>
      <c r="C18" t="s">
        <v>144</v>
      </c>
    </row>
    <row r="19" spans="1:8">
      <c r="A19" t="s">
        <v>1904</v>
      </c>
      <c r="B19" t="s">
        <v>142</v>
      </c>
      <c r="C19" t="s">
        <v>144</v>
      </c>
    </row>
    <row r="20" spans="1:8">
      <c r="A20" t="s">
        <v>1905</v>
      </c>
      <c r="B20" t="s">
        <v>144</v>
      </c>
      <c r="C20" t="s">
        <v>171</v>
      </c>
    </row>
    <row r="21" spans="1:8">
      <c r="A21" t="s">
        <v>1906</v>
      </c>
      <c r="B21" t="s">
        <v>142</v>
      </c>
      <c r="C21" t="s">
        <v>142</v>
      </c>
    </row>
    <row r="22" spans="1:8">
      <c r="A22" t="s">
        <v>1907</v>
      </c>
      <c r="B22" t="s">
        <v>144</v>
      </c>
      <c r="C22" t="s">
        <v>144</v>
      </c>
    </row>
    <row r="23" spans="1:8">
      <c r="A23" t="s">
        <v>1908</v>
      </c>
      <c r="B23" t="s">
        <v>144</v>
      </c>
      <c r="C23" t="s">
        <v>144</v>
      </c>
    </row>
    <row r="24" spans="1:8">
      <c r="A24" t="s">
        <v>1909</v>
      </c>
      <c r="B24" t="s">
        <v>144</v>
      </c>
      <c r="C24" t="s">
        <v>144</v>
      </c>
    </row>
    <row r="25" spans="1:8">
      <c r="A25" t="s">
        <v>1910</v>
      </c>
      <c r="B25" t="s">
        <v>144</v>
      </c>
      <c r="C25" t="s">
        <v>171</v>
      </c>
    </row>
    <row r="26" spans="1:8">
      <c r="A26" t="s">
        <v>1911</v>
      </c>
      <c r="B26" t="s">
        <v>246</v>
      </c>
      <c r="C26" t="s">
        <v>144</v>
      </c>
    </row>
    <row r="27" spans="1:8">
      <c r="A27" t="s">
        <v>1912</v>
      </c>
      <c r="B27" t="s">
        <v>144</v>
      </c>
      <c r="C27" t="s">
        <v>144</v>
      </c>
    </row>
    <row r="28" spans="1:8">
      <c r="A28" t="s">
        <v>1913</v>
      </c>
      <c r="B28" t="s">
        <v>144</v>
      </c>
      <c r="C28" t="s">
        <v>144</v>
      </c>
    </row>
    <row r="29" spans="1:8">
      <c r="A29" t="s">
        <v>1914</v>
      </c>
      <c r="B29" t="s">
        <v>144</v>
      </c>
      <c r="C29" t="s">
        <v>144</v>
      </c>
    </row>
    <row r="30" spans="1:8">
      <c r="A30" t="s">
        <v>1915</v>
      </c>
      <c r="C30" t="s">
        <v>142</v>
      </c>
      <c r="F30" s="2" t="s">
        <v>77</v>
      </c>
    </row>
    <row r="31" spans="1:8">
      <c r="A31" t="s">
        <v>1916</v>
      </c>
      <c r="B31" t="s">
        <v>144</v>
      </c>
      <c r="C31" t="s">
        <v>142</v>
      </c>
    </row>
    <row r="32" spans="1:8">
      <c r="A32" t="s">
        <v>1917</v>
      </c>
      <c r="B32" t="s">
        <v>144</v>
      </c>
      <c r="C32" t="s">
        <v>144</v>
      </c>
      <c r="F32" t="s">
        <v>144</v>
      </c>
      <c r="G32">
        <f>COUNTIF(C3:C53, "Strongly Agree")</f>
        <v>29</v>
      </c>
      <c r="H32" s="19">
        <f>G32/G37</f>
        <v>0.57999999999999996</v>
      </c>
    </row>
    <row r="33" spans="1:8">
      <c r="A33" t="s">
        <v>1918</v>
      </c>
      <c r="B33" t="s">
        <v>144</v>
      </c>
      <c r="C33" t="s">
        <v>144</v>
      </c>
      <c r="F33" t="s">
        <v>142</v>
      </c>
      <c r="G33">
        <f>COUNTIF(C3:C53, "Agree")</f>
        <v>14</v>
      </c>
      <c r="H33" s="19">
        <f>G33/G37</f>
        <v>0.28000000000000003</v>
      </c>
    </row>
    <row r="34" spans="1:8">
      <c r="A34" t="s">
        <v>1919</v>
      </c>
      <c r="B34" t="s">
        <v>144</v>
      </c>
      <c r="C34" t="s">
        <v>142</v>
      </c>
      <c r="F34" t="s">
        <v>171</v>
      </c>
      <c r="G34">
        <f>COUNTIF(C3:C53, "Neither Agree or Disagree")</f>
        <v>4</v>
      </c>
      <c r="H34" s="19">
        <f>G34/G37</f>
        <v>0.08</v>
      </c>
    </row>
    <row r="35" spans="1:8">
      <c r="A35" t="s">
        <v>1920</v>
      </c>
      <c r="B35" t="s">
        <v>144</v>
      </c>
      <c r="C35" t="s">
        <v>171</v>
      </c>
      <c r="F35" t="s">
        <v>165</v>
      </c>
      <c r="G35">
        <f>COUNTIF(C3:C53, "Disagree")</f>
        <v>3</v>
      </c>
      <c r="H35" s="19">
        <f>G35/G37</f>
        <v>0.06</v>
      </c>
    </row>
    <row r="36" spans="1:8">
      <c r="A36" t="s">
        <v>1921</v>
      </c>
      <c r="B36" t="s">
        <v>144</v>
      </c>
      <c r="C36" t="s">
        <v>142</v>
      </c>
      <c r="F36" t="s">
        <v>246</v>
      </c>
      <c r="G36">
        <f>COUNTIF(C3:C53, "Strongly Disagree")</f>
        <v>0</v>
      </c>
      <c r="H36" s="19">
        <f>G36/G37</f>
        <v>0</v>
      </c>
    </row>
    <row r="37" spans="1:8">
      <c r="A37" t="s">
        <v>1922</v>
      </c>
      <c r="B37" t="s">
        <v>144</v>
      </c>
      <c r="C37" t="s">
        <v>142</v>
      </c>
      <c r="G37">
        <f>SUM(G32:G36)</f>
        <v>50</v>
      </c>
    </row>
    <row r="38" spans="1:8">
      <c r="A38" t="s">
        <v>1923</v>
      </c>
      <c r="B38" t="s">
        <v>144</v>
      </c>
      <c r="C38" t="s">
        <v>144</v>
      </c>
    </row>
    <row r="39" spans="1:8">
      <c r="A39" t="s">
        <v>1924</v>
      </c>
      <c r="B39" t="s">
        <v>142</v>
      </c>
      <c r="C39" t="s">
        <v>144</v>
      </c>
    </row>
    <row r="40" spans="1:8">
      <c r="A40" t="s">
        <v>1925</v>
      </c>
      <c r="B40" t="s">
        <v>144</v>
      </c>
      <c r="C40" t="s">
        <v>144</v>
      </c>
    </row>
    <row r="41" spans="1:8">
      <c r="A41" t="s">
        <v>1926</v>
      </c>
      <c r="B41" t="s">
        <v>144</v>
      </c>
      <c r="C41" t="s">
        <v>142</v>
      </c>
    </row>
    <row r="42" spans="1:8">
      <c r="A42" t="s">
        <v>1927</v>
      </c>
      <c r="B42" t="s">
        <v>144</v>
      </c>
      <c r="C42" t="s">
        <v>165</v>
      </c>
    </row>
    <row r="43" spans="1:8">
      <c r="A43" t="s">
        <v>1928</v>
      </c>
      <c r="B43" t="s">
        <v>144</v>
      </c>
      <c r="C43" t="s">
        <v>144</v>
      </c>
    </row>
    <row r="44" spans="1:8">
      <c r="A44" t="s">
        <v>1929</v>
      </c>
      <c r="B44" t="s">
        <v>144</v>
      </c>
      <c r="C44" t="s">
        <v>144</v>
      </c>
    </row>
    <row r="45" spans="1:8">
      <c r="A45" t="s">
        <v>1930</v>
      </c>
      <c r="B45" t="s">
        <v>246</v>
      </c>
      <c r="C45" t="s">
        <v>144</v>
      </c>
    </row>
    <row r="46" spans="1:8">
      <c r="A46" t="s">
        <v>1931</v>
      </c>
      <c r="B46" t="s">
        <v>144</v>
      </c>
      <c r="C46" t="s">
        <v>144</v>
      </c>
    </row>
    <row r="47" spans="1:8">
      <c r="A47" t="s">
        <v>1932</v>
      </c>
      <c r="B47" t="s">
        <v>144</v>
      </c>
      <c r="C47" t="s">
        <v>142</v>
      </c>
    </row>
    <row r="48" spans="1:8">
      <c r="A48" t="s">
        <v>1933</v>
      </c>
      <c r="B48" t="s">
        <v>144</v>
      </c>
      <c r="C48" t="s">
        <v>144</v>
      </c>
    </row>
    <row r="49" spans="1:3">
      <c r="A49" t="s">
        <v>1934</v>
      </c>
    </row>
    <row r="50" spans="1:3">
      <c r="A50" t="s">
        <v>1935</v>
      </c>
      <c r="B50" t="s">
        <v>144</v>
      </c>
      <c r="C50" t="s">
        <v>144</v>
      </c>
    </row>
    <row r="51" spans="1:3">
      <c r="A51" t="s">
        <v>1936</v>
      </c>
      <c r="B51" t="s">
        <v>144</v>
      </c>
      <c r="C51" t="s">
        <v>142</v>
      </c>
    </row>
    <row r="52" spans="1:3">
      <c r="A52" t="s">
        <v>1937</v>
      </c>
      <c r="B52" t="s">
        <v>144</v>
      </c>
      <c r="C52" t="s">
        <v>142</v>
      </c>
    </row>
    <row r="53" spans="1:3">
      <c r="A53" t="s">
        <v>1938</v>
      </c>
      <c r="B53" t="s">
        <v>142</v>
      </c>
      <c r="C53" t="s">
        <v>144</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FD6A-00A8-AB40-BB85-C566358CA0E2}">
  <dimension ref="A1:I75"/>
  <sheetViews>
    <sheetView workbookViewId="0">
      <selection activeCell="L33" sqref="L33"/>
    </sheetView>
  </sheetViews>
  <sheetFormatPr defaultColWidth="11" defaultRowHeight="15.75"/>
  <cols>
    <col min="7" max="7" width="22.125" customWidth="1"/>
  </cols>
  <sheetData>
    <row r="1" spans="1:9">
      <c r="A1" t="s">
        <v>2081</v>
      </c>
      <c r="B1" t="s">
        <v>2045</v>
      </c>
      <c r="C1" t="s">
        <v>2047</v>
      </c>
      <c r="D1" t="s">
        <v>2049</v>
      </c>
    </row>
    <row r="2" spans="1:9">
      <c r="A2" t="s">
        <v>0</v>
      </c>
      <c r="B2" t="s">
        <v>79</v>
      </c>
      <c r="C2" t="s">
        <v>81</v>
      </c>
      <c r="D2" t="s">
        <v>83</v>
      </c>
      <c r="G2" s="2" t="s">
        <v>2084</v>
      </c>
    </row>
    <row r="3" spans="1:9">
      <c r="A3" t="s">
        <v>1888</v>
      </c>
      <c r="B3" t="s">
        <v>144</v>
      </c>
      <c r="C3" t="s">
        <v>142</v>
      </c>
      <c r="D3" t="s">
        <v>144</v>
      </c>
    </row>
    <row r="4" spans="1:9">
      <c r="A4" t="s">
        <v>1889</v>
      </c>
      <c r="B4" t="s">
        <v>171</v>
      </c>
      <c r="C4" t="s">
        <v>142</v>
      </c>
      <c r="D4" t="s">
        <v>144</v>
      </c>
      <c r="G4" t="s">
        <v>144</v>
      </c>
      <c r="H4">
        <f>COUNTIF(B3:B53, "Strongly Agree")</f>
        <v>18</v>
      </c>
      <c r="I4" s="19">
        <f>H4/H9</f>
        <v>0.36</v>
      </c>
    </row>
    <row r="5" spans="1:9">
      <c r="A5" t="s">
        <v>1890</v>
      </c>
      <c r="B5" t="s">
        <v>171</v>
      </c>
      <c r="C5" t="s">
        <v>165</v>
      </c>
      <c r="D5" t="s">
        <v>171</v>
      </c>
      <c r="G5" t="s">
        <v>142</v>
      </c>
      <c r="H5">
        <f>COUNTIF(B3:B53, "Agree")</f>
        <v>20</v>
      </c>
      <c r="I5" s="19">
        <f>H5/H9</f>
        <v>0.4</v>
      </c>
    </row>
    <row r="6" spans="1:9">
      <c r="A6" t="s">
        <v>1891</v>
      </c>
      <c r="B6" t="s">
        <v>142</v>
      </c>
      <c r="C6" t="s">
        <v>165</v>
      </c>
      <c r="D6" t="s">
        <v>165</v>
      </c>
      <c r="G6" t="s">
        <v>171</v>
      </c>
      <c r="H6">
        <f>COUNTIF(B3:B53, "Neither Agree or Disagree")</f>
        <v>12</v>
      </c>
      <c r="I6" s="19">
        <f>H6/H9</f>
        <v>0.24</v>
      </c>
    </row>
    <row r="7" spans="1:9">
      <c r="A7" t="s">
        <v>1892</v>
      </c>
      <c r="B7" t="s">
        <v>171</v>
      </c>
      <c r="C7" t="s">
        <v>246</v>
      </c>
      <c r="D7" t="s">
        <v>144</v>
      </c>
      <c r="G7" t="s">
        <v>165</v>
      </c>
      <c r="H7">
        <f>COUNTIF(B3:B53, "Disagree")</f>
        <v>0</v>
      </c>
      <c r="I7" s="19">
        <f>H7/H9</f>
        <v>0</v>
      </c>
    </row>
    <row r="8" spans="1:9">
      <c r="A8" t="s">
        <v>1893</v>
      </c>
      <c r="B8" t="s">
        <v>171</v>
      </c>
      <c r="C8" t="s">
        <v>171</v>
      </c>
      <c r="D8" t="s">
        <v>144</v>
      </c>
      <c r="G8" t="s">
        <v>246</v>
      </c>
      <c r="H8">
        <f>COUNTIF(B3:B53, "Strongly Disagree")</f>
        <v>0</v>
      </c>
      <c r="I8" s="19">
        <f>H8/H9</f>
        <v>0</v>
      </c>
    </row>
    <row r="9" spans="1:9">
      <c r="A9" t="s">
        <v>1894</v>
      </c>
      <c r="B9" t="s">
        <v>142</v>
      </c>
      <c r="C9" t="s">
        <v>246</v>
      </c>
      <c r="D9" t="s">
        <v>144</v>
      </c>
      <c r="H9">
        <f>SUM(H4:H8)</f>
        <v>50</v>
      </c>
    </row>
    <row r="10" spans="1:9">
      <c r="A10" t="s">
        <v>1895</v>
      </c>
      <c r="B10" t="s">
        <v>171</v>
      </c>
      <c r="C10" t="s">
        <v>142</v>
      </c>
      <c r="D10" t="s">
        <v>171</v>
      </c>
    </row>
    <row r="11" spans="1:9">
      <c r="A11" t="s">
        <v>1896</v>
      </c>
      <c r="B11" t="s">
        <v>144</v>
      </c>
      <c r="C11" t="s">
        <v>144</v>
      </c>
      <c r="D11" t="s">
        <v>144</v>
      </c>
    </row>
    <row r="12" spans="1:9">
      <c r="A12" t="s">
        <v>1897</v>
      </c>
      <c r="B12" t="s">
        <v>142</v>
      </c>
      <c r="C12" t="s">
        <v>165</v>
      </c>
      <c r="D12" t="s">
        <v>142</v>
      </c>
    </row>
    <row r="13" spans="1:9">
      <c r="A13" t="s">
        <v>1898</v>
      </c>
      <c r="B13" t="s">
        <v>171</v>
      </c>
      <c r="C13" t="s">
        <v>165</v>
      </c>
      <c r="D13" t="s">
        <v>142</v>
      </c>
    </row>
    <row r="14" spans="1:9">
      <c r="A14" t="s">
        <v>1899</v>
      </c>
      <c r="B14" t="s">
        <v>142</v>
      </c>
      <c r="C14" t="s">
        <v>142</v>
      </c>
      <c r="D14" t="s">
        <v>171</v>
      </c>
    </row>
    <row r="15" spans="1:9">
      <c r="A15" t="s">
        <v>1900</v>
      </c>
      <c r="B15" t="s">
        <v>144</v>
      </c>
      <c r="C15" t="s">
        <v>165</v>
      </c>
      <c r="D15" t="s">
        <v>165</v>
      </c>
    </row>
    <row r="16" spans="1:9">
      <c r="A16" t="s">
        <v>1901</v>
      </c>
      <c r="B16" t="s">
        <v>171</v>
      </c>
      <c r="C16" t="s">
        <v>142</v>
      </c>
      <c r="D16" t="s">
        <v>171</v>
      </c>
    </row>
    <row r="17" spans="1:9">
      <c r="A17" t="s">
        <v>1902</v>
      </c>
      <c r="B17" t="s">
        <v>142</v>
      </c>
      <c r="C17" t="s">
        <v>171</v>
      </c>
      <c r="D17" t="s">
        <v>144</v>
      </c>
    </row>
    <row r="18" spans="1:9">
      <c r="A18" t="s">
        <v>1903</v>
      </c>
      <c r="B18" t="s">
        <v>142</v>
      </c>
      <c r="C18" t="s">
        <v>142</v>
      </c>
      <c r="D18" t="s">
        <v>142</v>
      </c>
    </row>
    <row r="19" spans="1:9">
      <c r="A19" t="s">
        <v>1904</v>
      </c>
      <c r="B19" t="s">
        <v>144</v>
      </c>
      <c r="C19" t="s">
        <v>144</v>
      </c>
      <c r="D19" t="s">
        <v>144</v>
      </c>
    </row>
    <row r="20" spans="1:9">
      <c r="A20" t="s">
        <v>1905</v>
      </c>
      <c r="B20" t="s">
        <v>142</v>
      </c>
      <c r="C20" t="s">
        <v>142</v>
      </c>
      <c r="D20" t="s">
        <v>144</v>
      </c>
    </row>
    <row r="21" spans="1:9">
      <c r="A21" t="s">
        <v>1906</v>
      </c>
      <c r="B21" t="s">
        <v>142</v>
      </c>
      <c r="C21" t="s">
        <v>142</v>
      </c>
      <c r="D21" t="s">
        <v>142</v>
      </c>
    </row>
    <row r="22" spans="1:9">
      <c r="A22" t="s">
        <v>1907</v>
      </c>
      <c r="B22" t="s">
        <v>142</v>
      </c>
      <c r="C22" t="s">
        <v>165</v>
      </c>
      <c r="D22" t="s">
        <v>142</v>
      </c>
    </row>
    <row r="23" spans="1:9">
      <c r="A23" t="s">
        <v>1908</v>
      </c>
      <c r="B23" t="s">
        <v>142</v>
      </c>
      <c r="C23" t="s">
        <v>165</v>
      </c>
      <c r="D23" t="s">
        <v>142</v>
      </c>
    </row>
    <row r="24" spans="1:9">
      <c r="A24" t="s">
        <v>1909</v>
      </c>
      <c r="B24" t="s">
        <v>171</v>
      </c>
      <c r="C24" t="s">
        <v>246</v>
      </c>
      <c r="D24" t="s">
        <v>144</v>
      </c>
    </row>
    <row r="25" spans="1:9">
      <c r="A25" t="s">
        <v>1910</v>
      </c>
      <c r="B25" t="s">
        <v>144</v>
      </c>
      <c r="C25" t="s">
        <v>165</v>
      </c>
      <c r="D25" t="s">
        <v>142</v>
      </c>
    </row>
    <row r="26" spans="1:9">
      <c r="A26" t="s">
        <v>1911</v>
      </c>
      <c r="B26" t="s">
        <v>144</v>
      </c>
      <c r="C26" t="s">
        <v>165</v>
      </c>
      <c r="D26" t="s">
        <v>144</v>
      </c>
    </row>
    <row r="27" spans="1:9">
      <c r="A27" t="s">
        <v>1912</v>
      </c>
      <c r="B27" t="s">
        <v>144</v>
      </c>
      <c r="C27" t="s">
        <v>246</v>
      </c>
      <c r="D27" t="s">
        <v>144</v>
      </c>
    </row>
    <row r="28" spans="1:9">
      <c r="A28" t="s">
        <v>1913</v>
      </c>
      <c r="B28" t="s">
        <v>144</v>
      </c>
      <c r="C28" t="s">
        <v>246</v>
      </c>
      <c r="D28" t="s">
        <v>142</v>
      </c>
    </row>
    <row r="29" spans="1:9">
      <c r="A29" t="s">
        <v>1914</v>
      </c>
      <c r="B29" t="s">
        <v>144</v>
      </c>
      <c r="C29" t="s">
        <v>246</v>
      </c>
      <c r="D29" t="s">
        <v>144</v>
      </c>
    </row>
    <row r="30" spans="1:9">
      <c r="A30" t="s">
        <v>1915</v>
      </c>
      <c r="B30" t="s">
        <v>142</v>
      </c>
      <c r="C30" t="s">
        <v>142</v>
      </c>
      <c r="D30" t="s">
        <v>142</v>
      </c>
      <c r="G30" s="2" t="s">
        <v>2085</v>
      </c>
    </row>
    <row r="31" spans="1:9">
      <c r="A31" t="s">
        <v>1916</v>
      </c>
      <c r="B31" t="s">
        <v>171</v>
      </c>
      <c r="C31" t="s">
        <v>165</v>
      </c>
      <c r="D31" t="s">
        <v>142</v>
      </c>
    </row>
    <row r="32" spans="1:9">
      <c r="A32" t="s">
        <v>1917</v>
      </c>
      <c r="B32" t="s">
        <v>171</v>
      </c>
      <c r="C32" t="s">
        <v>142</v>
      </c>
      <c r="D32" t="s">
        <v>142</v>
      </c>
      <c r="G32" t="s">
        <v>144</v>
      </c>
      <c r="H32">
        <f>COUNTIF(C3:C75, "Strongly Agree")</f>
        <v>12</v>
      </c>
      <c r="I32" s="19">
        <f>H32/H37</f>
        <v>0.16666666666666666</v>
      </c>
    </row>
    <row r="33" spans="1:9">
      <c r="A33" t="s">
        <v>1918</v>
      </c>
      <c r="B33" t="s">
        <v>144</v>
      </c>
      <c r="C33" t="s">
        <v>165</v>
      </c>
      <c r="D33" t="s">
        <v>142</v>
      </c>
      <c r="G33" t="s">
        <v>142</v>
      </c>
      <c r="H33">
        <f>COUNTIF(C3:C75, "Agree")</f>
        <v>23</v>
      </c>
      <c r="I33" s="19">
        <f>H33/H37</f>
        <v>0.31944444444444442</v>
      </c>
    </row>
    <row r="34" spans="1:9">
      <c r="A34" t="s">
        <v>1919</v>
      </c>
      <c r="B34" t="s">
        <v>171</v>
      </c>
      <c r="C34" t="s">
        <v>144</v>
      </c>
      <c r="D34" t="s">
        <v>171</v>
      </c>
      <c r="G34" t="s">
        <v>171</v>
      </c>
      <c r="H34">
        <f>COUNTIF(C3:C75, "Neither Agree or Disagree")</f>
        <v>5</v>
      </c>
      <c r="I34" s="19">
        <f>H34/H37</f>
        <v>6.9444444444444448E-2</v>
      </c>
    </row>
    <row r="35" spans="1:9">
      <c r="A35" t="s">
        <v>1920</v>
      </c>
      <c r="B35" t="s">
        <v>142</v>
      </c>
      <c r="C35" t="s">
        <v>142</v>
      </c>
      <c r="D35" t="s">
        <v>165</v>
      </c>
      <c r="G35" t="s">
        <v>165</v>
      </c>
      <c r="H35">
        <f>COUNTIF(C3:C75, "Disagree")</f>
        <v>23</v>
      </c>
      <c r="I35" s="19">
        <f>H35/H37</f>
        <v>0.31944444444444442</v>
      </c>
    </row>
    <row r="36" spans="1:9">
      <c r="A36" t="s">
        <v>1921</v>
      </c>
      <c r="B36" t="s">
        <v>144</v>
      </c>
      <c r="C36" t="s">
        <v>165</v>
      </c>
      <c r="D36" t="s">
        <v>142</v>
      </c>
      <c r="G36" t="s">
        <v>246</v>
      </c>
      <c r="H36">
        <f>COUNTIF(C3:C75, "Strongly Disagree")</f>
        <v>9</v>
      </c>
      <c r="I36" s="19">
        <f>H36/H37</f>
        <v>0.125</v>
      </c>
    </row>
    <row r="37" spans="1:9">
      <c r="A37" t="s">
        <v>1922</v>
      </c>
      <c r="B37" t="s">
        <v>144</v>
      </c>
      <c r="C37" t="s">
        <v>246</v>
      </c>
      <c r="D37" t="s">
        <v>142</v>
      </c>
      <c r="H37">
        <f>SUM(H32:H36)</f>
        <v>72</v>
      </c>
    </row>
    <row r="38" spans="1:9">
      <c r="A38" t="s">
        <v>1923</v>
      </c>
      <c r="B38" t="s">
        <v>142</v>
      </c>
      <c r="C38" t="s">
        <v>142</v>
      </c>
      <c r="D38" t="s">
        <v>144</v>
      </c>
    </row>
    <row r="39" spans="1:9">
      <c r="A39" t="s">
        <v>1924</v>
      </c>
      <c r="B39" t="s">
        <v>144</v>
      </c>
      <c r="C39" t="s">
        <v>165</v>
      </c>
      <c r="D39" t="s">
        <v>142</v>
      </c>
    </row>
    <row r="40" spans="1:9">
      <c r="A40" t="s">
        <v>1925</v>
      </c>
      <c r="B40" t="s">
        <v>142</v>
      </c>
      <c r="C40" t="s">
        <v>165</v>
      </c>
      <c r="D40" t="s">
        <v>142</v>
      </c>
    </row>
    <row r="41" spans="1:9">
      <c r="A41" t="s">
        <v>1926</v>
      </c>
      <c r="B41" t="s">
        <v>142</v>
      </c>
      <c r="C41" t="s">
        <v>171</v>
      </c>
      <c r="D41" t="s">
        <v>142</v>
      </c>
    </row>
    <row r="42" spans="1:9">
      <c r="A42" t="s">
        <v>1927</v>
      </c>
      <c r="B42" t="s">
        <v>144</v>
      </c>
      <c r="C42" t="s">
        <v>142</v>
      </c>
      <c r="D42" t="s">
        <v>165</v>
      </c>
    </row>
    <row r="43" spans="1:9">
      <c r="A43" t="s">
        <v>1928</v>
      </c>
      <c r="B43" t="s">
        <v>142</v>
      </c>
      <c r="C43" t="s">
        <v>144</v>
      </c>
      <c r="D43" t="s">
        <v>165</v>
      </c>
    </row>
    <row r="44" spans="1:9">
      <c r="A44" t="s">
        <v>1929</v>
      </c>
      <c r="B44" t="s">
        <v>142</v>
      </c>
      <c r="C44" t="s">
        <v>165</v>
      </c>
      <c r="D44" t="s">
        <v>142</v>
      </c>
    </row>
    <row r="45" spans="1:9">
      <c r="A45" t="s">
        <v>1930</v>
      </c>
      <c r="B45" t="s">
        <v>142</v>
      </c>
      <c r="C45" t="s">
        <v>142</v>
      </c>
      <c r="D45" t="s">
        <v>142</v>
      </c>
    </row>
    <row r="46" spans="1:9">
      <c r="A46" t="s">
        <v>1931</v>
      </c>
      <c r="B46" t="s">
        <v>144</v>
      </c>
      <c r="C46" t="s">
        <v>246</v>
      </c>
      <c r="D46" t="s">
        <v>144</v>
      </c>
    </row>
    <row r="47" spans="1:9">
      <c r="A47" t="s">
        <v>1932</v>
      </c>
      <c r="B47" t="s">
        <v>144</v>
      </c>
      <c r="C47" t="s">
        <v>142</v>
      </c>
      <c r="D47" t="s">
        <v>144</v>
      </c>
    </row>
    <row r="48" spans="1:9">
      <c r="A48" t="s">
        <v>1933</v>
      </c>
      <c r="B48" t="s">
        <v>144</v>
      </c>
      <c r="C48" t="s">
        <v>144</v>
      </c>
      <c r="D48" t="s">
        <v>144</v>
      </c>
    </row>
    <row r="49" spans="1:9">
      <c r="A49" t="s">
        <v>1934</v>
      </c>
    </row>
    <row r="50" spans="1:9">
      <c r="A50" t="s">
        <v>1935</v>
      </c>
      <c r="B50" t="s">
        <v>144</v>
      </c>
      <c r="C50" t="s">
        <v>165</v>
      </c>
      <c r="D50" t="s">
        <v>144</v>
      </c>
    </row>
    <row r="51" spans="1:9">
      <c r="A51" t="s">
        <v>1936</v>
      </c>
      <c r="B51" t="s">
        <v>142</v>
      </c>
      <c r="C51" t="s">
        <v>142</v>
      </c>
      <c r="D51" t="s">
        <v>171</v>
      </c>
    </row>
    <row r="52" spans="1:9">
      <c r="A52" t="s">
        <v>1937</v>
      </c>
      <c r="B52" t="s">
        <v>142</v>
      </c>
      <c r="C52" t="s">
        <v>142</v>
      </c>
      <c r="D52" t="s">
        <v>142</v>
      </c>
    </row>
    <row r="53" spans="1:9">
      <c r="A53" t="s">
        <v>1938</v>
      </c>
      <c r="B53" t="s">
        <v>171</v>
      </c>
      <c r="C53" t="s">
        <v>171</v>
      </c>
      <c r="D53" t="s">
        <v>165</v>
      </c>
    </row>
    <row r="54" spans="1:9">
      <c r="A54" t="s">
        <v>2322</v>
      </c>
      <c r="C54" t="s">
        <v>142</v>
      </c>
    </row>
    <row r="55" spans="1:9">
      <c r="A55" t="s">
        <v>2323</v>
      </c>
      <c r="C55" t="s">
        <v>144</v>
      </c>
    </row>
    <row r="56" spans="1:9">
      <c r="A56" t="s">
        <v>2324</v>
      </c>
      <c r="C56" t="s">
        <v>144</v>
      </c>
    </row>
    <row r="57" spans="1:9">
      <c r="A57" t="s">
        <v>2325</v>
      </c>
      <c r="C57" t="s">
        <v>246</v>
      </c>
    </row>
    <row r="58" spans="1:9">
      <c r="A58" t="s">
        <v>2326</v>
      </c>
      <c r="C58" t="s">
        <v>142</v>
      </c>
      <c r="G58" s="2" t="s">
        <v>2086</v>
      </c>
    </row>
    <row r="59" spans="1:9">
      <c r="A59" t="s">
        <v>2327</v>
      </c>
      <c r="C59" t="s">
        <v>142</v>
      </c>
    </row>
    <row r="60" spans="1:9">
      <c r="A60" t="s">
        <v>2328</v>
      </c>
      <c r="C60" t="s">
        <v>165</v>
      </c>
      <c r="G60" t="s">
        <v>144</v>
      </c>
      <c r="H60">
        <f>COUNTIF(D3:D53, "Strongly Agree")</f>
        <v>18</v>
      </c>
      <c r="I60" s="19">
        <f>H60/H65</f>
        <v>0.36</v>
      </c>
    </row>
    <row r="61" spans="1:9">
      <c r="A61" t="s">
        <v>2329</v>
      </c>
      <c r="C61" t="s">
        <v>144</v>
      </c>
      <c r="G61" t="s">
        <v>142</v>
      </c>
      <c r="H61">
        <f>COUNTIF(D3:D53, "Agree")</f>
        <v>20</v>
      </c>
      <c r="I61" s="19">
        <f>H61/H65</f>
        <v>0.4</v>
      </c>
    </row>
    <row r="62" spans="1:9">
      <c r="A62" t="s">
        <v>2330</v>
      </c>
      <c r="C62" t="s">
        <v>144</v>
      </c>
      <c r="G62" t="s">
        <v>171</v>
      </c>
      <c r="H62">
        <f>COUNTIF(D3:D53, "Neither Agree or Disagree")</f>
        <v>6</v>
      </c>
      <c r="I62" s="19">
        <f>H62/H65</f>
        <v>0.12</v>
      </c>
    </row>
    <row r="63" spans="1:9">
      <c r="A63" t="s">
        <v>2331</v>
      </c>
      <c r="C63" t="s">
        <v>142</v>
      </c>
      <c r="G63" t="s">
        <v>165</v>
      </c>
      <c r="H63">
        <f>COUNTIF(D3:D53, "Disagree")</f>
        <v>6</v>
      </c>
      <c r="I63" s="19">
        <f>H63/H65</f>
        <v>0.12</v>
      </c>
    </row>
    <row r="64" spans="1:9">
      <c r="A64" t="s">
        <v>2332</v>
      </c>
      <c r="C64" t="s">
        <v>165</v>
      </c>
      <c r="G64" t="s">
        <v>246</v>
      </c>
      <c r="H64">
        <f>COUNTIF(D3:D53, "Strongly Disagree")</f>
        <v>0</v>
      </c>
      <c r="I64" s="19">
        <f>H64/H65</f>
        <v>0</v>
      </c>
    </row>
    <row r="65" spans="1:8">
      <c r="A65" t="s">
        <v>2333</v>
      </c>
      <c r="C65" t="s">
        <v>165</v>
      </c>
      <c r="H65">
        <f>SUM(H60:H64)</f>
        <v>50</v>
      </c>
    </row>
    <row r="66" spans="1:8">
      <c r="A66" t="s">
        <v>2334</v>
      </c>
      <c r="C66" t="s">
        <v>165</v>
      </c>
    </row>
    <row r="67" spans="1:8">
      <c r="A67" t="s">
        <v>2335</v>
      </c>
      <c r="C67" t="s">
        <v>165</v>
      </c>
    </row>
    <row r="68" spans="1:8">
      <c r="A68" t="s">
        <v>2336</v>
      </c>
      <c r="C68" t="s">
        <v>144</v>
      </c>
    </row>
    <row r="69" spans="1:8">
      <c r="A69" t="s">
        <v>2337</v>
      </c>
      <c r="C69" t="s">
        <v>144</v>
      </c>
    </row>
    <row r="70" spans="1:8">
      <c r="A70" t="s">
        <v>2338</v>
      </c>
      <c r="C70" t="s">
        <v>142</v>
      </c>
    </row>
    <row r="71" spans="1:8">
      <c r="A71" t="s">
        <v>2339</v>
      </c>
      <c r="C71" t="s">
        <v>142</v>
      </c>
    </row>
    <row r="72" spans="1:8">
      <c r="A72" t="s">
        <v>2340</v>
      </c>
      <c r="C72" t="s">
        <v>144</v>
      </c>
    </row>
    <row r="73" spans="1:8">
      <c r="A73" t="s">
        <v>2341</v>
      </c>
      <c r="C73" t="s">
        <v>165</v>
      </c>
    </row>
    <row r="74" spans="1:8">
      <c r="A74" t="s">
        <v>2342</v>
      </c>
      <c r="C74" t="s">
        <v>171</v>
      </c>
    </row>
    <row r="75" spans="1:8">
      <c r="A75" t="s">
        <v>2343</v>
      </c>
      <c r="C75" t="s">
        <v>165</v>
      </c>
    </row>
  </sheetData>
  <phoneticPr fontId="18"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5804-F800-164C-B973-9F8A02CB9B2B}">
  <dimension ref="A1:K121"/>
  <sheetViews>
    <sheetView topLeftCell="A22" workbookViewId="0">
      <selection activeCell="G15" sqref="G15"/>
    </sheetView>
  </sheetViews>
  <sheetFormatPr defaultColWidth="11" defaultRowHeight="15.75"/>
  <cols>
    <col min="9" max="9" width="22.125" customWidth="1"/>
  </cols>
  <sheetData>
    <row r="1" spans="1:11">
      <c r="A1" t="s">
        <v>2081</v>
      </c>
      <c r="B1" t="s">
        <v>2051</v>
      </c>
      <c r="C1" t="s">
        <v>2052</v>
      </c>
      <c r="D1" t="s">
        <v>2053</v>
      </c>
      <c r="E1" t="s">
        <v>2054</v>
      </c>
      <c r="F1" t="s">
        <v>2055</v>
      </c>
    </row>
    <row r="2" spans="1:11">
      <c r="A2" t="s">
        <v>0</v>
      </c>
      <c r="B2" t="s">
        <v>85</v>
      </c>
      <c r="C2" t="s">
        <v>86</v>
      </c>
      <c r="D2" t="s">
        <v>88</v>
      </c>
      <c r="E2" t="s">
        <v>89</v>
      </c>
      <c r="F2" t="s">
        <v>90</v>
      </c>
      <c r="I2" s="2" t="s">
        <v>85</v>
      </c>
    </row>
    <row r="3" spans="1:11">
      <c r="A3" t="s">
        <v>1888</v>
      </c>
      <c r="B3" t="s">
        <v>144</v>
      </c>
      <c r="C3" t="s">
        <v>144</v>
      </c>
      <c r="D3" t="s">
        <v>142</v>
      </c>
      <c r="E3" t="s">
        <v>144</v>
      </c>
      <c r="F3" t="s">
        <v>142</v>
      </c>
    </row>
    <row r="4" spans="1:11">
      <c r="A4" t="s">
        <v>1889</v>
      </c>
      <c r="B4" t="s">
        <v>142</v>
      </c>
      <c r="C4" t="s">
        <v>142</v>
      </c>
      <c r="I4" t="s">
        <v>144</v>
      </c>
      <c r="J4">
        <f>COUNTIF(B3:B53, "Strongly Agree")</f>
        <v>22</v>
      </c>
      <c r="K4" s="19">
        <f>J4/J9</f>
        <v>0.48888888888888887</v>
      </c>
    </row>
    <row r="5" spans="1:11">
      <c r="A5" t="s">
        <v>1890</v>
      </c>
      <c r="B5" t="s">
        <v>144</v>
      </c>
      <c r="C5" t="s">
        <v>144</v>
      </c>
      <c r="D5" t="s">
        <v>142</v>
      </c>
      <c r="E5" t="s">
        <v>142</v>
      </c>
      <c r="F5" t="s">
        <v>142</v>
      </c>
      <c r="I5" t="s">
        <v>142</v>
      </c>
      <c r="J5">
        <f>COUNTIF(B3:B53, "Agree")</f>
        <v>19</v>
      </c>
      <c r="K5" s="19">
        <f>J5/J9</f>
        <v>0.42222222222222222</v>
      </c>
    </row>
    <row r="6" spans="1:11">
      <c r="A6" t="s">
        <v>1891</v>
      </c>
      <c r="B6" t="s">
        <v>142</v>
      </c>
      <c r="C6" t="s">
        <v>142</v>
      </c>
      <c r="D6" t="s">
        <v>171</v>
      </c>
      <c r="E6" t="s">
        <v>171</v>
      </c>
      <c r="F6" t="s">
        <v>171</v>
      </c>
      <c r="I6" t="s">
        <v>171</v>
      </c>
      <c r="J6">
        <f>COUNTIF(B3:B53, "Neither Agree or Disagree")</f>
        <v>2</v>
      </c>
      <c r="K6" s="19">
        <f>J6/J9</f>
        <v>4.4444444444444446E-2</v>
      </c>
    </row>
    <row r="7" spans="1:11">
      <c r="A7" t="s">
        <v>1892</v>
      </c>
      <c r="B7" t="s">
        <v>144</v>
      </c>
      <c r="C7" t="s">
        <v>144</v>
      </c>
      <c r="D7" t="s">
        <v>142</v>
      </c>
      <c r="E7" t="s">
        <v>142</v>
      </c>
      <c r="F7" t="s">
        <v>142</v>
      </c>
      <c r="I7" t="s">
        <v>165</v>
      </c>
      <c r="J7">
        <f>COUNTIF(B3:B53, "Disagree")</f>
        <v>2</v>
      </c>
      <c r="K7" s="19">
        <f>J7/J9</f>
        <v>4.4444444444444446E-2</v>
      </c>
    </row>
    <row r="8" spans="1:11">
      <c r="A8" t="s">
        <v>1893</v>
      </c>
      <c r="B8" t="s">
        <v>144</v>
      </c>
      <c r="C8" t="s">
        <v>144</v>
      </c>
      <c r="D8" t="s">
        <v>144</v>
      </c>
      <c r="E8" t="s">
        <v>144</v>
      </c>
      <c r="F8" t="s">
        <v>144</v>
      </c>
      <c r="I8" t="s">
        <v>246</v>
      </c>
      <c r="J8">
        <f>COUNTIF(B3:B53, "Strongly Disagree")</f>
        <v>0</v>
      </c>
      <c r="K8" s="19">
        <f>J8/J9</f>
        <v>0</v>
      </c>
    </row>
    <row r="9" spans="1:11">
      <c r="A9" t="s">
        <v>1894</v>
      </c>
      <c r="B9" t="s">
        <v>144</v>
      </c>
      <c r="C9" t="s">
        <v>144</v>
      </c>
      <c r="D9" t="s">
        <v>142</v>
      </c>
      <c r="E9" t="s">
        <v>171</v>
      </c>
      <c r="F9" t="s">
        <v>165</v>
      </c>
      <c r="J9">
        <f>SUM(J4:J8)</f>
        <v>45</v>
      </c>
    </row>
    <row r="10" spans="1:11">
      <c r="A10" t="s">
        <v>1895</v>
      </c>
    </row>
    <row r="11" spans="1:11">
      <c r="A11" t="s">
        <v>1896</v>
      </c>
    </row>
    <row r="12" spans="1:11">
      <c r="A12" t="s">
        <v>1897</v>
      </c>
      <c r="B12" t="s">
        <v>142</v>
      </c>
      <c r="C12" t="s">
        <v>142</v>
      </c>
    </row>
    <row r="13" spans="1:11">
      <c r="A13" t="s">
        <v>1898</v>
      </c>
      <c r="B13" t="s">
        <v>144</v>
      </c>
      <c r="C13" t="s">
        <v>171</v>
      </c>
      <c r="D13" t="s">
        <v>171</v>
      </c>
      <c r="E13" t="s">
        <v>171</v>
      </c>
      <c r="F13" t="s">
        <v>171</v>
      </c>
    </row>
    <row r="14" spans="1:11">
      <c r="A14" t="s">
        <v>1899</v>
      </c>
      <c r="B14" t="s">
        <v>142</v>
      </c>
      <c r="C14" t="s">
        <v>142</v>
      </c>
      <c r="D14" t="s">
        <v>144</v>
      </c>
      <c r="E14" t="s">
        <v>144</v>
      </c>
      <c r="F14" t="s">
        <v>144</v>
      </c>
    </row>
    <row r="15" spans="1:11">
      <c r="A15" t="s">
        <v>1900</v>
      </c>
      <c r="B15" t="s">
        <v>144</v>
      </c>
      <c r="C15" t="s">
        <v>144</v>
      </c>
      <c r="D15" t="s">
        <v>142</v>
      </c>
      <c r="E15" t="s">
        <v>142</v>
      </c>
      <c r="F15" t="s">
        <v>171</v>
      </c>
    </row>
    <row r="16" spans="1:11">
      <c r="A16" t="s">
        <v>1901</v>
      </c>
      <c r="B16" t="s">
        <v>142</v>
      </c>
      <c r="C16" t="s">
        <v>142</v>
      </c>
      <c r="D16" t="s">
        <v>142</v>
      </c>
      <c r="E16" t="s">
        <v>142</v>
      </c>
      <c r="F16" t="s">
        <v>165</v>
      </c>
    </row>
    <row r="17" spans="1:11">
      <c r="A17" t="s">
        <v>1902</v>
      </c>
    </row>
    <row r="18" spans="1:11">
      <c r="A18" t="s">
        <v>1903</v>
      </c>
      <c r="B18" t="s">
        <v>144</v>
      </c>
      <c r="C18" t="s">
        <v>144</v>
      </c>
      <c r="D18" t="s">
        <v>142</v>
      </c>
      <c r="E18" t="s">
        <v>142</v>
      </c>
      <c r="F18" t="s">
        <v>171</v>
      </c>
    </row>
    <row r="19" spans="1:11">
      <c r="A19" t="s">
        <v>1904</v>
      </c>
      <c r="B19" t="s">
        <v>171</v>
      </c>
      <c r="C19" t="s">
        <v>144</v>
      </c>
      <c r="D19" t="s">
        <v>142</v>
      </c>
      <c r="E19" t="s">
        <v>142</v>
      </c>
      <c r="F19" t="s">
        <v>142</v>
      </c>
    </row>
    <row r="20" spans="1:11">
      <c r="A20" t="s">
        <v>1905</v>
      </c>
      <c r="B20" t="s">
        <v>144</v>
      </c>
      <c r="C20" t="s">
        <v>144</v>
      </c>
      <c r="D20" t="s">
        <v>142</v>
      </c>
      <c r="E20" t="s">
        <v>142</v>
      </c>
      <c r="F20" t="s">
        <v>171</v>
      </c>
    </row>
    <row r="21" spans="1:11">
      <c r="A21" t="s">
        <v>1906</v>
      </c>
      <c r="B21" t="s">
        <v>142</v>
      </c>
      <c r="C21" t="s">
        <v>144</v>
      </c>
      <c r="D21" t="s">
        <v>142</v>
      </c>
      <c r="E21" t="s">
        <v>171</v>
      </c>
      <c r="F21" t="s">
        <v>171</v>
      </c>
    </row>
    <row r="22" spans="1:11">
      <c r="A22" t="s">
        <v>1907</v>
      </c>
      <c r="B22" t="s">
        <v>142</v>
      </c>
      <c r="C22" t="s">
        <v>142</v>
      </c>
      <c r="D22" t="s">
        <v>142</v>
      </c>
      <c r="E22" t="s">
        <v>142</v>
      </c>
      <c r="F22" t="s">
        <v>142</v>
      </c>
    </row>
    <row r="23" spans="1:11">
      <c r="A23" t="s">
        <v>1908</v>
      </c>
      <c r="B23" t="s">
        <v>144</v>
      </c>
      <c r="C23" t="s">
        <v>144</v>
      </c>
      <c r="D23" t="s">
        <v>144</v>
      </c>
      <c r="E23" t="s">
        <v>144</v>
      </c>
      <c r="F23" t="s">
        <v>144</v>
      </c>
    </row>
    <row r="24" spans="1:11">
      <c r="A24" t="s">
        <v>1909</v>
      </c>
      <c r="B24" t="s">
        <v>142</v>
      </c>
      <c r="C24" t="s">
        <v>142</v>
      </c>
      <c r="D24" t="s">
        <v>144</v>
      </c>
      <c r="E24" t="s">
        <v>142</v>
      </c>
      <c r="F24" t="s">
        <v>142</v>
      </c>
    </row>
    <row r="25" spans="1:11">
      <c r="A25" t="s">
        <v>1910</v>
      </c>
      <c r="B25" t="s">
        <v>144</v>
      </c>
      <c r="C25" t="s">
        <v>144</v>
      </c>
      <c r="D25" t="s">
        <v>144</v>
      </c>
      <c r="E25" t="s">
        <v>144</v>
      </c>
      <c r="F25" t="s">
        <v>171</v>
      </c>
    </row>
    <row r="26" spans="1:11">
      <c r="A26" t="s">
        <v>1911</v>
      </c>
      <c r="B26" t="s">
        <v>142</v>
      </c>
      <c r="C26" t="s">
        <v>144</v>
      </c>
      <c r="D26" t="s">
        <v>171</v>
      </c>
      <c r="E26" t="s">
        <v>171</v>
      </c>
      <c r="F26" t="s">
        <v>171</v>
      </c>
    </row>
    <row r="27" spans="1:11">
      <c r="A27" t="s">
        <v>1912</v>
      </c>
      <c r="D27" t="s">
        <v>142</v>
      </c>
      <c r="E27" t="s">
        <v>142</v>
      </c>
      <c r="F27" t="s">
        <v>142</v>
      </c>
    </row>
    <row r="28" spans="1:11">
      <c r="A28" t="s">
        <v>1913</v>
      </c>
      <c r="B28" t="s">
        <v>144</v>
      </c>
      <c r="C28" t="s">
        <v>144</v>
      </c>
      <c r="D28" t="s">
        <v>142</v>
      </c>
      <c r="E28" t="s">
        <v>142</v>
      </c>
      <c r="F28" t="s">
        <v>142</v>
      </c>
    </row>
    <row r="29" spans="1:11">
      <c r="A29" t="s">
        <v>1914</v>
      </c>
      <c r="B29" t="s">
        <v>144</v>
      </c>
      <c r="C29" t="s">
        <v>144</v>
      </c>
    </row>
    <row r="30" spans="1:11">
      <c r="A30" t="s">
        <v>1915</v>
      </c>
      <c r="B30" t="s">
        <v>165</v>
      </c>
      <c r="C30" t="s">
        <v>246</v>
      </c>
      <c r="D30" t="s">
        <v>165</v>
      </c>
      <c r="E30" t="s">
        <v>165</v>
      </c>
      <c r="F30" t="s">
        <v>171</v>
      </c>
      <c r="I30" s="2" t="s">
        <v>86</v>
      </c>
    </row>
    <row r="31" spans="1:11">
      <c r="A31" t="s">
        <v>1916</v>
      </c>
      <c r="B31" t="s">
        <v>144</v>
      </c>
      <c r="C31" t="s">
        <v>144</v>
      </c>
      <c r="D31" t="s">
        <v>144</v>
      </c>
      <c r="E31" t="s">
        <v>144</v>
      </c>
      <c r="F31" t="s">
        <v>144</v>
      </c>
    </row>
    <row r="32" spans="1:11">
      <c r="A32" t="s">
        <v>1917</v>
      </c>
      <c r="B32" t="s">
        <v>144</v>
      </c>
      <c r="C32" t="s">
        <v>144</v>
      </c>
      <c r="D32" t="s">
        <v>142</v>
      </c>
      <c r="E32" t="s">
        <v>142</v>
      </c>
      <c r="I32" t="s">
        <v>144</v>
      </c>
      <c r="J32">
        <f>COUNTIF(C3:C53, "Strongly Agree")</f>
        <v>22</v>
      </c>
      <c r="K32" s="19">
        <f>J32/J37</f>
        <v>0.5</v>
      </c>
    </row>
    <row r="33" spans="1:11">
      <c r="A33" t="s">
        <v>1918</v>
      </c>
      <c r="B33" t="s">
        <v>142</v>
      </c>
      <c r="C33" t="s">
        <v>142</v>
      </c>
      <c r="D33" t="s">
        <v>144</v>
      </c>
      <c r="E33" t="s">
        <v>165</v>
      </c>
      <c r="F33" t="s">
        <v>165</v>
      </c>
      <c r="I33" t="s">
        <v>142</v>
      </c>
      <c r="J33">
        <f>COUNTIF(C3:C53, "Agree")</f>
        <v>15</v>
      </c>
      <c r="K33" s="19">
        <f>J33/J37</f>
        <v>0.34090909090909088</v>
      </c>
    </row>
    <row r="34" spans="1:11">
      <c r="A34" t="s">
        <v>1919</v>
      </c>
      <c r="B34" t="s">
        <v>171</v>
      </c>
      <c r="C34" t="s">
        <v>171</v>
      </c>
      <c r="D34" t="s">
        <v>142</v>
      </c>
      <c r="E34" t="s">
        <v>144</v>
      </c>
      <c r="F34" t="s">
        <v>144</v>
      </c>
      <c r="I34" t="s">
        <v>171</v>
      </c>
      <c r="J34">
        <f>COUNTIF(C3:C53, "Neither Agree or Disagree")</f>
        <v>3</v>
      </c>
      <c r="K34" s="19">
        <f>J34/J37</f>
        <v>6.8181818181818177E-2</v>
      </c>
    </row>
    <row r="35" spans="1:11">
      <c r="A35" t="s">
        <v>1920</v>
      </c>
      <c r="B35" t="s">
        <v>142</v>
      </c>
      <c r="C35" t="s">
        <v>142</v>
      </c>
      <c r="D35" t="s">
        <v>142</v>
      </c>
      <c r="E35" t="s">
        <v>142</v>
      </c>
      <c r="F35" t="s">
        <v>142</v>
      </c>
      <c r="I35" t="s">
        <v>165</v>
      </c>
      <c r="J35">
        <f>COUNTIF(C3:C53, "Disagree")</f>
        <v>3</v>
      </c>
      <c r="K35" s="19">
        <f>J35/J37</f>
        <v>6.8181818181818177E-2</v>
      </c>
    </row>
    <row r="36" spans="1:11">
      <c r="A36" t="s">
        <v>1921</v>
      </c>
      <c r="B36" t="s">
        <v>144</v>
      </c>
      <c r="C36" t="s">
        <v>165</v>
      </c>
      <c r="D36" t="s">
        <v>144</v>
      </c>
      <c r="E36" t="s">
        <v>144</v>
      </c>
      <c r="F36" t="s">
        <v>144</v>
      </c>
      <c r="I36" t="s">
        <v>246</v>
      </c>
      <c r="J36">
        <f>COUNTIF(C3:C53, "Strongly Disagree")</f>
        <v>1</v>
      </c>
      <c r="K36" s="19">
        <f>J36/J37</f>
        <v>2.2727272727272728E-2</v>
      </c>
    </row>
    <row r="37" spans="1:11">
      <c r="A37" t="s">
        <v>1922</v>
      </c>
      <c r="B37" t="s">
        <v>144</v>
      </c>
      <c r="C37" t="s">
        <v>144</v>
      </c>
      <c r="D37" t="s">
        <v>142</v>
      </c>
      <c r="E37" t="s">
        <v>142</v>
      </c>
      <c r="F37" t="s">
        <v>142</v>
      </c>
      <c r="J37">
        <f>SUM(J32:J36)</f>
        <v>44</v>
      </c>
    </row>
    <row r="38" spans="1:11">
      <c r="A38" t="s">
        <v>1923</v>
      </c>
      <c r="B38" t="s">
        <v>142</v>
      </c>
    </row>
    <row r="39" spans="1:11">
      <c r="A39" t="s">
        <v>1924</v>
      </c>
      <c r="B39" t="s">
        <v>142</v>
      </c>
      <c r="C39" t="s">
        <v>142</v>
      </c>
      <c r="D39" t="s">
        <v>142</v>
      </c>
      <c r="E39" t="s">
        <v>142</v>
      </c>
      <c r="F39" t="s">
        <v>142</v>
      </c>
    </row>
    <row r="40" spans="1:11">
      <c r="A40" t="s">
        <v>1925</v>
      </c>
      <c r="B40" t="s">
        <v>144</v>
      </c>
      <c r="C40" t="s">
        <v>144</v>
      </c>
      <c r="D40" t="s">
        <v>144</v>
      </c>
      <c r="E40" t="s">
        <v>144</v>
      </c>
      <c r="F40" t="s">
        <v>144</v>
      </c>
    </row>
    <row r="41" spans="1:11">
      <c r="A41" t="s">
        <v>1926</v>
      </c>
      <c r="D41" t="s">
        <v>171</v>
      </c>
      <c r="E41" t="s">
        <v>165</v>
      </c>
      <c r="F41" t="s">
        <v>165</v>
      </c>
    </row>
    <row r="42" spans="1:11">
      <c r="A42" t="s">
        <v>1927</v>
      </c>
      <c r="B42" t="s">
        <v>142</v>
      </c>
      <c r="C42" t="s">
        <v>165</v>
      </c>
      <c r="D42" t="s">
        <v>142</v>
      </c>
      <c r="E42" t="s">
        <v>142</v>
      </c>
      <c r="F42" t="s">
        <v>165</v>
      </c>
    </row>
    <row r="43" spans="1:11">
      <c r="A43" t="s">
        <v>1928</v>
      </c>
      <c r="B43" t="s">
        <v>144</v>
      </c>
      <c r="C43" t="s">
        <v>142</v>
      </c>
      <c r="D43" t="s">
        <v>165</v>
      </c>
      <c r="E43" t="s">
        <v>165</v>
      </c>
      <c r="F43" t="s">
        <v>165</v>
      </c>
    </row>
    <row r="44" spans="1:11">
      <c r="A44" t="s">
        <v>1929</v>
      </c>
      <c r="B44" t="s">
        <v>144</v>
      </c>
      <c r="C44" t="s">
        <v>142</v>
      </c>
      <c r="D44" t="s">
        <v>144</v>
      </c>
      <c r="E44" t="s">
        <v>142</v>
      </c>
      <c r="F44" t="s">
        <v>142</v>
      </c>
    </row>
    <row r="45" spans="1:11">
      <c r="A45" t="s">
        <v>1930</v>
      </c>
      <c r="B45" t="s">
        <v>142</v>
      </c>
      <c r="C45" t="s">
        <v>144</v>
      </c>
      <c r="D45" t="s">
        <v>144</v>
      </c>
      <c r="E45" t="s">
        <v>144</v>
      </c>
      <c r="F45" t="s">
        <v>142</v>
      </c>
    </row>
    <row r="46" spans="1:11">
      <c r="A46" t="s">
        <v>1931</v>
      </c>
      <c r="B46" t="s">
        <v>142</v>
      </c>
      <c r="C46" t="s">
        <v>142</v>
      </c>
      <c r="D46" t="s">
        <v>144</v>
      </c>
      <c r="E46" t="s">
        <v>144</v>
      </c>
      <c r="F46" t="s">
        <v>142</v>
      </c>
    </row>
    <row r="47" spans="1:11">
      <c r="A47" t="s">
        <v>1932</v>
      </c>
      <c r="B47" t="s">
        <v>142</v>
      </c>
      <c r="C47" t="s">
        <v>142</v>
      </c>
      <c r="D47" t="s">
        <v>142</v>
      </c>
      <c r="E47" t="s">
        <v>142</v>
      </c>
      <c r="F47" t="s">
        <v>142</v>
      </c>
    </row>
    <row r="48" spans="1:11">
      <c r="A48" t="s">
        <v>1933</v>
      </c>
      <c r="B48" t="s">
        <v>144</v>
      </c>
      <c r="C48" t="s">
        <v>144</v>
      </c>
      <c r="D48" t="s">
        <v>144</v>
      </c>
      <c r="E48" t="s">
        <v>144</v>
      </c>
      <c r="F48" t="s">
        <v>144</v>
      </c>
    </row>
    <row r="49" spans="1:11">
      <c r="A49" t="s">
        <v>1934</v>
      </c>
    </row>
    <row r="50" spans="1:11">
      <c r="A50" t="s">
        <v>1935</v>
      </c>
      <c r="B50" t="s">
        <v>165</v>
      </c>
      <c r="C50" t="s">
        <v>165</v>
      </c>
      <c r="D50" t="s">
        <v>165</v>
      </c>
      <c r="E50" t="s">
        <v>165</v>
      </c>
      <c r="F50" t="s">
        <v>165</v>
      </c>
    </row>
    <row r="51" spans="1:11">
      <c r="A51" t="s">
        <v>1936</v>
      </c>
      <c r="B51" t="s">
        <v>142</v>
      </c>
      <c r="C51" t="s">
        <v>171</v>
      </c>
    </row>
    <row r="52" spans="1:11">
      <c r="A52" t="s">
        <v>1937</v>
      </c>
      <c r="B52" t="s">
        <v>144</v>
      </c>
      <c r="C52" t="s">
        <v>144</v>
      </c>
      <c r="D52" t="s">
        <v>142</v>
      </c>
      <c r="E52" t="s">
        <v>142</v>
      </c>
      <c r="F52" t="s">
        <v>142</v>
      </c>
    </row>
    <row r="53" spans="1:11">
      <c r="A53" t="s">
        <v>1938</v>
      </c>
      <c r="B53" t="s">
        <v>142</v>
      </c>
      <c r="C53" t="s">
        <v>142</v>
      </c>
      <c r="D53" t="s">
        <v>142</v>
      </c>
      <c r="E53" t="s">
        <v>142</v>
      </c>
      <c r="F53" t="s">
        <v>142</v>
      </c>
    </row>
    <row r="58" spans="1:11">
      <c r="I58" s="2" t="s">
        <v>88</v>
      </c>
    </row>
    <row r="60" spans="1:11">
      <c r="I60" t="s">
        <v>144</v>
      </c>
      <c r="J60">
        <f>COUNTIF(D3:D53, "Strongly Agree")</f>
        <v>13</v>
      </c>
      <c r="K60" s="19">
        <f>J60/J65</f>
        <v>0.30952380952380953</v>
      </c>
    </row>
    <row r="61" spans="1:11">
      <c r="I61" t="s">
        <v>142</v>
      </c>
      <c r="J61">
        <f>COUNTIF(D3:D53, "Agree")</f>
        <v>22</v>
      </c>
      <c r="K61" s="19">
        <f>J61/J65</f>
        <v>0.52380952380952384</v>
      </c>
    </row>
    <row r="62" spans="1:11">
      <c r="I62" t="s">
        <v>171</v>
      </c>
      <c r="J62">
        <f>COUNTIF(D3:D53, "Neither Agree or Disagree")</f>
        <v>4</v>
      </c>
      <c r="K62" s="19">
        <f>J62/J65</f>
        <v>9.5238095238095233E-2</v>
      </c>
    </row>
    <row r="63" spans="1:11">
      <c r="I63" t="s">
        <v>165</v>
      </c>
      <c r="J63">
        <f>COUNTIF(D3:D53, "Disagree")</f>
        <v>3</v>
      </c>
      <c r="K63" s="19">
        <f>J63/J65</f>
        <v>7.1428571428571425E-2</v>
      </c>
    </row>
    <row r="64" spans="1:11">
      <c r="I64" t="s">
        <v>246</v>
      </c>
      <c r="J64">
        <f>COUNTIF(D3:D53, "Strongly Disagree")</f>
        <v>0</v>
      </c>
      <c r="K64" s="19">
        <f>J64/J65</f>
        <v>0</v>
      </c>
    </row>
    <row r="65" spans="10:10">
      <c r="J65">
        <f>SUM(J60:J64)</f>
        <v>42</v>
      </c>
    </row>
    <row r="86" spans="9:11">
      <c r="I86" s="2" t="s">
        <v>89</v>
      </c>
    </row>
    <row r="88" spans="9:11">
      <c r="I88" t="s">
        <v>144</v>
      </c>
      <c r="J88">
        <f>COUNTIF(E3:E53, "Strongly Agree")</f>
        <v>12</v>
      </c>
      <c r="K88" s="19">
        <f>J88/J93</f>
        <v>0.2857142857142857</v>
      </c>
    </row>
    <row r="89" spans="9:11">
      <c r="I89" t="s">
        <v>142</v>
      </c>
      <c r="J89">
        <f>COUNTIF(E3:E53, "Agree")</f>
        <v>20</v>
      </c>
      <c r="K89" s="19">
        <f>J89/J93</f>
        <v>0.47619047619047616</v>
      </c>
    </row>
    <row r="90" spans="9:11">
      <c r="I90" t="s">
        <v>171</v>
      </c>
      <c r="J90">
        <f>COUNTIF(E3:E53, "Neither Agree or Disagree")</f>
        <v>5</v>
      </c>
      <c r="K90" s="19">
        <f>J90/J93</f>
        <v>0.11904761904761904</v>
      </c>
    </row>
    <row r="91" spans="9:11">
      <c r="I91" t="s">
        <v>165</v>
      </c>
      <c r="J91">
        <f>COUNTIF(E3:E53, "Disagree")</f>
        <v>5</v>
      </c>
      <c r="K91" s="19">
        <f>J91/J93</f>
        <v>0.11904761904761904</v>
      </c>
    </row>
    <row r="92" spans="9:11">
      <c r="I92" t="s">
        <v>246</v>
      </c>
      <c r="J92">
        <f>COUNTIF(E3:E53, "Strongly Disagree")</f>
        <v>0</v>
      </c>
      <c r="K92" s="19">
        <f>J92/J93</f>
        <v>0</v>
      </c>
    </row>
    <row r="93" spans="9:11">
      <c r="J93">
        <f>SUM(J88:J92)</f>
        <v>42</v>
      </c>
    </row>
    <row r="114" spans="9:11">
      <c r="I114" s="2" t="s">
        <v>90</v>
      </c>
    </row>
    <row r="116" spans="9:11">
      <c r="I116" t="s">
        <v>144</v>
      </c>
      <c r="J116">
        <f>COUNTIF(F3:F53, "Strongly Agree")</f>
        <v>8</v>
      </c>
      <c r="K116" s="19">
        <f>J116/J121</f>
        <v>0.1951219512195122</v>
      </c>
    </row>
    <row r="117" spans="9:11">
      <c r="I117" t="s">
        <v>142</v>
      </c>
      <c r="J117">
        <f>COUNTIF(F3:F53, "Agree")</f>
        <v>17</v>
      </c>
      <c r="K117" s="19">
        <f>J117/J121</f>
        <v>0.41463414634146339</v>
      </c>
    </row>
    <row r="118" spans="9:11">
      <c r="I118" t="s">
        <v>171</v>
      </c>
      <c r="J118">
        <f>COUNTIF(F3:F53, "Neither Agree or Disagree")</f>
        <v>9</v>
      </c>
      <c r="K118" s="19">
        <f>J118/J121</f>
        <v>0.21951219512195122</v>
      </c>
    </row>
    <row r="119" spans="9:11">
      <c r="I119" t="s">
        <v>165</v>
      </c>
      <c r="J119">
        <f>COUNTIF(F3:F53, "Disagree")</f>
        <v>7</v>
      </c>
      <c r="K119" s="19">
        <f>J119/J121</f>
        <v>0.17073170731707318</v>
      </c>
    </row>
    <row r="120" spans="9:11">
      <c r="I120" t="s">
        <v>246</v>
      </c>
      <c r="J120">
        <f>COUNTIF(F3:F53, "Strongly Disagree")</f>
        <v>0</v>
      </c>
      <c r="K120" s="19">
        <f>J120/J121</f>
        <v>0</v>
      </c>
    </row>
    <row r="121" spans="9:11">
      <c r="J121">
        <f>SUM(J116:J120)</f>
        <v>41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3F51-1475-A14A-8389-C62E8C1BEC30}">
  <dimension ref="A1:DE53"/>
  <sheetViews>
    <sheetView workbookViewId="0">
      <pane xSplit="1" topLeftCell="CQ1" activePane="topRight" state="frozen"/>
      <selection pane="topRight" activeCell="DH12" sqref="DH12"/>
    </sheetView>
  </sheetViews>
  <sheetFormatPr defaultColWidth="11" defaultRowHeight="15.95" customHeight="1"/>
  <sheetData>
    <row r="1" spans="1:109" ht="15.95" customHeight="1">
      <c r="A1" t="s">
        <v>2081</v>
      </c>
      <c r="B1" t="s">
        <v>1972</v>
      </c>
      <c r="C1" t="s">
        <v>1973</v>
      </c>
      <c r="D1" t="s">
        <v>1974</v>
      </c>
      <c r="E1" t="s">
        <v>1975</v>
      </c>
      <c r="F1" t="s">
        <v>1976</v>
      </c>
      <c r="G1" t="s">
        <v>1977</v>
      </c>
      <c r="H1" t="s">
        <v>1978</v>
      </c>
      <c r="I1" t="s">
        <v>1979</v>
      </c>
      <c r="J1" t="s">
        <v>1980</v>
      </c>
      <c r="K1" t="s">
        <v>1981</v>
      </c>
      <c r="L1" t="s">
        <v>1982</v>
      </c>
      <c r="M1" t="s">
        <v>1983</v>
      </c>
      <c r="N1" t="s">
        <v>1984</v>
      </c>
      <c r="O1" t="s">
        <v>1985</v>
      </c>
      <c r="P1" t="s">
        <v>1986</v>
      </c>
      <c r="Q1" t="s">
        <v>1987</v>
      </c>
      <c r="R1" t="s">
        <v>1988</v>
      </c>
      <c r="S1" t="s">
        <v>1989</v>
      </c>
      <c r="T1" t="s">
        <v>1990</v>
      </c>
      <c r="U1" t="s">
        <v>1991</v>
      </c>
      <c r="V1" t="s">
        <v>1992</v>
      </c>
      <c r="W1" t="s">
        <v>1993</v>
      </c>
      <c r="X1" t="s">
        <v>1994</v>
      </c>
      <c r="Y1" t="s">
        <v>1995</v>
      </c>
      <c r="Z1" t="s">
        <v>1996</v>
      </c>
      <c r="AA1" t="s">
        <v>1997</v>
      </c>
      <c r="AB1" t="s">
        <v>1998</v>
      </c>
      <c r="AC1" t="s">
        <v>1999</v>
      </c>
      <c r="AD1" t="s">
        <v>2000</v>
      </c>
      <c r="AE1" t="s">
        <v>2001</v>
      </c>
      <c r="AF1" t="s">
        <v>2002</v>
      </c>
      <c r="AG1" t="s">
        <v>2003</v>
      </c>
      <c r="AH1" t="s">
        <v>2004</v>
      </c>
      <c r="AI1" t="s">
        <v>2005</v>
      </c>
      <c r="AJ1" t="s">
        <v>2006</v>
      </c>
      <c r="AK1" t="s">
        <v>2007</v>
      </c>
      <c r="AL1" t="s">
        <v>2008</v>
      </c>
      <c r="AM1" t="s">
        <v>2009</v>
      </c>
      <c r="AN1" t="s">
        <v>2010</v>
      </c>
      <c r="AO1" t="s">
        <v>2011</v>
      </c>
      <c r="AP1" t="s">
        <v>2012</v>
      </c>
      <c r="AQ1" t="s">
        <v>2013</v>
      </c>
      <c r="AR1" t="s">
        <v>2014</v>
      </c>
      <c r="AS1" t="s">
        <v>2015</v>
      </c>
      <c r="AT1" t="s">
        <v>2016</v>
      </c>
      <c r="AU1" t="s">
        <v>2017</v>
      </c>
      <c r="AV1" t="s">
        <v>2018</v>
      </c>
      <c r="AW1" t="s">
        <v>2019</v>
      </c>
      <c r="AX1" t="s">
        <v>2020</v>
      </c>
      <c r="AY1" t="s">
        <v>2021</v>
      </c>
      <c r="AZ1" t="s">
        <v>2022</v>
      </c>
      <c r="BA1" t="s">
        <v>2023</v>
      </c>
      <c r="BB1" t="s">
        <v>2024</v>
      </c>
      <c r="BC1" t="s">
        <v>2025</v>
      </c>
      <c r="BD1" t="s">
        <v>2026</v>
      </c>
      <c r="BE1" t="s">
        <v>2027</v>
      </c>
      <c r="BF1" t="s">
        <v>2028</v>
      </c>
      <c r="BG1" t="s">
        <v>2029</v>
      </c>
      <c r="BH1" t="s">
        <v>2030</v>
      </c>
      <c r="BI1" t="s">
        <v>2031</v>
      </c>
      <c r="BJ1" t="s">
        <v>2032</v>
      </c>
      <c r="BK1" t="s">
        <v>2033</v>
      </c>
      <c r="BL1" t="s">
        <v>2034</v>
      </c>
      <c r="BM1" t="s">
        <v>2035</v>
      </c>
      <c r="BN1" t="s">
        <v>2036</v>
      </c>
      <c r="BO1" t="s">
        <v>2037</v>
      </c>
      <c r="BP1" t="s">
        <v>2038</v>
      </c>
      <c r="BQ1" t="s">
        <v>2039</v>
      </c>
      <c r="BR1" t="s">
        <v>2040</v>
      </c>
      <c r="BS1" t="s">
        <v>2041</v>
      </c>
      <c r="BT1" t="s">
        <v>2042</v>
      </c>
      <c r="BU1" t="s">
        <v>2043</v>
      </c>
      <c r="BV1" t="s">
        <v>2044</v>
      </c>
      <c r="BW1" t="s">
        <v>2045</v>
      </c>
      <c r="BX1" t="s">
        <v>2046</v>
      </c>
      <c r="BY1" t="s">
        <v>2047</v>
      </c>
      <c r="BZ1" t="s">
        <v>2048</v>
      </c>
      <c r="CA1" t="s">
        <v>2049</v>
      </c>
      <c r="CB1" t="s">
        <v>2050</v>
      </c>
      <c r="CC1" t="s">
        <v>2051</v>
      </c>
      <c r="CD1" t="s">
        <v>2052</v>
      </c>
      <c r="CE1" t="s">
        <v>2053</v>
      </c>
      <c r="CF1" t="s">
        <v>2054</v>
      </c>
      <c r="CG1" t="s">
        <v>2055</v>
      </c>
      <c r="CH1" t="s">
        <v>2056</v>
      </c>
      <c r="CI1" t="s">
        <v>2057</v>
      </c>
      <c r="CJ1" t="s">
        <v>2058</v>
      </c>
      <c r="CK1" t="s">
        <v>2059</v>
      </c>
      <c r="CL1" t="s">
        <v>2060</v>
      </c>
      <c r="CM1" t="s">
        <v>2061</v>
      </c>
      <c r="CN1" t="s">
        <v>2062</v>
      </c>
      <c r="CO1" t="s">
        <v>2063</v>
      </c>
      <c r="CP1" t="s">
        <v>2064</v>
      </c>
      <c r="CQ1" t="s">
        <v>2065</v>
      </c>
      <c r="CR1" t="s">
        <v>2066</v>
      </c>
      <c r="CS1" t="s">
        <v>2067</v>
      </c>
      <c r="CT1" t="s">
        <v>2068</v>
      </c>
      <c r="CU1" t="s">
        <v>2069</v>
      </c>
      <c r="CV1" t="s">
        <v>2070</v>
      </c>
      <c r="CW1" t="s">
        <v>2071</v>
      </c>
      <c r="CX1" t="s">
        <v>2072</v>
      </c>
      <c r="CY1" t="s">
        <v>2073</v>
      </c>
      <c r="CZ1" t="s">
        <v>2074</v>
      </c>
      <c r="DA1" t="s">
        <v>2075</v>
      </c>
      <c r="DB1" t="s">
        <v>2076</v>
      </c>
      <c r="DC1" t="s">
        <v>2077</v>
      </c>
      <c r="DD1" t="s">
        <v>2078</v>
      </c>
      <c r="DE1" t="s">
        <v>2079</v>
      </c>
    </row>
    <row r="2" spans="1:109" ht="15.95" customHeight="1">
      <c r="A2" t="s">
        <v>0</v>
      </c>
      <c r="B2" t="s">
        <v>10</v>
      </c>
      <c r="C2" t="s">
        <v>11</v>
      </c>
      <c r="D2" t="s">
        <v>12</v>
      </c>
      <c r="E2" t="s">
        <v>13</v>
      </c>
      <c r="F2" t="s">
        <v>14</v>
      </c>
      <c r="G2" t="s">
        <v>15</v>
      </c>
      <c r="H2" t="s">
        <v>16</v>
      </c>
      <c r="I2" t="s">
        <v>17</v>
      </c>
      <c r="J2" t="s">
        <v>18</v>
      </c>
      <c r="K2" t="s">
        <v>19</v>
      </c>
      <c r="L2" t="s">
        <v>20</v>
      </c>
      <c r="M2" t="s">
        <v>21</v>
      </c>
      <c r="N2" t="s">
        <v>22</v>
      </c>
      <c r="O2" t="s">
        <v>23</v>
      </c>
      <c r="P2" t="s">
        <v>24</v>
      </c>
      <c r="Q2" t="s">
        <v>26</v>
      </c>
      <c r="R2" t="s">
        <v>27</v>
      </c>
      <c r="S2" t="s">
        <v>28</v>
      </c>
      <c r="T2" t="s">
        <v>29</v>
      </c>
      <c r="U2" t="s">
        <v>30</v>
      </c>
      <c r="V2" t="s">
        <v>31</v>
      </c>
      <c r="W2" t="s">
        <v>32</v>
      </c>
      <c r="X2" t="s">
        <v>33</v>
      </c>
      <c r="Y2" t="s">
        <v>34</v>
      </c>
      <c r="Z2" t="s">
        <v>35</v>
      </c>
      <c r="AA2" t="s">
        <v>36</v>
      </c>
      <c r="AB2" t="s">
        <v>35</v>
      </c>
      <c r="AC2" t="s">
        <v>37</v>
      </c>
      <c r="AD2" t="s">
        <v>38</v>
      </c>
      <c r="AE2" t="s">
        <v>39</v>
      </c>
      <c r="AF2" t="s">
        <v>40</v>
      </c>
      <c r="AG2" t="s">
        <v>41</v>
      </c>
      <c r="AH2" t="s">
        <v>42</v>
      </c>
      <c r="AI2" t="s">
        <v>44</v>
      </c>
      <c r="AJ2" t="s">
        <v>45</v>
      </c>
      <c r="AK2" t="s">
        <v>46</v>
      </c>
      <c r="AL2" t="s">
        <v>47</v>
      </c>
      <c r="AM2" t="s">
        <v>48</v>
      </c>
      <c r="AN2" t="s">
        <v>51</v>
      </c>
      <c r="AO2" t="s">
        <v>52</v>
      </c>
      <c r="AP2" t="s">
        <v>53</v>
      </c>
      <c r="AQ2" t="s">
        <v>54</v>
      </c>
      <c r="AR2" t="s">
        <v>55</v>
      </c>
      <c r="AS2" t="s">
        <v>56</v>
      </c>
      <c r="AT2" t="s">
        <v>57</v>
      </c>
      <c r="AU2" t="s">
        <v>58</v>
      </c>
      <c r="AV2" t="s">
        <v>59</v>
      </c>
      <c r="AW2" t="s">
        <v>60</v>
      </c>
      <c r="AX2" t="s">
        <v>51</v>
      </c>
      <c r="AY2" t="s">
        <v>52</v>
      </c>
      <c r="AZ2" t="s">
        <v>53</v>
      </c>
      <c r="BA2" t="s">
        <v>54</v>
      </c>
      <c r="BB2" t="s">
        <v>55</v>
      </c>
      <c r="BC2" t="s">
        <v>56</v>
      </c>
      <c r="BD2" t="s">
        <v>57</v>
      </c>
      <c r="BE2" t="s">
        <v>58</v>
      </c>
      <c r="BF2" t="s">
        <v>59</v>
      </c>
      <c r="BG2" t="s">
        <v>60</v>
      </c>
      <c r="BH2" t="s">
        <v>63</v>
      </c>
      <c r="BI2" t="s">
        <v>64</v>
      </c>
      <c r="BJ2" t="s">
        <v>66</v>
      </c>
      <c r="BK2" t="s">
        <v>67</v>
      </c>
      <c r="BL2" t="s">
        <v>68</v>
      </c>
      <c r="BM2" t="s">
        <v>69</v>
      </c>
      <c r="BN2" t="s">
        <v>70</v>
      </c>
      <c r="BO2" t="s">
        <v>71</v>
      </c>
      <c r="BP2" t="s">
        <v>72</v>
      </c>
      <c r="BQ2" t="s">
        <v>73</v>
      </c>
      <c r="BR2" t="s">
        <v>74</v>
      </c>
      <c r="BS2" t="s">
        <v>35</v>
      </c>
      <c r="BT2" t="s">
        <v>76</v>
      </c>
      <c r="BU2" t="s">
        <v>77</v>
      </c>
      <c r="BV2" t="s">
        <v>78</v>
      </c>
      <c r="BW2" t="s">
        <v>79</v>
      </c>
      <c r="BX2" t="s">
        <v>80</v>
      </c>
      <c r="BY2" t="s">
        <v>81</v>
      </c>
      <c r="BZ2" t="s">
        <v>80</v>
      </c>
      <c r="CA2" t="s">
        <v>83</v>
      </c>
      <c r="CB2" t="s">
        <v>35</v>
      </c>
      <c r="CC2" t="s">
        <v>85</v>
      </c>
      <c r="CD2" t="s">
        <v>86</v>
      </c>
      <c r="CE2" t="s">
        <v>88</v>
      </c>
      <c r="CF2" t="s">
        <v>89</v>
      </c>
      <c r="CG2" t="s">
        <v>90</v>
      </c>
      <c r="CH2" t="s">
        <v>91</v>
      </c>
      <c r="CI2" t="s">
        <v>92</v>
      </c>
      <c r="CJ2" t="s">
        <v>93</v>
      </c>
      <c r="CK2" t="s">
        <v>94</v>
      </c>
      <c r="CL2" t="s">
        <v>95</v>
      </c>
      <c r="CM2" t="s">
        <v>35</v>
      </c>
      <c r="CN2" t="s">
        <v>97</v>
      </c>
      <c r="CO2" t="s">
        <v>98</v>
      </c>
      <c r="CP2" t="s">
        <v>99</v>
      </c>
      <c r="CQ2" t="s">
        <v>100</v>
      </c>
      <c r="CR2" t="s">
        <v>35</v>
      </c>
      <c r="CS2" t="s">
        <v>101</v>
      </c>
      <c r="CT2" t="s">
        <v>102</v>
      </c>
      <c r="CU2" t="s">
        <v>99</v>
      </c>
      <c r="CV2" t="s">
        <v>104</v>
      </c>
      <c r="CW2" t="s">
        <v>105</v>
      </c>
      <c r="CX2" t="s">
        <v>106</v>
      </c>
      <c r="CY2" t="s">
        <v>107</v>
      </c>
      <c r="CZ2" t="s">
        <v>108</v>
      </c>
      <c r="DA2" t="s">
        <v>109</v>
      </c>
      <c r="DB2" t="s">
        <v>110</v>
      </c>
      <c r="DC2" t="s">
        <v>35</v>
      </c>
      <c r="DD2" t="s">
        <v>112</v>
      </c>
      <c r="DE2" t="s">
        <v>113</v>
      </c>
    </row>
    <row r="3" spans="1:109" ht="15.95" customHeight="1">
      <c r="A3" t="s">
        <v>1888</v>
      </c>
      <c r="B3" t="s">
        <v>124</v>
      </c>
      <c r="D3" t="s">
        <v>125</v>
      </c>
      <c r="F3" t="s">
        <v>126</v>
      </c>
      <c r="H3" t="s">
        <v>127</v>
      </c>
      <c r="I3" t="s">
        <v>128</v>
      </c>
      <c r="J3" t="s">
        <v>129</v>
      </c>
      <c r="L3" t="s">
        <v>130</v>
      </c>
      <c r="O3" t="s">
        <v>131</v>
      </c>
      <c r="Q3" t="s">
        <v>132</v>
      </c>
      <c r="S3">
        <v>2006</v>
      </c>
      <c r="T3" t="s">
        <v>133</v>
      </c>
      <c r="U3" t="s">
        <v>133</v>
      </c>
      <c r="V3" t="s">
        <v>134</v>
      </c>
      <c r="W3" t="s">
        <v>136</v>
      </c>
      <c r="X3" t="s">
        <v>135</v>
      </c>
      <c r="Y3" t="s">
        <v>136</v>
      </c>
      <c r="Z3" t="s">
        <v>137</v>
      </c>
      <c r="AA3" t="s">
        <v>138</v>
      </c>
      <c r="AB3" t="s">
        <v>139</v>
      </c>
      <c r="AC3" t="s">
        <v>138</v>
      </c>
      <c r="AE3" t="s">
        <v>138</v>
      </c>
      <c r="AG3" t="s">
        <v>136</v>
      </c>
      <c r="AH3" t="s">
        <v>140</v>
      </c>
      <c r="AI3" t="s">
        <v>142</v>
      </c>
      <c r="AJ3" t="s">
        <v>142</v>
      </c>
      <c r="AK3" t="s">
        <v>143</v>
      </c>
      <c r="AL3" t="s">
        <v>144</v>
      </c>
      <c r="AM3" t="s">
        <v>145</v>
      </c>
      <c r="AN3" t="s">
        <v>146</v>
      </c>
      <c r="AO3" t="s">
        <v>146</v>
      </c>
      <c r="AP3" t="s">
        <v>146</v>
      </c>
      <c r="AQ3" t="s">
        <v>146</v>
      </c>
      <c r="AR3" t="s">
        <v>147</v>
      </c>
      <c r="AS3" t="s">
        <v>147</v>
      </c>
      <c r="AT3" t="s">
        <v>147</v>
      </c>
      <c r="AU3" t="s">
        <v>146</v>
      </c>
      <c r="AV3" t="s">
        <v>148</v>
      </c>
      <c r="AW3" t="s">
        <v>147</v>
      </c>
      <c r="AX3">
        <v>2</v>
      </c>
      <c r="AY3">
        <v>5</v>
      </c>
      <c r="AZ3">
        <v>3</v>
      </c>
      <c r="BA3">
        <v>6</v>
      </c>
      <c r="BB3">
        <v>7</v>
      </c>
      <c r="BC3">
        <v>10</v>
      </c>
      <c r="BD3">
        <v>4</v>
      </c>
      <c r="BE3">
        <v>9</v>
      </c>
      <c r="BF3">
        <v>1</v>
      </c>
      <c r="BG3">
        <v>8</v>
      </c>
      <c r="BH3" t="s">
        <v>149</v>
      </c>
      <c r="BI3" t="s">
        <v>150</v>
      </c>
      <c r="BJ3" t="s">
        <v>151</v>
      </c>
      <c r="BK3" t="s">
        <v>152</v>
      </c>
      <c r="BL3" s="1" t="s">
        <v>153</v>
      </c>
      <c r="BM3" t="s">
        <v>136</v>
      </c>
      <c r="BN3" s="1" t="s">
        <v>154</v>
      </c>
      <c r="BP3" t="s">
        <v>155</v>
      </c>
      <c r="BQ3" t="s">
        <v>144</v>
      </c>
      <c r="BR3" t="s">
        <v>136</v>
      </c>
      <c r="BS3" t="s">
        <v>156</v>
      </c>
      <c r="BT3" t="s">
        <v>144</v>
      </c>
      <c r="BU3" t="s">
        <v>144</v>
      </c>
      <c r="BV3" t="s">
        <v>157</v>
      </c>
      <c r="BW3" t="s">
        <v>144</v>
      </c>
      <c r="BX3" t="s">
        <v>158</v>
      </c>
      <c r="BY3" t="s">
        <v>142</v>
      </c>
      <c r="BZ3" t="s">
        <v>159</v>
      </c>
      <c r="CA3" t="s">
        <v>144</v>
      </c>
      <c r="CB3" s="1" t="s">
        <v>160</v>
      </c>
      <c r="CC3" t="s">
        <v>144</v>
      </c>
      <c r="CD3" t="s">
        <v>144</v>
      </c>
      <c r="CE3" t="s">
        <v>142</v>
      </c>
      <c r="CF3" t="s">
        <v>144</v>
      </c>
      <c r="CG3" t="s">
        <v>142</v>
      </c>
      <c r="CH3" t="s">
        <v>161</v>
      </c>
      <c r="CI3" t="s">
        <v>144</v>
      </c>
      <c r="CJ3" t="s">
        <v>162</v>
      </c>
      <c r="CK3" s="1" t="s">
        <v>163</v>
      </c>
      <c r="CL3" t="s">
        <v>136</v>
      </c>
      <c r="CM3" t="s">
        <v>164</v>
      </c>
      <c r="CN3" t="s">
        <v>165</v>
      </c>
      <c r="CO3" t="s">
        <v>144</v>
      </c>
      <c r="CP3" s="1" t="s">
        <v>166</v>
      </c>
      <c r="CQ3" t="s">
        <v>138</v>
      </c>
      <c r="CR3" t="s">
        <v>167</v>
      </c>
      <c r="CV3" s="1" t="s">
        <v>168</v>
      </c>
      <c r="CW3" s="1" t="s">
        <v>169</v>
      </c>
      <c r="CX3" t="s">
        <v>144</v>
      </c>
      <c r="CY3" t="s">
        <v>170</v>
      </c>
      <c r="CZ3" t="s">
        <v>138</v>
      </c>
      <c r="DB3" t="s">
        <v>171</v>
      </c>
      <c r="DC3" t="s">
        <v>172</v>
      </c>
      <c r="DD3" t="s">
        <v>173</v>
      </c>
      <c r="DE3" s="1" t="s">
        <v>174</v>
      </c>
    </row>
    <row r="4" spans="1:109" ht="15.95" customHeight="1">
      <c r="A4" t="s">
        <v>1889</v>
      </c>
      <c r="B4" t="s">
        <v>178</v>
      </c>
      <c r="D4" t="s">
        <v>179</v>
      </c>
      <c r="F4" t="s">
        <v>180</v>
      </c>
      <c r="H4" t="s">
        <v>181</v>
      </c>
      <c r="I4" t="s">
        <v>128</v>
      </c>
      <c r="J4" t="s">
        <v>182</v>
      </c>
      <c r="O4" t="s">
        <v>146</v>
      </c>
      <c r="Q4" t="s">
        <v>183</v>
      </c>
      <c r="S4">
        <v>2012</v>
      </c>
      <c r="T4" t="s">
        <v>184</v>
      </c>
      <c r="U4" t="s">
        <v>184</v>
      </c>
      <c r="V4" t="s">
        <v>185</v>
      </c>
      <c r="W4" t="s">
        <v>136</v>
      </c>
      <c r="X4" t="s">
        <v>186</v>
      </c>
      <c r="Y4" t="s">
        <v>136</v>
      </c>
      <c r="Z4" t="s">
        <v>187</v>
      </c>
      <c r="AA4" t="s">
        <v>138</v>
      </c>
      <c r="AB4" t="s">
        <v>188</v>
      </c>
      <c r="AC4" t="s">
        <v>136</v>
      </c>
      <c r="AD4" t="s">
        <v>189</v>
      </c>
      <c r="AE4" t="s">
        <v>138</v>
      </c>
      <c r="AG4" t="s">
        <v>136</v>
      </c>
      <c r="AH4" t="s">
        <v>190</v>
      </c>
      <c r="AI4" t="s">
        <v>142</v>
      </c>
      <c r="AJ4" t="s">
        <v>142</v>
      </c>
      <c r="AK4" t="s">
        <v>191</v>
      </c>
      <c r="AL4" t="s">
        <v>142</v>
      </c>
      <c r="AM4" t="s">
        <v>192</v>
      </c>
      <c r="AN4" t="s">
        <v>146</v>
      </c>
      <c r="AO4" t="s">
        <v>148</v>
      </c>
      <c r="AP4" t="s">
        <v>148</v>
      </c>
      <c r="AQ4" t="s">
        <v>148</v>
      </c>
      <c r="AR4" t="s">
        <v>146</v>
      </c>
      <c r="AS4" t="s">
        <v>147</v>
      </c>
      <c r="AT4" t="s">
        <v>146</v>
      </c>
      <c r="AU4" t="s">
        <v>146</v>
      </c>
      <c r="AV4" t="s">
        <v>148</v>
      </c>
      <c r="AW4" t="s">
        <v>147</v>
      </c>
      <c r="AX4">
        <v>8</v>
      </c>
      <c r="AY4">
        <v>3</v>
      </c>
      <c r="AZ4">
        <v>2</v>
      </c>
      <c r="BA4">
        <v>1</v>
      </c>
      <c r="BB4">
        <v>6</v>
      </c>
      <c r="BC4">
        <v>10</v>
      </c>
      <c r="BD4">
        <v>5</v>
      </c>
      <c r="BE4">
        <v>7</v>
      </c>
      <c r="BF4">
        <v>4</v>
      </c>
      <c r="BG4">
        <v>9</v>
      </c>
      <c r="BH4" t="s">
        <v>193</v>
      </c>
      <c r="BI4" t="s">
        <v>194</v>
      </c>
      <c r="BJ4" t="s">
        <v>195</v>
      </c>
      <c r="BK4" t="s">
        <v>196</v>
      </c>
      <c r="BL4" t="s">
        <v>197</v>
      </c>
      <c r="BM4" t="s">
        <v>138</v>
      </c>
      <c r="BO4" t="s">
        <v>198</v>
      </c>
      <c r="BT4" t="s">
        <v>144</v>
      </c>
      <c r="BU4" t="s">
        <v>142</v>
      </c>
      <c r="BV4" t="s">
        <v>199</v>
      </c>
      <c r="BW4" t="s">
        <v>171</v>
      </c>
      <c r="BX4" t="s">
        <v>200</v>
      </c>
      <c r="BY4" t="s">
        <v>142</v>
      </c>
      <c r="BZ4" t="s">
        <v>201</v>
      </c>
      <c r="CA4" t="s">
        <v>144</v>
      </c>
      <c r="CB4" t="s">
        <v>202</v>
      </c>
      <c r="CC4" t="s">
        <v>142</v>
      </c>
      <c r="CD4" t="s">
        <v>142</v>
      </c>
      <c r="CI4" t="s">
        <v>144</v>
      </c>
      <c r="CJ4" t="s">
        <v>203</v>
      </c>
      <c r="CK4" t="s">
        <v>204</v>
      </c>
      <c r="CL4" t="s">
        <v>136</v>
      </c>
      <c r="CM4" t="s">
        <v>205</v>
      </c>
      <c r="CN4" t="s">
        <v>142</v>
      </c>
      <c r="CO4" t="s">
        <v>142</v>
      </c>
      <c r="CP4" t="s">
        <v>206</v>
      </c>
      <c r="CQ4" t="s">
        <v>136</v>
      </c>
      <c r="CR4" t="s">
        <v>207</v>
      </c>
      <c r="CS4" t="s">
        <v>171</v>
      </c>
      <c r="CT4" t="s">
        <v>142</v>
      </c>
      <c r="CU4" t="s">
        <v>208</v>
      </c>
      <c r="CV4" t="s">
        <v>209</v>
      </c>
      <c r="CX4" t="s">
        <v>142</v>
      </c>
      <c r="CY4" s="1" t="s">
        <v>210</v>
      </c>
      <c r="CZ4" t="s">
        <v>136</v>
      </c>
      <c r="DA4" t="s">
        <v>211</v>
      </c>
      <c r="DB4" t="s">
        <v>171</v>
      </c>
      <c r="DC4" t="s">
        <v>212</v>
      </c>
      <c r="DD4" t="s">
        <v>213</v>
      </c>
      <c r="DE4" t="s">
        <v>214</v>
      </c>
    </row>
    <row r="5" spans="1:109" ht="15.95" customHeight="1">
      <c r="A5" t="s">
        <v>1890</v>
      </c>
      <c r="B5" t="s">
        <v>219</v>
      </c>
      <c r="D5" t="s">
        <v>220</v>
      </c>
      <c r="F5" t="s">
        <v>221</v>
      </c>
      <c r="H5" t="s">
        <v>222</v>
      </c>
      <c r="I5" t="s">
        <v>223</v>
      </c>
      <c r="J5" t="s">
        <v>182</v>
      </c>
      <c r="L5" t="s">
        <v>138</v>
      </c>
      <c r="O5" t="s">
        <v>146</v>
      </c>
      <c r="Q5" t="s">
        <v>183</v>
      </c>
      <c r="S5">
        <v>1982</v>
      </c>
      <c r="T5" t="s">
        <v>224</v>
      </c>
      <c r="U5" t="s">
        <v>225</v>
      </c>
      <c r="V5" t="s">
        <v>226</v>
      </c>
      <c r="W5" t="s">
        <v>136</v>
      </c>
      <c r="X5" t="s">
        <v>227</v>
      </c>
      <c r="Y5" t="s">
        <v>138</v>
      </c>
      <c r="Z5" t="s">
        <v>228</v>
      </c>
      <c r="AA5" t="s">
        <v>138</v>
      </c>
      <c r="AB5" t="s">
        <v>229</v>
      </c>
      <c r="AC5" t="s">
        <v>138</v>
      </c>
      <c r="AE5" t="s">
        <v>138</v>
      </c>
      <c r="AG5" t="s">
        <v>138</v>
      </c>
      <c r="AI5" t="s">
        <v>144</v>
      </c>
      <c r="AJ5" t="s">
        <v>144</v>
      </c>
      <c r="AK5" t="s">
        <v>230</v>
      </c>
      <c r="AL5" t="s">
        <v>171</v>
      </c>
      <c r="AM5" t="s">
        <v>231</v>
      </c>
      <c r="AN5" t="s">
        <v>146</v>
      </c>
      <c r="AO5" t="s">
        <v>146</v>
      </c>
      <c r="AP5" t="s">
        <v>146</v>
      </c>
      <c r="AQ5" t="s">
        <v>146</v>
      </c>
      <c r="AR5" t="s">
        <v>146</v>
      </c>
      <c r="AS5" t="s">
        <v>146</v>
      </c>
      <c r="AT5" t="s">
        <v>146</v>
      </c>
      <c r="AU5" t="s">
        <v>147</v>
      </c>
      <c r="AV5" t="s">
        <v>147</v>
      </c>
      <c r="AW5" t="s">
        <v>147</v>
      </c>
      <c r="AZ5">
        <v>10</v>
      </c>
      <c r="BH5" t="s">
        <v>232</v>
      </c>
      <c r="BM5" t="s">
        <v>136</v>
      </c>
      <c r="BN5" s="1" t="s">
        <v>233</v>
      </c>
      <c r="BP5" t="s">
        <v>234</v>
      </c>
      <c r="BQ5" t="s">
        <v>142</v>
      </c>
      <c r="BR5" t="s">
        <v>136</v>
      </c>
      <c r="BS5" t="s">
        <v>235</v>
      </c>
      <c r="BT5" t="s">
        <v>144</v>
      </c>
      <c r="BU5" t="s">
        <v>165</v>
      </c>
      <c r="BV5" t="s">
        <v>236</v>
      </c>
      <c r="BW5" t="s">
        <v>171</v>
      </c>
      <c r="BX5" t="s">
        <v>237</v>
      </c>
      <c r="BY5" t="s">
        <v>165</v>
      </c>
      <c r="BZ5" t="s">
        <v>238</v>
      </c>
      <c r="CA5" t="s">
        <v>171</v>
      </c>
      <c r="CB5" t="s">
        <v>239</v>
      </c>
      <c r="CC5" t="s">
        <v>144</v>
      </c>
      <c r="CD5" t="s">
        <v>144</v>
      </c>
      <c r="CE5" t="s">
        <v>142</v>
      </c>
      <c r="CF5" t="s">
        <v>142</v>
      </c>
      <c r="CG5" t="s">
        <v>142</v>
      </c>
      <c r="CH5" t="s">
        <v>240</v>
      </c>
      <c r="CI5" t="s">
        <v>142</v>
      </c>
      <c r="CJ5" t="s">
        <v>241</v>
      </c>
      <c r="CK5" s="1" t="s">
        <v>242</v>
      </c>
      <c r="CL5" t="s">
        <v>136</v>
      </c>
      <c r="CM5" t="s">
        <v>243</v>
      </c>
      <c r="CN5" t="s">
        <v>171</v>
      </c>
      <c r="CO5" t="s">
        <v>144</v>
      </c>
      <c r="CP5" t="s">
        <v>244</v>
      </c>
      <c r="CQ5" t="s">
        <v>136</v>
      </c>
      <c r="CR5" t="s">
        <v>245</v>
      </c>
      <c r="CS5" t="s">
        <v>246</v>
      </c>
      <c r="CT5" t="s">
        <v>165</v>
      </c>
      <c r="CU5" t="s">
        <v>247</v>
      </c>
      <c r="CV5" s="1" t="s">
        <v>248</v>
      </c>
      <c r="CW5" t="s">
        <v>249</v>
      </c>
      <c r="CX5" t="s">
        <v>171</v>
      </c>
      <c r="DB5" t="s">
        <v>171</v>
      </c>
      <c r="DD5" t="s">
        <v>250</v>
      </c>
      <c r="DE5" t="s">
        <v>251</v>
      </c>
    </row>
    <row r="6" spans="1:109" ht="15.95" customHeight="1">
      <c r="A6" t="s">
        <v>1891</v>
      </c>
      <c r="B6" t="s">
        <v>219</v>
      </c>
      <c r="D6" t="s">
        <v>220</v>
      </c>
      <c r="F6" t="s">
        <v>221</v>
      </c>
      <c r="H6" t="s">
        <v>138</v>
      </c>
      <c r="I6" t="s">
        <v>128</v>
      </c>
      <c r="J6" t="s">
        <v>182</v>
      </c>
      <c r="L6" t="s">
        <v>256</v>
      </c>
      <c r="O6" t="s">
        <v>131</v>
      </c>
      <c r="Q6" t="s">
        <v>183</v>
      </c>
      <c r="S6">
        <v>1984</v>
      </c>
      <c r="T6" t="s">
        <v>224</v>
      </c>
      <c r="U6" t="s">
        <v>225</v>
      </c>
      <c r="V6" t="s">
        <v>257</v>
      </c>
      <c r="W6" t="s">
        <v>136</v>
      </c>
      <c r="X6" t="s">
        <v>258</v>
      </c>
      <c r="Y6" t="s">
        <v>136</v>
      </c>
      <c r="Z6" t="s">
        <v>259</v>
      </c>
      <c r="AA6" t="s">
        <v>136</v>
      </c>
      <c r="AB6" t="s">
        <v>260</v>
      </c>
      <c r="AC6" t="s">
        <v>136</v>
      </c>
      <c r="AD6" t="s">
        <v>261</v>
      </c>
      <c r="AE6" t="s">
        <v>138</v>
      </c>
      <c r="AG6" t="s">
        <v>138</v>
      </c>
      <c r="AI6" t="s">
        <v>144</v>
      </c>
      <c r="AJ6" t="s">
        <v>165</v>
      </c>
      <c r="AK6" t="s">
        <v>262</v>
      </c>
      <c r="AL6" t="s">
        <v>144</v>
      </c>
      <c r="AM6" t="s">
        <v>263</v>
      </c>
      <c r="AN6" t="s">
        <v>146</v>
      </c>
      <c r="AO6" t="s">
        <v>146</v>
      </c>
      <c r="AP6" t="s">
        <v>146</v>
      </c>
      <c r="AQ6" t="s">
        <v>146</v>
      </c>
      <c r="AR6" t="s">
        <v>147</v>
      </c>
      <c r="AS6" t="s">
        <v>147</v>
      </c>
      <c r="AT6" t="s">
        <v>147</v>
      </c>
      <c r="AU6" t="s">
        <v>147</v>
      </c>
      <c r="AV6" t="s">
        <v>146</v>
      </c>
      <c r="AW6" t="s">
        <v>147</v>
      </c>
      <c r="AX6">
        <v>5</v>
      </c>
      <c r="AY6">
        <v>1</v>
      </c>
      <c r="AZ6">
        <v>4</v>
      </c>
      <c r="BA6">
        <v>2</v>
      </c>
      <c r="BB6">
        <v>7</v>
      </c>
      <c r="BC6">
        <v>8</v>
      </c>
      <c r="BD6">
        <v>9</v>
      </c>
      <c r="BE6">
        <v>10</v>
      </c>
      <c r="BF6">
        <v>3</v>
      </c>
      <c r="BG6">
        <v>6</v>
      </c>
      <c r="BH6" t="s">
        <v>264</v>
      </c>
      <c r="BI6" t="s">
        <v>265</v>
      </c>
      <c r="BJ6" t="s">
        <v>266</v>
      </c>
      <c r="BK6" t="s">
        <v>266</v>
      </c>
      <c r="BL6" t="s">
        <v>267</v>
      </c>
      <c r="BM6" t="s">
        <v>136</v>
      </c>
      <c r="BN6" s="1" t="s">
        <v>268</v>
      </c>
      <c r="BP6" t="s">
        <v>269</v>
      </c>
      <c r="BQ6" t="s">
        <v>144</v>
      </c>
      <c r="BR6" t="s">
        <v>136</v>
      </c>
      <c r="BS6" t="s">
        <v>270</v>
      </c>
      <c r="BT6" t="s">
        <v>144</v>
      </c>
      <c r="BU6" t="s">
        <v>144</v>
      </c>
      <c r="BV6" t="s">
        <v>271</v>
      </c>
      <c r="BW6" t="s">
        <v>142</v>
      </c>
      <c r="BX6" t="s">
        <v>272</v>
      </c>
      <c r="BY6" t="s">
        <v>165</v>
      </c>
      <c r="BZ6" t="s">
        <v>273</v>
      </c>
      <c r="CA6" t="s">
        <v>165</v>
      </c>
      <c r="CB6" t="s">
        <v>274</v>
      </c>
      <c r="CC6" t="s">
        <v>142</v>
      </c>
      <c r="CD6" t="s">
        <v>142</v>
      </c>
      <c r="CE6" t="s">
        <v>171</v>
      </c>
      <c r="CF6" t="s">
        <v>171</v>
      </c>
      <c r="CG6" t="s">
        <v>171</v>
      </c>
      <c r="CH6" t="s">
        <v>275</v>
      </c>
      <c r="CI6" t="s">
        <v>142</v>
      </c>
      <c r="CJ6" t="s">
        <v>276</v>
      </c>
      <c r="CK6" t="s">
        <v>277</v>
      </c>
      <c r="CL6" t="s">
        <v>136</v>
      </c>
      <c r="CM6" t="s">
        <v>278</v>
      </c>
      <c r="CN6" t="s">
        <v>246</v>
      </c>
      <c r="CO6" t="s">
        <v>142</v>
      </c>
      <c r="CP6" t="s">
        <v>279</v>
      </c>
      <c r="CQ6" t="s">
        <v>138</v>
      </c>
      <c r="CR6" t="s">
        <v>280</v>
      </c>
      <c r="CV6" s="1" t="s">
        <v>281</v>
      </c>
      <c r="CW6" t="s">
        <v>282</v>
      </c>
      <c r="CX6" t="s">
        <v>144</v>
      </c>
      <c r="CY6" t="s">
        <v>283</v>
      </c>
      <c r="CZ6" t="s">
        <v>138</v>
      </c>
      <c r="DB6" t="s">
        <v>142</v>
      </c>
      <c r="DC6" t="s">
        <v>284</v>
      </c>
      <c r="DD6" t="s">
        <v>285</v>
      </c>
      <c r="DE6" t="s">
        <v>286</v>
      </c>
    </row>
    <row r="7" spans="1:109" ht="15.95" customHeight="1">
      <c r="A7" t="s">
        <v>1892</v>
      </c>
      <c r="B7" t="s">
        <v>219</v>
      </c>
      <c r="D7" t="s">
        <v>220</v>
      </c>
      <c r="F7" t="s">
        <v>180</v>
      </c>
      <c r="H7" t="s">
        <v>291</v>
      </c>
      <c r="I7" t="s">
        <v>128</v>
      </c>
      <c r="J7" t="s">
        <v>182</v>
      </c>
      <c r="L7" t="s">
        <v>256</v>
      </c>
      <c r="O7" t="s">
        <v>292</v>
      </c>
      <c r="Q7" t="s">
        <v>183</v>
      </c>
      <c r="S7">
        <v>2001</v>
      </c>
      <c r="T7" t="s">
        <v>293</v>
      </c>
      <c r="U7" t="s">
        <v>293</v>
      </c>
      <c r="V7" t="s">
        <v>294</v>
      </c>
      <c r="W7" t="s">
        <v>136</v>
      </c>
      <c r="X7" t="s">
        <v>295</v>
      </c>
      <c r="Y7" t="s">
        <v>136</v>
      </c>
      <c r="Z7" t="s">
        <v>296</v>
      </c>
      <c r="AA7" t="s">
        <v>136</v>
      </c>
      <c r="AB7" t="s">
        <v>297</v>
      </c>
      <c r="AC7" t="s">
        <v>138</v>
      </c>
      <c r="AE7" t="s">
        <v>138</v>
      </c>
      <c r="AG7" t="s">
        <v>136</v>
      </c>
      <c r="AH7" t="s">
        <v>298</v>
      </c>
      <c r="AI7" t="s">
        <v>144</v>
      </c>
      <c r="AJ7" t="s">
        <v>144</v>
      </c>
      <c r="AK7" t="s">
        <v>299</v>
      </c>
      <c r="AL7" t="s">
        <v>171</v>
      </c>
      <c r="AM7" t="s">
        <v>300</v>
      </c>
      <c r="AN7" t="s">
        <v>148</v>
      </c>
      <c r="AO7" t="s">
        <v>148</v>
      </c>
      <c r="AP7" t="s">
        <v>148</v>
      </c>
      <c r="AQ7" t="s">
        <v>148</v>
      </c>
      <c r="AR7" t="s">
        <v>148</v>
      </c>
      <c r="AS7" t="s">
        <v>148</v>
      </c>
      <c r="AT7" t="s">
        <v>148</v>
      </c>
      <c r="AU7" t="s">
        <v>148</v>
      </c>
      <c r="AV7" t="s">
        <v>148</v>
      </c>
      <c r="AW7" t="s">
        <v>148</v>
      </c>
      <c r="AY7">
        <v>1</v>
      </c>
      <c r="BH7" t="s">
        <v>301</v>
      </c>
      <c r="BI7" t="s">
        <v>301</v>
      </c>
      <c r="BJ7" t="s">
        <v>301</v>
      </c>
      <c r="BK7" t="s">
        <v>301</v>
      </c>
      <c r="BL7" t="s">
        <v>302</v>
      </c>
      <c r="BM7" t="s">
        <v>136</v>
      </c>
      <c r="BN7" t="s">
        <v>303</v>
      </c>
      <c r="BP7" t="s">
        <v>304</v>
      </c>
      <c r="BQ7" t="s">
        <v>144</v>
      </c>
      <c r="BR7" t="s">
        <v>136</v>
      </c>
      <c r="BS7" t="s">
        <v>305</v>
      </c>
      <c r="BT7" t="s">
        <v>144</v>
      </c>
      <c r="BU7" t="s">
        <v>144</v>
      </c>
      <c r="BV7" t="s">
        <v>306</v>
      </c>
      <c r="BW7" t="s">
        <v>171</v>
      </c>
      <c r="BX7" t="s">
        <v>307</v>
      </c>
      <c r="BY7" t="s">
        <v>246</v>
      </c>
      <c r="BZ7" t="s">
        <v>308</v>
      </c>
      <c r="CA7" t="s">
        <v>144</v>
      </c>
      <c r="CB7" t="s">
        <v>309</v>
      </c>
      <c r="CC7" t="s">
        <v>144</v>
      </c>
      <c r="CD7" t="s">
        <v>144</v>
      </c>
      <c r="CE7" t="s">
        <v>142</v>
      </c>
      <c r="CF7" t="s">
        <v>142</v>
      </c>
      <c r="CG7" t="s">
        <v>142</v>
      </c>
      <c r="CH7" t="s">
        <v>310</v>
      </c>
      <c r="CI7" t="s">
        <v>171</v>
      </c>
      <c r="CJ7" t="s">
        <v>311</v>
      </c>
      <c r="CK7" t="s">
        <v>312</v>
      </c>
      <c r="CL7" t="s">
        <v>136</v>
      </c>
      <c r="CM7" t="s">
        <v>313</v>
      </c>
      <c r="CN7" t="s">
        <v>144</v>
      </c>
      <c r="CO7" t="s">
        <v>144</v>
      </c>
      <c r="CP7" t="s">
        <v>314</v>
      </c>
      <c r="CQ7" t="s">
        <v>136</v>
      </c>
      <c r="CR7" t="s">
        <v>315</v>
      </c>
      <c r="CS7" t="s">
        <v>144</v>
      </c>
      <c r="CT7" t="s">
        <v>144</v>
      </c>
      <c r="CU7" t="s">
        <v>316</v>
      </c>
      <c r="CV7" s="1" t="s">
        <v>317</v>
      </c>
      <c r="CW7" t="s">
        <v>318</v>
      </c>
      <c r="CX7" t="s">
        <v>144</v>
      </c>
      <c r="CY7" s="1" t="s">
        <v>319</v>
      </c>
      <c r="CZ7" t="s">
        <v>136</v>
      </c>
      <c r="DA7" t="s">
        <v>320</v>
      </c>
      <c r="DB7" t="s">
        <v>171</v>
      </c>
      <c r="DC7" t="s">
        <v>321</v>
      </c>
      <c r="DD7" t="s">
        <v>322</v>
      </c>
      <c r="DE7" t="s">
        <v>322</v>
      </c>
    </row>
    <row r="8" spans="1:109" ht="15.95" customHeight="1">
      <c r="A8" t="s">
        <v>1893</v>
      </c>
      <c r="B8" t="s">
        <v>327</v>
      </c>
      <c r="D8" t="s">
        <v>125</v>
      </c>
      <c r="F8" t="s">
        <v>221</v>
      </c>
      <c r="H8" t="s">
        <v>328</v>
      </c>
      <c r="I8" t="s">
        <v>128</v>
      </c>
      <c r="J8" t="s">
        <v>129</v>
      </c>
      <c r="L8" t="s">
        <v>329</v>
      </c>
      <c r="O8" t="s">
        <v>292</v>
      </c>
      <c r="Q8" t="s">
        <v>183</v>
      </c>
      <c r="S8">
        <v>2006</v>
      </c>
      <c r="T8" t="s">
        <v>133</v>
      </c>
      <c r="U8" t="s">
        <v>133</v>
      </c>
      <c r="V8" t="s">
        <v>330</v>
      </c>
      <c r="W8" t="s">
        <v>136</v>
      </c>
      <c r="X8" t="s">
        <v>331</v>
      </c>
      <c r="Y8" t="s">
        <v>136</v>
      </c>
      <c r="Z8" t="s">
        <v>332</v>
      </c>
      <c r="AA8" t="s">
        <v>136</v>
      </c>
      <c r="AB8" t="s">
        <v>333</v>
      </c>
      <c r="AC8" t="s">
        <v>136</v>
      </c>
      <c r="AD8" t="s">
        <v>334</v>
      </c>
      <c r="AE8" t="s">
        <v>138</v>
      </c>
      <c r="AG8" t="s">
        <v>136</v>
      </c>
      <c r="AH8" t="s">
        <v>335</v>
      </c>
      <c r="AI8" t="s">
        <v>171</v>
      </c>
      <c r="AJ8" t="s">
        <v>144</v>
      </c>
      <c r="AK8" t="s">
        <v>336</v>
      </c>
      <c r="AL8" t="s">
        <v>142</v>
      </c>
      <c r="AM8" t="s">
        <v>337</v>
      </c>
      <c r="AN8" t="s">
        <v>146</v>
      </c>
      <c r="AO8" t="s">
        <v>148</v>
      </c>
      <c r="AP8" t="s">
        <v>146</v>
      </c>
      <c r="AQ8" t="s">
        <v>146</v>
      </c>
      <c r="AR8" t="s">
        <v>146</v>
      </c>
      <c r="AS8" t="s">
        <v>147</v>
      </c>
      <c r="AT8" t="s">
        <v>146</v>
      </c>
      <c r="AU8" t="s">
        <v>146</v>
      </c>
      <c r="AV8" t="s">
        <v>147</v>
      </c>
      <c r="AW8" t="s">
        <v>147</v>
      </c>
      <c r="AX8">
        <v>4</v>
      </c>
      <c r="AY8">
        <v>6</v>
      </c>
      <c r="AZ8">
        <v>1</v>
      </c>
      <c r="BA8">
        <v>2</v>
      </c>
      <c r="BB8">
        <v>8</v>
      </c>
      <c r="BC8">
        <v>9</v>
      </c>
      <c r="BD8">
        <v>3</v>
      </c>
      <c r="BE8">
        <v>5</v>
      </c>
      <c r="BF8">
        <v>7</v>
      </c>
      <c r="BG8">
        <v>10</v>
      </c>
      <c r="BH8" t="s">
        <v>338</v>
      </c>
      <c r="BI8" t="s">
        <v>338</v>
      </c>
      <c r="BJ8" t="s">
        <v>339</v>
      </c>
      <c r="BK8" t="s">
        <v>340</v>
      </c>
      <c r="BL8" s="1" t="s">
        <v>341</v>
      </c>
      <c r="BM8" t="s">
        <v>136</v>
      </c>
      <c r="BN8" s="1" t="s">
        <v>342</v>
      </c>
      <c r="BP8" s="1" t="s">
        <v>343</v>
      </c>
      <c r="BQ8" t="s">
        <v>144</v>
      </c>
      <c r="BR8" t="s">
        <v>136</v>
      </c>
      <c r="BS8" s="1" t="s">
        <v>344</v>
      </c>
      <c r="BT8" t="s">
        <v>144</v>
      </c>
      <c r="BU8" t="s">
        <v>171</v>
      </c>
      <c r="BV8" s="1" t="s">
        <v>345</v>
      </c>
      <c r="BW8" t="s">
        <v>171</v>
      </c>
      <c r="BX8" t="s">
        <v>346</v>
      </c>
      <c r="BY8" t="s">
        <v>171</v>
      </c>
      <c r="BZ8" t="s">
        <v>347</v>
      </c>
      <c r="CA8" t="s">
        <v>144</v>
      </c>
      <c r="CB8" t="s">
        <v>348</v>
      </c>
      <c r="CC8" t="s">
        <v>144</v>
      </c>
      <c r="CD8" t="s">
        <v>144</v>
      </c>
      <c r="CE8" t="s">
        <v>144</v>
      </c>
      <c r="CF8" t="s">
        <v>144</v>
      </c>
      <c r="CG8" t="s">
        <v>144</v>
      </c>
      <c r="CH8" t="s">
        <v>349</v>
      </c>
      <c r="CI8" t="s">
        <v>144</v>
      </c>
      <c r="CJ8" t="s">
        <v>350</v>
      </c>
      <c r="CK8" t="s">
        <v>351</v>
      </c>
      <c r="CL8" t="s">
        <v>136</v>
      </c>
      <c r="CM8" t="s">
        <v>352</v>
      </c>
      <c r="CN8" t="s">
        <v>144</v>
      </c>
      <c r="CO8" t="s">
        <v>144</v>
      </c>
      <c r="CP8" t="s">
        <v>353</v>
      </c>
      <c r="CQ8" t="s">
        <v>136</v>
      </c>
      <c r="CR8" t="s">
        <v>354</v>
      </c>
      <c r="CS8" t="s">
        <v>144</v>
      </c>
      <c r="CT8" t="s">
        <v>144</v>
      </c>
      <c r="CU8" t="s">
        <v>355</v>
      </c>
      <c r="CV8" t="s">
        <v>356</v>
      </c>
      <c r="CW8" t="s">
        <v>357</v>
      </c>
      <c r="CX8" t="s">
        <v>144</v>
      </c>
      <c r="CY8" t="s">
        <v>358</v>
      </c>
      <c r="CZ8" t="s">
        <v>136</v>
      </c>
      <c r="DA8" t="s">
        <v>359</v>
      </c>
      <c r="DB8" t="s">
        <v>171</v>
      </c>
      <c r="DC8" t="s">
        <v>360</v>
      </c>
      <c r="DD8" t="s">
        <v>361</v>
      </c>
      <c r="DE8" t="s">
        <v>362</v>
      </c>
    </row>
    <row r="9" spans="1:109" ht="15.95" customHeight="1">
      <c r="A9" t="s">
        <v>1894</v>
      </c>
      <c r="B9" t="s">
        <v>219</v>
      </c>
      <c r="D9" t="s">
        <v>220</v>
      </c>
      <c r="F9" t="s">
        <v>367</v>
      </c>
      <c r="H9" t="s">
        <v>368</v>
      </c>
      <c r="I9" t="s">
        <v>128</v>
      </c>
      <c r="J9" t="s">
        <v>369</v>
      </c>
      <c r="L9" t="s">
        <v>370</v>
      </c>
      <c r="O9" t="s">
        <v>292</v>
      </c>
      <c r="Q9" t="s">
        <v>183</v>
      </c>
      <c r="S9">
        <v>1995</v>
      </c>
      <c r="T9" t="s">
        <v>224</v>
      </c>
      <c r="U9" t="s">
        <v>225</v>
      </c>
      <c r="V9" t="s">
        <v>371</v>
      </c>
      <c r="W9" t="s">
        <v>136</v>
      </c>
      <c r="X9" t="s">
        <v>372</v>
      </c>
      <c r="Y9" t="s">
        <v>138</v>
      </c>
      <c r="Z9" t="s">
        <v>373</v>
      </c>
      <c r="AA9" t="s">
        <v>138</v>
      </c>
      <c r="AB9" t="s">
        <v>374</v>
      </c>
      <c r="AC9" t="s">
        <v>138</v>
      </c>
      <c r="AE9" t="s">
        <v>138</v>
      </c>
      <c r="AG9" t="s">
        <v>138</v>
      </c>
      <c r="AI9" t="s">
        <v>144</v>
      </c>
      <c r="AJ9" t="s">
        <v>144</v>
      </c>
      <c r="AK9" t="s">
        <v>375</v>
      </c>
      <c r="AL9" t="s">
        <v>171</v>
      </c>
      <c r="AM9" t="s">
        <v>376</v>
      </c>
      <c r="AN9" t="s">
        <v>148</v>
      </c>
      <c r="AO9" t="s">
        <v>148</v>
      </c>
      <c r="AP9" t="s">
        <v>148</v>
      </c>
      <c r="AQ9" t="s">
        <v>148</v>
      </c>
      <c r="AR9" t="s">
        <v>148</v>
      </c>
      <c r="AS9" t="s">
        <v>148</v>
      </c>
      <c r="AT9" t="s">
        <v>148</v>
      </c>
      <c r="AU9" t="s">
        <v>148</v>
      </c>
      <c r="AV9" t="s">
        <v>148</v>
      </c>
      <c r="AW9" t="s">
        <v>148</v>
      </c>
      <c r="AX9">
        <v>1</v>
      </c>
      <c r="AY9">
        <v>4</v>
      </c>
      <c r="AZ9">
        <v>5</v>
      </c>
      <c r="BA9">
        <v>6</v>
      </c>
      <c r="BB9">
        <v>7</v>
      </c>
      <c r="BC9">
        <v>8</v>
      </c>
      <c r="BD9">
        <v>9</v>
      </c>
      <c r="BE9">
        <v>10</v>
      </c>
      <c r="BF9">
        <v>3</v>
      </c>
      <c r="BG9">
        <v>2</v>
      </c>
      <c r="BH9" t="s">
        <v>377</v>
      </c>
      <c r="BI9" t="s">
        <v>377</v>
      </c>
      <c r="BJ9" t="s">
        <v>377</v>
      </c>
      <c r="BK9" t="s">
        <v>377</v>
      </c>
      <c r="BL9" t="s">
        <v>378</v>
      </c>
      <c r="BM9" t="s">
        <v>136</v>
      </c>
      <c r="BN9" t="s">
        <v>379</v>
      </c>
      <c r="BP9" t="s">
        <v>380</v>
      </c>
      <c r="BQ9" t="s">
        <v>144</v>
      </c>
      <c r="BR9" t="s">
        <v>381</v>
      </c>
      <c r="BS9" t="s">
        <v>382</v>
      </c>
      <c r="BT9" t="s">
        <v>144</v>
      </c>
      <c r="BU9" t="s">
        <v>142</v>
      </c>
      <c r="BV9" t="s">
        <v>383</v>
      </c>
      <c r="BW9" t="s">
        <v>142</v>
      </c>
      <c r="BX9" t="s">
        <v>384</v>
      </c>
      <c r="BY9" t="s">
        <v>246</v>
      </c>
      <c r="BZ9" t="s">
        <v>385</v>
      </c>
      <c r="CA9" t="s">
        <v>144</v>
      </c>
      <c r="CB9" t="s">
        <v>386</v>
      </c>
      <c r="CC9" t="s">
        <v>144</v>
      </c>
      <c r="CD9" t="s">
        <v>144</v>
      </c>
      <c r="CE9" t="s">
        <v>142</v>
      </c>
      <c r="CF9" t="s">
        <v>171</v>
      </c>
      <c r="CG9" t="s">
        <v>165</v>
      </c>
      <c r="CH9" t="s">
        <v>387</v>
      </c>
      <c r="CI9" t="s">
        <v>165</v>
      </c>
      <c r="CJ9" t="s">
        <v>388</v>
      </c>
      <c r="CK9" t="s">
        <v>389</v>
      </c>
      <c r="CL9" t="s">
        <v>136</v>
      </c>
      <c r="CM9" t="s">
        <v>390</v>
      </c>
      <c r="CN9" t="s">
        <v>142</v>
      </c>
      <c r="CO9" t="s">
        <v>144</v>
      </c>
      <c r="CP9" t="s">
        <v>391</v>
      </c>
      <c r="CQ9" t="s">
        <v>136</v>
      </c>
      <c r="CR9" t="s">
        <v>392</v>
      </c>
      <c r="CS9" t="s">
        <v>165</v>
      </c>
      <c r="CT9" t="s">
        <v>144</v>
      </c>
      <c r="CU9" t="s">
        <v>393</v>
      </c>
      <c r="CV9" t="s">
        <v>394</v>
      </c>
      <c r="CW9" t="s">
        <v>395</v>
      </c>
      <c r="CX9" t="s">
        <v>142</v>
      </c>
      <c r="CY9" t="s">
        <v>396</v>
      </c>
      <c r="CZ9" t="s">
        <v>138</v>
      </c>
      <c r="DB9" t="s">
        <v>142</v>
      </c>
      <c r="DC9" t="s">
        <v>397</v>
      </c>
      <c r="DD9" t="s">
        <v>398</v>
      </c>
      <c r="DE9" t="s">
        <v>399</v>
      </c>
    </row>
    <row r="10" spans="1:109" ht="15.95" customHeight="1">
      <c r="A10" t="s">
        <v>1895</v>
      </c>
      <c r="B10" t="s">
        <v>405</v>
      </c>
      <c r="F10" t="s">
        <v>180</v>
      </c>
      <c r="H10" t="s">
        <v>406</v>
      </c>
      <c r="I10" t="s">
        <v>128</v>
      </c>
      <c r="J10" t="s">
        <v>129</v>
      </c>
      <c r="L10" t="s">
        <v>127</v>
      </c>
      <c r="M10" t="s">
        <v>148</v>
      </c>
      <c r="O10" t="s">
        <v>146</v>
      </c>
      <c r="Q10" t="s">
        <v>407</v>
      </c>
      <c r="R10" t="s">
        <v>408</v>
      </c>
      <c r="S10">
        <v>2018</v>
      </c>
      <c r="T10" t="s">
        <v>409</v>
      </c>
      <c r="U10" t="s">
        <v>409</v>
      </c>
      <c r="V10" t="s">
        <v>410</v>
      </c>
      <c r="W10" t="s">
        <v>136</v>
      </c>
      <c r="X10" t="s">
        <v>411</v>
      </c>
      <c r="Y10" t="s">
        <v>136</v>
      </c>
      <c r="Z10" t="s">
        <v>412</v>
      </c>
      <c r="AA10" t="s">
        <v>138</v>
      </c>
      <c r="AB10" t="s">
        <v>413</v>
      </c>
      <c r="AC10" t="s">
        <v>136</v>
      </c>
      <c r="AD10" t="s">
        <v>414</v>
      </c>
      <c r="AE10" t="s">
        <v>138</v>
      </c>
      <c r="AG10" t="s">
        <v>136</v>
      </c>
      <c r="AH10" t="s">
        <v>415</v>
      </c>
      <c r="AI10" t="s">
        <v>144</v>
      </c>
      <c r="AJ10" t="s">
        <v>142</v>
      </c>
      <c r="AK10" t="s">
        <v>416</v>
      </c>
      <c r="AL10" t="s">
        <v>142</v>
      </c>
      <c r="AM10" t="s">
        <v>417</v>
      </c>
      <c r="AN10" t="s">
        <v>147</v>
      </c>
      <c r="AO10" t="s">
        <v>148</v>
      </c>
      <c r="AP10" t="s">
        <v>148</v>
      </c>
      <c r="AQ10" t="s">
        <v>148</v>
      </c>
      <c r="AR10" t="s">
        <v>146</v>
      </c>
      <c r="AS10" t="s">
        <v>147</v>
      </c>
      <c r="AT10" t="s">
        <v>148</v>
      </c>
      <c r="AU10" t="s">
        <v>146</v>
      </c>
      <c r="AV10" t="s">
        <v>148</v>
      </c>
      <c r="AW10" t="s">
        <v>148</v>
      </c>
      <c r="AX10">
        <v>9</v>
      </c>
      <c r="AY10">
        <v>7</v>
      </c>
      <c r="AZ10">
        <v>1</v>
      </c>
      <c r="BA10">
        <v>3</v>
      </c>
      <c r="BB10">
        <v>5</v>
      </c>
      <c r="BC10">
        <v>10</v>
      </c>
      <c r="BD10">
        <v>6</v>
      </c>
      <c r="BE10">
        <v>8</v>
      </c>
      <c r="BF10">
        <v>2</v>
      </c>
      <c r="BG10">
        <v>4</v>
      </c>
      <c r="BH10" t="s">
        <v>418</v>
      </c>
      <c r="BI10" t="s">
        <v>419</v>
      </c>
      <c r="BJ10" t="s">
        <v>420</v>
      </c>
      <c r="BK10" t="s">
        <v>421</v>
      </c>
      <c r="BL10" s="1" t="s">
        <v>422</v>
      </c>
      <c r="BM10" t="s">
        <v>138</v>
      </c>
      <c r="BO10" t="s">
        <v>423</v>
      </c>
      <c r="BT10" t="s">
        <v>144</v>
      </c>
      <c r="BU10" t="s">
        <v>142</v>
      </c>
      <c r="BV10" t="s">
        <v>424</v>
      </c>
      <c r="BW10" t="s">
        <v>171</v>
      </c>
      <c r="BX10" t="s">
        <v>425</v>
      </c>
      <c r="BY10" t="s">
        <v>142</v>
      </c>
      <c r="BZ10" s="1" t="s">
        <v>426</v>
      </c>
      <c r="CA10" t="s">
        <v>171</v>
      </c>
      <c r="CB10" t="s">
        <v>427</v>
      </c>
      <c r="CL10" t="s">
        <v>136</v>
      </c>
      <c r="CM10" t="s">
        <v>428</v>
      </c>
      <c r="CN10" t="s">
        <v>142</v>
      </c>
      <c r="CO10" t="s">
        <v>144</v>
      </c>
      <c r="CP10" t="s">
        <v>429</v>
      </c>
      <c r="CQ10" t="s">
        <v>138</v>
      </c>
      <c r="CV10" s="1" t="s">
        <v>430</v>
      </c>
      <c r="CW10" s="1" t="s">
        <v>431</v>
      </c>
      <c r="CX10" t="s">
        <v>171</v>
      </c>
      <c r="CY10" t="s">
        <v>432</v>
      </c>
      <c r="DB10" t="s">
        <v>171</v>
      </c>
      <c r="DD10" t="s">
        <v>433</v>
      </c>
      <c r="DE10" t="s">
        <v>406</v>
      </c>
    </row>
    <row r="11" spans="1:109" ht="15.95" customHeight="1">
      <c r="A11" t="s">
        <v>1896</v>
      </c>
      <c r="B11" t="s">
        <v>124</v>
      </c>
      <c r="D11" t="s">
        <v>438</v>
      </c>
      <c r="F11" t="s">
        <v>126</v>
      </c>
      <c r="H11" t="s">
        <v>439</v>
      </c>
      <c r="I11" t="s">
        <v>440</v>
      </c>
      <c r="J11" t="s">
        <v>182</v>
      </c>
      <c r="L11" t="s">
        <v>138</v>
      </c>
      <c r="O11" t="s">
        <v>131</v>
      </c>
      <c r="Q11" t="s">
        <v>183</v>
      </c>
      <c r="S11">
        <v>2016</v>
      </c>
      <c r="T11" t="s">
        <v>441</v>
      </c>
      <c r="U11" t="s">
        <v>441</v>
      </c>
      <c r="V11" t="s">
        <v>442</v>
      </c>
      <c r="W11" t="s">
        <v>138</v>
      </c>
      <c r="X11" t="s">
        <v>443</v>
      </c>
      <c r="Y11" t="s">
        <v>138</v>
      </c>
      <c r="Z11" t="s">
        <v>444</v>
      </c>
      <c r="AA11" t="s">
        <v>136</v>
      </c>
      <c r="AB11" t="s">
        <v>445</v>
      </c>
      <c r="AC11" t="s">
        <v>136</v>
      </c>
      <c r="AD11" t="s">
        <v>446</v>
      </c>
      <c r="AE11" t="s">
        <v>138</v>
      </c>
      <c r="AG11" t="s">
        <v>136</v>
      </c>
      <c r="AH11" t="s">
        <v>447</v>
      </c>
      <c r="AI11" t="s">
        <v>142</v>
      </c>
      <c r="AJ11" t="s">
        <v>171</v>
      </c>
      <c r="AK11" t="s">
        <v>448</v>
      </c>
      <c r="AL11" t="s">
        <v>144</v>
      </c>
      <c r="AM11" t="s">
        <v>449</v>
      </c>
      <c r="AN11" t="s">
        <v>450</v>
      </c>
      <c r="AO11" t="s">
        <v>450</v>
      </c>
      <c r="AP11" t="s">
        <v>147</v>
      </c>
      <c r="AQ11" t="s">
        <v>147</v>
      </c>
      <c r="AR11" t="s">
        <v>450</v>
      </c>
      <c r="AS11" t="s">
        <v>450</v>
      </c>
      <c r="AT11" t="s">
        <v>147</v>
      </c>
      <c r="AU11" t="s">
        <v>147</v>
      </c>
      <c r="AV11" t="s">
        <v>147</v>
      </c>
      <c r="AW11" t="s">
        <v>450</v>
      </c>
      <c r="AX11">
        <v>5</v>
      </c>
      <c r="AY11">
        <v>6</v>
      </c>
      <c r="AZ11">
        <v>2</v>
      </c>
      <c r="BA11">
        <v>3</v>
      </c>
      <c r="BB11">
        <v>7</v>
      </c>
      <c r="BC11">
        <v>10</v>
      </c>
      <c r="BD11">
        <v>8</v>
      </c>
      <c r="BE11">
        <v>4</v>
      </c>
      <c r="BF11">
        <v>1</v>
      </c>
      <c r="BG11">
        <v>9</v>
      </c>
      <c r="BH11" t="s">
        <v>451</v>
      </c>
      <c r="BI11" t="s">
        <v>452</v>
      </c>
      <c r="BJ11" t="s">
        <v>453</v>
      </c>
      <c r="BK11" t="s">
        <v>454</v>
      </c>
      <c r="BL11" t="s">
        <v>455</v>
      </c>
      <c r="BM11" t="s">
        <v>138</v>
      </c>
      <c r="BO11" t="s">
        <v>456</v>
      </c>
      <c r="BT11" t="s">
        <v>144</v>
      </c>
      <c r="BU11" t="s">
        <v>144</v>
      </c>
      <c r="BV11" t="s">
        <v>457</v>
      </c>
      <c r="BW11" t="s">
        <v>144</v>
      </c>
      <c r="BX11" t="s">
        <v>458</v>
      </c>
      <c r="BY11" t="s">
        <v>144</v>
      </c>
      <c r="BZ11" t="s">
        <v>459</v>
      </c>
      <c r="CA11" t="s">
        <v>144</v>
      </c>
      <c r="CB11" t="s">
        <v>460</v>
      </c>
      <c r="CH11" t="s">
        <v>406</v>
      </c>
      <c r="CI11" t="s">
        <v>144</v>
      </c>
      <c r="CJ11" t="s">
        <v>461</v>
      </c>
      <c r="CK11" t="s">
        <v>462</v>
      </c>
      <c r="CL11" t="s">
        <v>136</v>
      </c>
      <c r="CM11" t="s">
        <v>463</v>
      </c>
      <c r="CN11" t="s">
        <v>171</v>
      </c>
      <c r="CO11" t="s">
        <v>144</v>
      </c>
      <c r="CP11" t="s">
        <v>464</v>
      </c>
      <c r="CQ11" t="s">
        <v>381</v>
      </c>
      <c r="CR11" t="s">
        <v>465</v>
      </c>
      <c r="CV11" s="1" t="s">
        <v>466</v>
      </c>
      <c r="CW11" t="s">
        <v>467</v>
      </c>
      <c r="CX11" t="s">
        <v>142</v>
      </c>
      <c r="CY11" t="s">
        <v>468</v>
      </c>
      <c r="CZ11" t="s">
        <v>138</v>
      </c>
      <c r="DB11" t="s">
        <v>144</v>
      </c>
      <c r="DC11" t="s">
        <v>469</v>
      </c>
      <c r="DD11" t="s">
        <v>470</v>
      </c>
      <c r="DE11" t="s">
        <v>471</v>
      </c>
    </row>
    <row r="12" spans="1:109" ht="15.95" customHeight="1">
      <c r="A12" t="s">
        <v>1897</v>
      </c>
      <c r="B12" t="s">
        <v>405</v>
      </c>
      <c r="D12" t="s">
        <v>476</v>
      </c>
      <c r="F12" t="s">
        <v>221</v>
      </c>
      <c r="H12" t="s">
        <v>477</v>
      </c>
      <c r="I12" t="s">
        <v>478</v>
      </c>
      <c r="J12" t="s">
        <v>182</v>
      </c>
      <c r="L12" t="s">
        <v>127</v>
      </c>
      <c r="O12" t="s">
        <v>146</v>
      </c>
      <c r="Q12" t="s">
        <v>183</v>
      </c>
      <c r="S12">
        <v>1991</v>
      </c>
      <c r="T12" t="s">
        <v>224</v>
      </c>
      <c r="U12" t="s">
        <v>225</v>
      </c>
      <c r="V12" t="s">
        <v>479</v>
      </c>
      <c r="W12" t="s">
        <v>138</v>
      </c>
      <c r="X12" t="s">
        <v>480</v>
      </c>
      <c r="Y12" t="s">
        <v>136</v>
      </c>
      <c r="Z12" t="s">
        <v>481</v>
      </c>
      <c r="AA12" t="s">
        <v>136</v>
      </c>
      <c r="AB12" t="s">
        <v>482</v>
      </c>
      <c r="AC12" t="s">
        <v>138</v>
      </c>
      <c r="AE12" t="s">
        <v>138</v>
      </c>
      <c r="AG12" t="s">
        <v>138</v>
      </c>
      <c r="AI12" t="s">
        <v>144</v>
      </c>
      <c r="AJ12" t="s">
        <v>144</v>
      </c>
      <c r="AK12" t="s">
        <v>483</v>
      </c>
      <c r="AL12" t="s">
        <v>142</v>
      </c>
      <c r="AM12" t="s">
        <v>484</v>
      </c>
      <c r="AN12" t="s">
        <v>147</v>
      </c>
      <c r="AO12" t="s">
        <v>146</v>
      </c>
      <c r="AP12" t="s">
        <v>146</v>
      </c>
      <c r="AQ12" t="s">
        <v>146</v>
      </c>
      <c r="AR12" t="s">
        <v>148</v>
      </c>
      <c r="AS12" t="s">
        <v>147</v>
      </c>
      <c r="AT12" t="s">
        <v>146</v>
      </c>
      <c r="AU12" t="s">
        <v>146</v>
      </c>
      <c r="AV12" t="s">
        <v>146</v>
      </c>
      <c r="AW12" t="s">
        <v>148</v>
      </c>
      <c r="AX12">
        <v>9</v>
      </c>
      <c r="AY12">
        <v>7</v>
      </c>
      <c r="AZ12">
        <v>1</v>
      </c>
      <c r="BA12">
        <v>3</v>
      </c>
      <c r="BB12">
        <v>5</v>
      </c>
      <c r="BC12">
        <v>10</v>
      </c>
      <c r="BD12">
        <v>2</v>
      </c>
      <c r="BE12">
        <v>4</v>
      </c>
      <c r="BF12">
        <v>6</v>
      </c>
      <c r="BG12">
        <v>8</v>
      </c>
      <c r="BH12" t="s">
        <v>485</v>
      </c>
      <c r="BI12" t="s">
        <v>486</v>
      </c>
      <c r="BJ12" t="s">
        <v>487</v>
      </c>
      <c r="BK12" t="s">
        <v>488</v>
      </c>
      <c r="BL12" t="s">
        <v>489</v>
      </c>
      <c r="BM12" t="s">
        <v>136</v>
      </c>
      <c r="BN12" t="s">
        <v>490</v>
      </c>
      <c r="BP12" t="s">
        <v>491</v>
      </c>
      <c r="BQ12" t="s">
        <v>142</v>
      </c>
      <c r="BR12" t="s">
        <v>381</v>
      </c>
      <c r="BS12" t="s">
        <v>492</v>
      </c>
      <c r="BT12" t="s">
        <v>144</v>
      </c>
      <c r="BU12" t="s">
        <v>144</v>
      </c>
      <c r="BV12" t="s">
        <v>493</v>
      </c>
      <c r="BW12" t="s">
        <v>142</v>
      </c>
      <c r="BX12" t="s">
        <v>493</v>
      </c>
      <c r="BY12" t="s">
        <v>165</v>
      </c>
      <c r="BZ12" t="s">
        <v>494</v>
      </c>
      <c r="CA12" t="s">
        <v>142</v>
      </c>
      <c r="CB12" t="s">
        <v>495</v>
      </c>
      <c r="CC12" t="s">
        <v>142</v>
      </c>
      <c r="CD12" t="s">
        <v>142</v>
      </c>
      <c r="CH12" t="s">
        <v>496</v>
      </c>
      <c r="CI12" t="s">
        <v>142</v>
      </c>
      <c r="CJ12" t="s">
        <v>497</v>
      </c>
      <c r="CK12" t="s">
        <v>498</v>
      </c>
      <c r="CL12" t="s">
        <v>136</v>
      </c>
      <c r="CM12" t="s">
        <v>499</v>
      </c>
      <c r="CN12" t="s">
        <v>165</v>
      </c>
      <c r="CO12" t="s">
        <v>171</v>
      </c>
      <c r="CP12" t="s">
        <v>500</v>
      </c>
      <c r="CQ12" t="s">
        <v>381</v>
      </c>
      <c r="CR12" t="s">
        <v>501</v>
      </c>
      <c r="CV12" t="s">
        <v>502</v>
      </c>
      <c r="CW12" t="s">
        <v>503</v>
      </c>
      <c r="CX12" t="s">
        <v>144</v>
      </c>
      <c r="CY12" s="1" t="s">
        <v>504</v>
      </c>
      <c r="CZ12" t="s">
        <v>138</v>
      </c>
      <c r="DB12" t="s">
        <v>142</v>
      </c>
      <c r="DC12" t="s">
        <v>505</v>
      </c>
      <c r="DD12" t="s">
        <v>506</v>
      </c>
      <c r="DE12" t="s">
        <v>507</v>
      </c>
    </row>
    <row r="13" spans="1:109" ht="15.95" customHeight="1">
      <c r="A13" t="s">
        <v>1898</v>
      </c>
      <c r="B13" t="s">
        <v>405</v>
      </c>
      <c r="D13" t="s">
        <v>179</v>
      </c>
      <c r="F13" t="s">
        <v>126</v>
      </c>
      <c r="H13" t="s">
        <v>367</v>
      </c>
      <c r="I13" t="s">
        <v>128</v>
      </c>
      <c r="J13" t="s">
        <v>182</v>
      </c>
      <c r="L13" t="s">
        <v>127</v>
      </c>
      <c r="O13" t="s">
        <v>131</v>
      </c>
      <c r="Q13" t="s">
        <v>183</v>
      </c>
      <c r="S13">
        <v>1992</v>
      </c>
      <c r="T13" t="s">
        <v>224</v>
      </c>
      <c r="U13" t="s">
        <v>225</v>
      </c>
      <c r="V13" t="s">
        <v>512</v>
      </c>
      <c r="W13" t="s">
        <v>138</v>
      </c>
      <c r="X13" t="s">
        <v>513</v>
      </c>
      <c r="Y13" t="s">
        <v>136</v>
      </c>
      <c r="Z13" t="s">
        <v>514</v>
      </c>
      <c r="AA13" t="s">
        <v>136</v>
      </c>
      <c r="AB13" t="s">
        <v>515</v>
      </c>
      <c r="AC13" t="s">
        <v>136</v>
      </c>
      <c r="AD13" t="s">
        <v>516</v>
      </c>
      <c r="AE13" t="s">
        <v>138</v>
      </c>
      <c r="AG13" t="s">
        <v>136</v>
      </c>
      <c r="AH13" t="s">
        <v>517</v>
      </c>
      <c r="AI13" t="s">
        <v>144</v>
      </c>
      <c r="AJ13" t="s">
        <v>144</v>
      </c>
      <c r="AK13" t="s">
        <v>518</v>
      </c>
      <c r="AL13" t="s">
        <v>144</v>
      </c>
      <c r="AM13" t="s">
        <v>519</v>
      </c>
      <c r="AN13" t="s">
        <v>147</v>
      </c>
      <c r="AO13" t="s">
        <v>450</v>
      </c>
      <c r="AP13" t="s">
        <v>148</v>
      </c>
      <c r="AQ13" t="s">
        <v>147</v>
      </c>
      <c r="AR13" t="s">
        <v>147</v>
      </c>
      <c r="AS13" t="s">
        <v>147</v>
      </c>
      <c r="AT13" t="s">
        <v>147</v>
      </c>
      <c r="AU13" t="s">
        <v>147</v>
      </c>
      <c r="AV13" t="s">
        <v>147</v>
      </c>
      <c r="AW13" t="s">
        <v>147</v>
      </c>
      <c r="AX13" s="15">
        <v>2</v>
      </c>
      <c r="AY13" s="15">
        <v>10</v>
      </c>
      <c r="AZ13" s="15">
        <v>1</v>
      </c>
      <c r="BA13" s="15">
        <v>9</v>
      </c>
      <c r="BB13" s="15">
        <v>4</v>
      </c>
      <c r="BC13" s="15">
        <v>5</v>
      </c>
      <c r="BD13" s="15">
        <v>8</v>
      </c>
      <c r="BE13" s="15">
        <v>7</v>
      </c>
      <c r="BF13" s="15">
        <v>3</v>
      </c>
      <c r="BG13" s="15">
        <v>6</v>
      </c>
      <c r="BH13" t="s">
        <v>520</v>
      </c>
      <c r="BI13" t="s">
        <v>521</v>
      </c>
      <c r="BJ13" t="s">
        <v>522</v>
      </c>
      <c r="BK13" t="s">
        <v>523</v>
      </c>
      <c r="BL13" t="s">
        <v>524</v>
      </c>
      <c r="BM13" t="s">
        <v>138</v>
      </c>
      <c r="BO13" t="s">
        <v>525</v>
      </c>
      <c r="BT13" t="s">
        <v>144</v>
      </c>
      <c r="BU13" t="s">
        <v>142</v>
      </c>
      <c r="BV13" t="s">
        <v>526</v>
      </c>
      <c r="BW13" t="s">
        <v>171</v>
      </c>
      <c r="BX13" t="s">
        <v>527</v>
      </c>
      <c r="BY13" t="s">
        <v>165</v>
      </c>
      <c r="BZ13" t="s">
        <v>528</v>
      </c>
      <c r="CA13" t="s">
        <v>142</v>
      </c>
      <c r="CB13" t="s">
        <v>529</v>
      </c>
      <c r="CC13" t="s">
        <v>144</v>
      </c>
      <c r="CD13" t="s">
        <v>171</v>
      </c>
      <c r="CE13" t="s">
        <v>171</v>
      </c>
      <c r="CF13" t="s">
        <v>171</v>
      </c>
      <c r="CG13" t="s">
        <v>171</v>
      </c>
      <c r="CH13" t="s">
        <v>530</v>
      </c>
      <c r="CI13" t="s">
        <v>142</v>
      </c>
      <c r="CL13" t="s">
        <v>136</v>
      </c>
      <c r="CM13" t="s">
        <v>531</v>
      </c>
      <c r="CN13" t="s">
        <v>171</v>
      </c>
      <c r="CO13" t="s">
        <v>142</v>
      </c>
      <c r="CP13" t="s">
        <v>532</v>
      </c>
      <c r="CQ13" t="s">
        <v>136</v>
      </c>
      <c r="CS13" t="s">
        <v>171</v>
      </c>
      <c r="CT13" t="s">
        <v>142</v>
      </c>
      <c r="CV13" t="s">
        <v>533</v>
      </c>
      <c r="CX13" t="s">
        <v>142</v>
      </c>
      <c r="CZ13" t="s">
        <v>138</v>
      </c>
      <c r="DB13" t="s">
        <v>142</v>
      </c>
      <c r="DE13" t="s">
        <v>534</v>
      </c>
    </row>
    <row r="14" spans="1:109" ht="15.95" customHeight="1">
      <c r="A14" t="s">
        <v>1899</v>
      </c>
      <c r="B14" t="s">
        <v>539</v>
      </c>
      <c r="D14" t="s">
        <v>125</v>
      </c>
      <c r="F14" t="s">
        <v>126</v>
      </c>
      <c r="H14" t="s">
        <v>540</v>
      </c>
      <c r="I14" t="s">
        <v>541</v>
      </c>
      <c r="J14" t="s">
        <v>182</v>
      </c>
      <c r="L14" t="s">
        <v>127</v>
      </c>
      <c r="O14" t="s">
        <v>146</v>
      </c>
      <c r="Q14" t="s">
        <v>183</v>
      </c>
      <c r="S14">
        <v>1995</v>
      </c>
      <c r="T14" t="s">
        <v>224</v>
      </c>
      <c r="U14" t="s">
        <v>225</v>
      </c>
      <c r="V14" t="s">
        <v>542</v>
      </c>
      <c r="W14" t="s">
        <v>136</v>
      </c>
      <c r="X14" t="s">
        <v>543</v>
      </c>
      <c r="Y14" t="s">
        <v>138</v>
      </c>
      <c r="Z14" t="s">
        <v>544</v>
      </c>
      <c r="AA14" t="s">
        <v>136</v>
      </c>
      <c r="AB14" t="s">
        <v>545</v>
      </c>
      <c r="AC14" t="s">
        <v>138</v>
      </c>
      <c r="AE14" t="s">
        <v>138</v>
      </c>
      <c r="AG14" t="s">
        <v>136</v>
      </c>
      <c r="AH14" t="s">
        <v>546</v>
      </c>
      <c r="AI14" t="s">
        <v>142</v>
      </c>
      <c r="AJ14" t="s">
        <v>142</v>
      </c>
      <c r="AK14" t="s">
        <v>547</v>
      </c>
      <c r="AL14" t="s">
        <v>142</v>
      </c>
      <c r="AM14" t="s">
        <v>548</v>
      </c>
      <c r="AN14" t="s">
        <v>148</v>
      </c>
      <c r="AO14" t="s">
        <v>148</v>
      </c>
      <c r="AP14" t="s">
        <v>146</v>
      </c>
      <c r="AQ14" t="s">
        <v>148</v>
      </c>
      <c r="AR14" t="s">
        <v>146</v>
      </c>
      <c r="AS14" t="s">
        <v>147</v>
      </c>
      <c r="AT14" t="s">
        <v>146</v>
      </c>
      <c r="AU14" t="s">
        <v>148</v>
      </c>
      <c r="AV14" t="s">
        <v>146</v>
      </c>
      <c r="AW14" t="s">
        <v>148</v>
      </c>
      <c r="AX14">
        <v>2</v>
      </c>
      <c r="AY14">
        <v>7</v>
      </c>
      <c r="AZ14">
        <v>5</v>
      </c>
      <c r="BA14">
        <v>1</v>
      </c>
      <c r="BB14">
        <v>6</v>
      </c>
      <c r="BC14">
        <v>10</v>
      </c>
      <c r="BD14">
        <v>8</v>
      </c>
      <c r="BE14">
        <v>3</v>
      </c>
      <c r="BF14">
        <v>9</v>
      </c>
      <c r="BG14">
        <v>4</v>
      </c>
      <c r="BH14" t="s">
        <v>549</v>
      </c>
      <c r="BI14" t="s">
        <v>550</v>
      </c>
      <c r="BJ14" t="s">
        <v>551</v>
      </c>
      <c r="BK14" t="s">
        <v>552</v>
      </c>
      <c r="BL14" t="s">
        <v>553</v>
      </c>
      <c r="BM14" t="s">
        <v>136</v>
      </c>
      <c r="BN14" s="1" t="s">
        <v>554</v>
      </c>
      <c r="BP14" t="s">
        <v>555</v>
      </c>
      <c r="BQ14" t="s">
        <v>144</v>
      </c>
      <c r="BR14" t="s">
        <v>136</v>
      </c>
      <c r="BS14" t="s">
        <v>556</v>
      </c>
      <c r="BT14" t="s">
        <v>144</v>
      </c>
      <c r="BU14" t="s">
        <v>144</v>
      </c>
      <c r="BV14" t="s">
        <v>557</v>
      </c>
      <c r="BW14" t="s">
        <v>142</v>
      </c>
      <c r="BX14" t="s">
        <v>558</v>
      </c>
      <c r="BY14" t="s">
        <v>142</v>
      </c>
      <c r="BZ14" t="s">
        <v>559</v>
      </c>
      <c r="CA14" t="s">
        <v>171</v>
      </c>
      <c r="CB14" t="s">
        <v>560</v>
      </c>
      <c r="CC14" t="s">
        <v>142</v>
      </c>
      <c r="CD14" t="s">
        <v>142</v>
      </c>
      <c r="CE14" t="s">
        <v>144</v>
      </c>
      <c r="CF14" t="s">
        <v>144</v>
      </c>
      <c r="CG14" t="s">
        <v>144</v>
      </c>
      <c r="CH14" t="s">
        <v>561</v>
      </c>
      <c r="CI14" t="s">
        <v>171</v>
      </c>
      <c r="CJ14" t="s">
        <v>562</v>
      </c>
      <c r="CK14" s="1" t="s">
        <v>563</v>
      </c>
      <c r="CL14" t="s">
        <v>136</v>
      </c>
      <c r="CM14" t="s">
        <v>564</v>
      </c>
      <c r="CN14" t="s">
        <v>144</v>
      </c>
      <c r="CO14" t="s">
        <v>144</v>
      </c>
      <c r="CP14" t="s">
        <v>565</v>
      </c>
      <c r="CQ14" t="s">
        <v>136</v>
      </c>
      <c r="CR14" t="s">
        <v>566</v>
      </c>
      <c r="CS14" t="s">
        <v>144</v>
      </c>
      <c r="CT14" t="s">
        <v>144</v>
      </c>
      <c r="CU14" t="s">
        <v>567</v>
      </c>
      <c r="CV14" s="1" t="s">
        <v>568</v>
      </c>
      <c r="CW14" t="s">
        <v>569</v>
      </c>
      <c r="CX14" t="s">
        <v>144</v>
      </c>
      <c r="CY14" s="1" t="s">
        <v>570</v>
      </c>
      <c r="CZ14" t="s">
        <v>138</v>
      </c>
      <c r="DB14" t="s">
        <v>171</v>
      </c>
      <c r="DC14" t="s">
        <v>571</v>
      </c>
      <c r="DD14" s="1" t="s">
        <v>572</v>
      </c>
      <c r="DE14" t="s">
        <v>573</v>
      </c>
    </row>
    <row r="15" spans="1:109" ht="15.95" customHeight="1">
      <c r="A15" t="s">
        <v>1900</v>
      </c>
      <c r="B15" t="s">
        <v>219</v>
      </c>
      <c r="D15" t="s">
        <v>125</v>
      </c>
      <c r="F15" t="s">
        <v>578</v>
      </c>
      <c r="G15" t="s">
        <v>579</v>
      </c>
      <c r="H15" t="s">
        <v>580</v>
      </c>
      <c r="I15" t="s">
        <v>128</v>
      </c>
      <c r="J15" t="s">
        <v>129</v>
      </c>
      <c r="L15" t="s">
        <v>581</v>
      </c>
      <c r="O15" t="s">
        <v>146</v>
      </c>
      <c r="Q15" t="s">
        <v>407</v>
      </c>
      <c r="R15" t="s">
        <v>582</v>
      </c>
      <c r="S15">
        <v>2014</v>
      </c>
      <c r="T15" t="s">
        <v>184</v>
      </c>
      <c r="U15" t="s">
        <v>184</v>
      </c>
      <c r="V15" t="s">
        <v>583</v>
      </c>
      <c r="W15" t="s">
        <v>136</v>
      </c>
      <c r="X15" t="s">
        <v>584</v>
      </c>
      <c r="Y15" t="s">
        <v>138</v>
      </c>
      <c r="Z15" t="s">
        <v>585</v>
      </c>
      <c r="AA15" t="s">
        <v>138</v>
      </c>
      <c r="AB15" t="s">
        <v>586</v>
      </c>
      <c r="AC15" t="s">
        <v>138</v>
      </c>
      <c r="AE15" t="s">
        <v>138</v>
      </c>
      <c r="AG15" t="s">
        <v>136</v>
      </c>
      <c r="AH15" t="s">
        <v>587</v>
      </c>
      <c r="AI15" t="s">
        <v>144</v>
      </c>
      <c r="AJ15" t="s">
        <v>144</v>
      </c>
      <c r="AK15" t="s">
        <v>588</v>
      </c>
      <c r="AL15" t="s">
        <v>171</v>
      </c>
      <c r="AM15" t="s">
        <v>589</v>
      </c>
      <c r="AN15" t="s">
        <v>148</v>
      </c>
      <c r="AO15" t="s">
        <v>148</v>
      </c>
      <c r="AP15" t="s">
        <v>148</v>
      </c>
      <c r="AQ15" t="s">
        <v>148</v>
      </c>
      <c r="AR15" t="s">
        <v>148</v>
      </c>
      <c r="AS15" t="s">
        <v>148</v>
      </c>
      <c r="AT15" t="s">
        <v>148</v>
      </c>
      <c r="AU15" t="s">
        <v>148</v>
      </c>
      <c r="AV15" t="s">
        <v>148</v>
      </c>
      <c r="AW15" t="s">
        <v>148</v>
      </c>
      <c r="AX15">
        <v>2</v>
      </c>
      <c r="AY15">
        <v>10</v>
      </c>
      <c r="AZ15">
        <v>4</v>
      </c>
      <c r="BA15">
        <v>6</v>
      </c>
      <c r="BB15">
        <v>5</v>
      </c>
      <c r="BC15">
        <v>3</v>
      </c>
      <c r="BD15">
        <v>8</v>
      </c>
      <c r="BE15">
        <v>7</v>
      </c>
      <c r="BF15">
        <v>1</v>
      </c>
      <c r="BG15">
        <v>9</v>
      </c>
      <c r="BH15" t="s">
        <v>590</v>
      </c>
      <c r="BI15" t="s">
        <v>591</v>
      </c>
      <c r="BJ15" t="s">
        <v>592</v>
      </c>
      <c r="BK15" t="s">
        <v>593</v>
      </c>
      <c r="BL15" t="s">
        <v>594</v>
      </c>
      <c r="BM15" t="s">
        <v>136</v>
      </c>
      <c r="BN15" t="s">
        <v>595</v>
      </c>
      <c r="BP15" t="s">
        <v>138</v>
      </c>
      <c r="BQ15" t="s">
        <v>142</v>
      </c>
      <c r="BR15" t="s">
        <v>136</v>
      </c>
      <c r="BS15" t="s">
        <v>596</v>
      </c>
      <c r="BT15" t="s">
        <v>144</v>
      </c>
      <c r="BU15" t="s">
        <v>144</v>
      </c>
      <c r="BV15" t="s">
        <v>597</v>
      </c>
      <c r="BW15" t="s">
        <v>144</v>
      </c>
      <c r="BX15" t="s">
        <v>597</v>
      </c>
      <c r="BY15" t="s">
        <v>165</v>
      </c>
      <c r="BZ15" t="s">
        <v>598</v>
      </c>
      <c r="CA15" t="s">
        <v>165</v>
      </c>
      <c r="CB15" t="s">
        <v>599</v>
      </c>
      <c r="CC15" t="s">
        <v>144</v>
      </c>
      <c r="CD15" t="s">
        <v>144</v>
      </c>
      <c r="CE15" t="s">
        <v>142</v>
      </c>
      <c r="CF15" t="s">
        <v>142</v>
      </c>
      <c r="CG15" t="s">
        <v>171</v>
      </c>
      <c r="CH15" s="1" t="s">
        <v>600</v>
      </c>
      <c r="CI15" t="s">
        <v>144</v>
      </c>
      <c r="CJ15" t="s">
        <v>601</v>
      </c>
      <c r="CK15" t="s">
        <v>602</v>
      </c>
      <c r="CL15" t="s">
        <v>136</v>
      </c>
      <c r="CM15" s="1" t="s">
        <v>603</v>
      </c>
      <c r="CN15" t="s">
        <v>165</v>
      </c>
      <c r="CO15" t="s">
        <v>165</v>
      </c>
      <c r="CP15" t="s">
        <v>604</v>
      </c>
      <c r="CQ15" t="s">
        <v>136</v>
      </c>
      <c r="CR15" t="s">
        <v>605</v>
      </c>
      <c r="CS15" t="s">
        <v>165</v>
      </c>
      <c r="CT15" t="s">
        <v>165</v>
      </c>
      <c r="CU15" t="s">
        <v>606</v>
      </c>
      <c r="CV15" s="1" t="s">
        <v>607</v>
      </c>
      <c r="CW15" t="s">
        <v>608</v>
      </c>
      <c r="CX15" t="s">
        <v>165</v>
      </c>
      <c r="CY15" t="s">
        <v>609</v>
      </c>
      <c r="CZ15" t="s">
        <v>136</v>
      </c>
      <c r="DA15" t="s">
        <v>610</v>
      </c>
      <c r="DB15" t="s">
        <v>165</v>
      </c>
      <c r="DC15" t="s">
        <v>611</v>
      </c>
      <c r="DD15" t="s">
        <v>612</v>
      </c>
      <c r="DE15" t="s">
        <v>613</v>
      </c>
    </row>
    <row r="16" spans="1:109" ht="15.95" customHeight="1">
      <c r="A16" t="s">
        <v>1901</v>
      </c>
      <c r="B16" t="s">
        <v>618</v>
      </c>
      <c r="D16" t="s">
        <v>179</v>
      </c>
      <c r="F16" t="s">
        <v>180</v>
      </c>
      <c r="H16" t="s">
        <v>138</v>
      </c>
      <c r="I16" t="s">
        <v>619</v>
      </c>
      <c r="J16" t="s">
        <v>182</v>
      </c>
      <c r="L16" t="s">
        <v>620</v>
      </c>
      <c r="M16" t="s">
        <v>131</v>
      </c>
      <c r="O16" t="s">
        <v>146</v>
      </c>
      <c r="Q16" t="s">
        <v>183</v>
      </c>
      <c r="S16">
        <v>2012</v>
      </c>
      <c r="T16" t="s">
        <v>184</v>
      </c>
      <c r="U16" t="s">
        <v>184</v>
      </c>
      <c r="V16" t="s">
        <v>621</v>
      </c>
      <c r="W16" t="s">
        <v>136</v>
      </c>
      <c r="X16" t="s">
        <v>622</v>
      </c>
      <c r="Y16" t="s">
        <v>138</v>
      </c>
      <c r="Z16" t="s">
        <v>623</v>
      </c>
      <c r="AA16" t="s">
        <v>136</v>
      </c>
      <c r="AB16" t="s">
        <v>624</v>
      </c>
      <c r="AC16" t="s">
        <v>136</v>
      </c>
      <c r="AD16" t="s">
        <v>625</v>
      </c>
      <c r="AE16" t="s">
        <v>136</v>
      </c>
      <c r="AF16" t="s">
        <v>626</v>
      </c>
      <c r="AG16" t="s">
        <v>136</v>
      </c>
      <c r="AH16" t="s">
        <v>627</v>
      </c>
      <c r="AI16" t="s">
        <v>171</v>
      </c>
      <c r="AJ16" t="s">
        <v>165</v>
      </c>
      <c r="AK16" t="s">
        <v>628</v>
      </c>
      <c r="AL16" t="s">
        <v>142</v>
      </c>
      <c r="AM16" t="s">
        <v>629</v>
      </c>
      <c r="AN16" t="s">
        <v>147</v>
      </c>
      <c r="AO16" t="s">
        <v>147</v>
      </c>
      <c r="AP16" t="s">
        <v>146</v>
      </c>
      <c r="AQ16" t="s">
        <v>147</v>
      </c>
      <c r="AR16" t="s">
        <v>147</v>
      </c>
      <c r="AS16" t="s">
        <v>147</v>
      </c>
      <c r="AT16" t="s">
        <v>147</v>
      </c>
      <c r="AU16" t="s">
        <v>146</v>
      </c>
      <c r="AV16" t="s">
        <v>147</v>
      </c>
      <c r="AW16" t="s">
        <v>147</v>
      </c>
      <c r="AX16">
        <v>6</v>
      </c>
      <c r="AY16">
        <v>7</v>
      </c>
      <c r="AZ16">
        <v>1</v>
      </c>
      <c r="BA16">
        <v>3</v>
      </c>
      <c r="BB16">
        <v>5</v>
      </c>
      <c r="BC16">
        <v>8</v>
      </c>
      <c r="BD16">
        <v>4</v>
      </c>
      <c r="BE16">
        <v>2</v>
      </c>
      <c r="BF16">
        <v>10</v>
      </c>
      <c r="BG16">
        <v>9</v>
      </c>
      <c r="BH16" t="s">
        <v>630</v>
      </c>
      <c r="BI16" t="s">
        <v>631</v>
      </c>
      <c r="BJ16" t="s">
        <v>632</v>
      </c>
      <c r="BK16" t="s">
        <v>633</v>
      </c>
      <c r="BL16" s="1" t="s">
        <v>634</v>
      </c>
      <c r="BM16" t="s">
        <v>138</v>
      </c>
      <c r="BO16" t="s">
        <v>635</v>
      </c>
      <c r="BT16" t="s">
        <v>165</v>
      </c>
      <c r="BU16" t="s">
        <v>165</v>
      </c>
      <c r="BV16" t="s">
        <v>636</v>
      </c>
      <c r="BW16" t="s">
        <v>171</v>
      </c>
      <c r="BX16" t="s">
        <v>637</v>
      </c>
      <c r="BY16" t="s">
        <v>142</v>
      </c>
      <c r="BZ16" t="s">
        <v>638</v>
      </c>
      <c r="CA16" t="s">
        <v>171</v>
      </c>
      <c r="CB16" t="s">
        <v>639</v>
      </c>
      <c r="CC16" t="s">
        <v>142</v>
      </c>
      <c r="CD16" t="s">
        <v>142</v>
      </c>
      <c r="CE16" t="s">
        <v>142</v>
      </c>
      <c r="CF16" t="s">
        <v>142</v>
      </c>
      <c r="CG16" t="s">
        <v>165</v>
      </c>
      <c r="CH16" t="s">
        <v>640</v>
      </c>
      <c r="CI16" t="s">
        <v>142</v>
      </c>
      <c r="CJ16" t="s">
        <v>641</v>
      </c>
      <c r="CK16" t="s">
        <v>642</v>
      </c>
      <c r="CL16" t="s">
        <v>136</v>
      </c>
      <c r="CM16" t="s">
        <v>643</v>
      </c>
      <c r="CN16" t="s">
        <v>171</v>
      </c>
      <c r="CO16" t="s">
        <v>171</v>
      </c>
      <c r="CP16" t="s">
        <v>644</v>
      </c>
      <c r="CQ16" t="s">
        <v>381</v>
      </c>
      <c r="CR16" t="s">
        <v>645</v>
      </c>
      <c r="CV16" s="1" t="s">
        <v>646</v>
      </c>
      <c r="CW16" t="s">
        <v>647</v>
      </c>
      <c r="CX16" t="s">
        <v>144</v>
      </c>
      <c r="CY16" t="s">
        <v>648</v>
      </c>
      <c r="CZ16" t="s">
        <v>136</v>
      </c>
      <c r="DA16" t="s">
        <v>649</v>
      </c>
      <c r="DB16" t="s">
        <v>142</v>
      </c>
      <c r="DC16" t="s">
        <v>650</v>
      </c>
      <c r="DD16" t="s">
        <v>651</v>
      </c>
      <c r="DE16" s="1" t="s">
        <v>652</v>
      </c>
    </row>
    <row r="17" spans="1:109" ht="15.95" customHeight="1">
      <c r="A17" t="s">
        <v>1902</v>
      </c>
      <c r="B17" t="s">
        <v>124</v>
      </c>
      <c r="D17" t="s">
        <v>438</v>
      </c>
      <c r="F17" t="s">
        <v>126</v>
      </c>
      <c r="I17" t="s">
        <v>128</v>
      </c>
      <c r="J17" t="s">
        <v>129</v>
      </c>
      <c r="O17" t="s">
        <v>131</v>
      </c>
      <c r="Q17" t="s">
        <v>183</v>
      </c>
      <c r="S17">
        <v>2015</v>
      </c>
      <c r="T17" t="s">
        <v>441</v>
      </c>
      <c r="U17" t="s">
        <v>441</v>
      </c>
      <c r="V17" t="s">
        <v>657</v>
      </c>
      <c r="W17" t="s">
        <v>136</v>
      </c>
      <c r="X17" t="s">
        <v>658</v>
      </c>
      <c r="Y17" t="s">
        <v>136</v>
      </c>
      <c r="Z17" t="s">
        <v>659</v>
      </c>
      <c r="AA17" t="s">
        <v>136</v>
      </c>
      <c r="AB17" t="s">
        <v>660</v>
      </c>
      <c r="AC17" t="s">
        <v>136</v>
      </c>
      <c r="AD17" s="1" t="s">
        <v>661</v>
      </c>
      <c r="AE17" t="s">
        <v>136</v>
      </c>
      <c r="AF17" t="s">
        <v>662</v>
      </c>
      <c r="AG17" t="s">
        <v>136</v>
      </c>
      <c r="AH17" t="s">
        <v>663</v>
      </c>
      <c r="AI17" t="s">
        <v>142</v>
      </c>
      <c r="AJ17" t="s">
        <v>144</v>
      </c>
      <c r="AK17" t="s">
        <v>664</v>
      </c>
      <c r="AL17" t="s">
        <v>142</v>
      </c>
      <c r="AM17" t="s">
        <v>665</v>
      </c>
      <c r="AN17" t="s">
        <v>147</v>
      </c>
      <c r="AO17" t="s">
        <v>148</v>
      </c>
      <c r="AP17" t="s">
        <v>146</v>
      </c>
      <c r="AQ17" t="s">
        <v>146</v>
      </c>
      <c r="AR17" t="s">
        <v>146</v>
      </c>
      <c r="AS17" t="s">
        <v>147</v>
      </c>
      <c r="AT17" t="s">
        <v>146</v>
      </c>
      <c r="AU17" t="s">
        <v>146</v>
      </c>
      <c r="AV17" t="s">
        <v>148</v>
      </c>
      <c r="AW17" t="s">
        <v>146</v>
      </c>
      <c r="AX17">
        <v>9</v>
      </c>
      <c r="AY17">
        <v>1</v>
      </c>
      <c r="AZ17">
        <v>2</v>
      </c>
      <c r="BA17">
        <v>5</v>
      </c>
      <c r="BB17">
        <v>7</v>
      </c>
      <c r="BC17">
        <v>8</v>
      </c>
      <c r="BD17">
        <v>6</v>
      </c>
      <c r="BE17">
        <v>10</v>
      </c>
      <c r="BF17">
        <v>4</v>
      </c>
      <c r="BG17">
        <v>3</v>
      </c>
      <c r="BH17" t="s">
        <v>666</v>
      </c>
      <c r="BI17" t="s">
        <v>667</v>
      </c>
      <c r="BJ17" t="s">
        <v>668</v>
      </c>
      <c r="BK17" t="s">
        <v>669</v>
      </c>
      <c r="BL17" s="1" t="s">
        <v>670</v>
      </c>
      <c r="BM17" t="s">
        <v>136</v>
      </c>
      <c r="BN17" t="s">
        <v>671</v>
      </c>
      <c r="BP17" t="s">
        <v>672</v>
      </c>
      <c r="BQ17" t="s">
        <v>142</v>
      </c>
      <c r="BR17" t="s">
        <v>136</v>
      </c>
      <c r="BS17" t="s">
        <v>673</v>
      </c>
      <c r="BT17" t="s">
        <v>144</v>
      </c>
      <c r="BU17" t="s">
        <v>144</v>
      </c>
      <c r="BV17" t="s">
        <v>674</v>
      </c>
      <c r="BW17" t="s">
        <v>142</v>
      </c>
      <c r="BX17" t="s">
        <v>675</v>
      </c>
      <c r="BY17" t="s">
        <v>171</v>
      </c>
      <c r="BZ17" t="s">
        <v>676</v>
      </c>
      <c r="CA17" t="s">
        <v>144</v>
      </c>
      <c r="CB17" t="s">
        <v>677</v>
      </c>
      <c r="CH17" t="s">
        <v>678</v>
      </c>
      <c r="CI17" t="s">
        <v>142</v>
      </c>
      <c r="CJ17" t="s">
        <v>679</v>
      </c>
      <c r="CL17" t="s">
        <v>136</v>
      </c>
      <c r="CM17" t="s">
        <v>680</v>
      </c>
      <c r="CN17" t="s">
        <v>246</v>
      </c>
      <c r="CO17" t="s">
        <v>144</v>
      </c>
      <c r="CP17" s="1" t="s">
        <v>681</v>
      </c>
      <c r="CQ17" t="s">
        <v>381</v>
      </c>
      <c r="CR17" t="s">
        <v>682</v>
      </c>
      <c r="CX17" t="s">
        <v>171</v>
      </c>
      <c r="DD17" t="s">
        <v>683</v>
      </c>
      <c r="DE17" t="s">
        <v>684</v>
      </c>
    </row>
    <row r="18" spans="1:109" ht="15.95" customHeight="1">
      <c r="A18" t="s">
        <v>1903</v>
      </c>
      <c r="B18" t="s">
        <v>124</v>
      </c>
      <c r="D18" t="s">
        <v>578</v>
      </c>
      <c r="E18" t="s">
        <v>689</v>
      </c>
      <c r="F18" t="s">
        <v>126</v>
      </c>
      <c r="H18" t="s">
        <v>690</v>
      </c>
      <c r="I18" t="s">
        <v>128</v>
      </c>
      <c r="J18" t="s">
        <v>369</v>
      </c>
      <c r="L18" t="s">
        <v>691</v>
      </c>
      <c r="O18" t="s">
        <v>146</v>
      </c>
      <c r="Q18" t="s">
        <v>183</v>
      </c>
      <c r="S18">
        <v>1983</v>
      </c>
      <c r="T18" t="s">
        <v>224</v>
      </c>
      <c r="U18" t="s">
        <v>225</v>
      </c>
      <c r="V18" t="s">
        <v>692</v>
      </c>
      <c r="W18" t="s">
        <v>136</v>
      </c>
      <c r="X18" t="s">
        <v>693</v>
      </c>
      <c r="Y18" t="s">
        <v>138</v>
      </c>
      <c r="Z18" t="s">
        <v>694</v>
      </c>
      <c r="AA18" t="s">
        <v>138</v>
      </c>
      <c r="AB18" t="s">
        <v>695</v>
      </c>
      <c r="AC18" t="s">
        <v>136</v>
      </c>
      <c r="AD18" t="s">
        <v>696</v>
      </c>
      <c r="AE18" t="s">
        <v>138</v>
      </c>
      <c r="AG18" t="s">
        <v>138</v>
      </c>
      <c r="AI18" t="s">
        <v>144</v>
      </c>
      <c r="AJ18" t="s">
        <v>144</v>
      </c>
      <c r="AK18" t="s">
        <v>697</v>
      </c>
      <c r="AL18" t="s">
        <v>142</v>
      </c>
      <c r="AM18" t="s">
        <v>698</v>
      </c>
      <c r="AN18" t="s">
        <v>147</v>
      </c>
      <c r="AO18" t="s">
        <v>147</v>
      </c>
      <c r="AP18" t="s">
        <v>147</v>
      </c>
      <c r="AQ18" t="s">
        <v>147</v>
      </c>
      <c r="AR18" t="s">
        <v>147</v>
      </c>
      <c r="AS18" t="s">
        <v>147</v>
      </c>
      <c r="AT18" t="s">
        <v>147</v>
      </c>
      <c r="AU18" t="s">
        <v>147</v>
      </c>
      <c r="AV18" t="s">
        <v>147</v>
      </c>
      <c r="AW18" t="s">
        <v>147</v>
      </c>
      <c r="AY18">
        <v>9</v>
      </c>
      <c r="AZ18">
        <v>10</v>
      </c>
      <c r="BF18">
        <v>7</v>
      </c>
      <c r="BG18">
        <v>1</v>
      </c>
      <c r="BH18" t="s">
        <v>699</v>
      </c>
      <c r="BI18" t="s">
        <v>699</v>
      </c>
      <c r="BJ18" t="s">
        <v>699</v>
      </c>
      <c r="BK18" t="s">
        <v>699</v>
      </c>
      <c r="BL18" t="s">
        <v>700</v>
      </c>
      <c r="BM18" t="s">
        <v>138</v>
      </c>
      <c r="BO18" t="s">
        <v>701</v>
      </c>
      <c r="BT18" t="s">
        <v>144</v>
      </c>
      <c r="BU18" t="s">
        <v>144</v>
      </c>
      <c r="BV18" t="s">
        <v>702</v>
      </c>
      <c r="BW18" t="s">
        <v>142</v>
      </c>
      <c r="BX18" t="s">
        <v>703</v>
      </c>
      <c r="BY18" t="s">
        <v>142</v>
      </c>
      <c r="BZ18" t="s">
        <v>704</v>
      </c>
      <c r="CA18" t="s">
        <v>142</v>
      </c>
      <c r="CB18" t="s">
        <v>705</v>
      </c>
      <c r="CC18" t="s">
        <v>144</v>
      </c>
      <c r="CD18" t="s">
        <v>144</v>
      </c>
      <c r="CE18" t="s">
        <v>142</v>
      </c>
      <c r="CF18" t="s">
        <v>142</v>
      </c>
      <c r="CG18" t="s">
        <v>171</v>
      </c>
      <c r="CH18" t="s">
        <v>706</v>
      </c>
      <c r="CI18" t="s">
        <v>142</v>
      </c>
      <c r="CJ18" t="s">
        <v>707</v>
      </c>
      <c r="CK18" s="1" t="s">
        <v>708</v>
      </c>
      <c r="CL18" t="s">
        <v>136</v>
      </c>
      <c r="CM18" t="s">
        <v>709</v>
      </c>
      <c r="CN18" t="s">
        <v>171</v>
      </c>
      <c r="CO18" t="s">
        <v>144</v>
      </c>
      <c r="CP18" t="s">
        <v>710</v>
      </c>
      <c r="CQ18" t="s">
        <v>136</v>
      </c>
      <c r="CR18" s="1" t="s">
        <v>711</v>
      </c>
      <c r="CS18" t="s">
        <v>171</v>
      </c>
      <c r="CT18" t="s">
        <v>144</v>
      </c>
      <c r="CU18" t="s">
        <v>712</v>
      </c>
      <c r="CV18" t="s">
        <v>713</v>
      </c>
      <c r="CW18" t="s">
        <v>714</v>
      </c>
      <c r="CX18" t="s">
        <v>142</v>
      </c>
      <c r="CY18" t="s">
        <v>715</v>
      </c>
      <c r="DB18" t="s">
        <v>171</v>
      </c>
      <c r="DC18" t="s">
        <v>716</v>
      </c>
      <c r="DD18" s="1" t="s">
        <v>717</v>
      </c>
      <c r="DE18" t="s">
        <v>718</v>
      </c>
    </row>
    <row r="19" spans="1:109" ht="15.95" customHeight="1">
      <c r="A19" t="s">
        <v>1904</v>
      </c>
      <c r="B19" t="s">
        <v>405</v>
      </c>
      <c r="D19" t="s">
        <v>125</v>
      </c>
      <c r="F19" t="s">
        <v>367</v>
      </c>
      <c r="H19" t="s">
        <v>138</v>
      </c>
      <c r="I19" t="s">
        <v>128</v>
      </c>
      <c r="J19" t="s">
        <v>182</v>
      </c>
      <c r="L19" t="s">
        <v>138</v>
      </c>
      <c r="O19" t="s">
        <v>292</v>
      </c>
      <c r="Q19" t="s">
        <v>183</v>
      </c>
      <c r="S19">
        <v>2018</v>
      </c>
      <c r="T19" t="s">
        <v>723</v>
      </c>
      <c r="U19" t="s">
        <v>724</v>
      </c>
      <c r="V19" t="s">
        <v>725</v>
      </c>
      <c r="W19" t="s">
        <v>136</v>
      </c>
      <c r="X19" t="s">
        <v>726</v>
      </c>
      <c r="Y19" t="s">
        <v>136</v>
      </c>
      <c r="Z19" t="s">
        <v>727</v>
      </c>
      <c r="AA19" t="s">
        <v>136</v>
      </c>
      <c r="AB19" t="s">
        <v>728</v>
      </c>
      <c r="AC19" t="s">
        <v>138</v>
      </c>
      <c r="AE19" t="s">
        <v>138</v>
      </c>
      <c r="AG19" t="s">
        <v>138</v>
      </c>
      <c r="AI19" t="s">
        <v>144</v>
      </c>
      <c r="AJ19" t="s">
        <v>171</v>
      </c>
      <c r="AK19" t="s">
        <v>729</v>
      </c>
      <c r="AL19" t="s">
        <v>142</v>
      </c>
      <c r="AM19" t="s">
        <v>730</v>
      </c>
      <c r="AN19" t="s">
        <v>146</v>
      </c>
      <c r="AO19" t="s">
        <v>146</v>
      </c>
      <c r="AP19" t="s">
        <v>146</v>
      </c>
      <c r="AQ19" t="s">
        <v>148</v>
      </c>
      <c r="AR19" t="s">
        <v>146</v>
      </c>
      <c r="AS19" t="s">
        <v>147</v>
      </c>
      <c r="AT19" t="s">
        <v>146</v>
      </c>
      <c r="AU19" t="s">
        <v>148</v>
      </c>
      <c r="AV19" t="s">
        <v>148</v>
      </c>
      <c r="AW19" t="s">
        <v>148</v>
      </c>
      <c r="AX19">
        <v>7</v>
      </c>
      <c r="AY19">
        <v>9</v>
      </c>
      <c r="AZ19">
        <v>6</v>
      </c>
      <c r="BA19">
        <v>3</v>
      </c>
      <c r="BB19">
        <v>10</v>
      </c>
      <c r="BC19">
        <v>8</v>
      </c>
      <c r="BD19">
        <v>4</v>
      </c>
      <c r="BE19">
        <v>2</v>
      </c>
      <c r="BF19">
        <v>1</v>
      </c>
      <c r="BG19">
        <v>5</v>
      </c>
      <c r="BH19" t="s">
        <v>731</v>
      </c>
      <c r="BI19" t="s">
        <v>732</v>
      </c>
      <c r="BJ19" t="s">
        <v>733</v>
      </c>
      <c r="BK19" t="s">
        <v>734</v>
      </c>
      <c r="BL19" t="s">
        <v>735</v>
      </c>
      <c r="BM19" t="s">
        <v>138</v>
      </c>
      <c r="BO19" t="s">
        <v>736</v>
      </c>
      <c r="BT19" t="s">
        <v>142</v>
      </c>
      <c r="BU19" t="s">
        <v>144</v>
      </c>
      <c r="BV19" t="s">
        <v>737</v>
      </c>
      <c r="BW19" t="s">
        <v>144</v>
      </c>
      <c r="BX19" t="s">
        <v>738</v>
      </c>
      <c r="BY19" t="s">
        <v>144</v>
      </c>
      <c r="BZ19" t="s">
        <v>739</v>
      </c>
      <c r="CA19" t="s">
        <v>144</v>
      </c>
      <c r="CB19" t="s">
        <v>740</v>
      </c>
      <c r="CC19" t="s">
        <v>171</v>
      </c>
      <c r="CD19" t="s">
        <v>144</v>
      </c>
      <c r="CE19" t="s">
        <v>142</v>
      </c>
      <c r="CF19" t="s">
        <v>142</v>
      </c>
      <c r="CG19" t="s">
        <v>142</v>
      </c>
      <c r="CH19" t="s">
        <v>741</v>
      </c>
      <c r="CI19" t="s">
        <v>171</v>
      </c>
      <c r="CJ19" t="s">
        <v>742</v>
      </c>
      <c r="CK19" t="s">
        <v>743</v>
      </c>
      <c r="CL19" t="s">
        <v>136</v>
      </c>
      <c r="CM19" t="s">
        <v>744</v>
      </c>
      <c r="CN19" t="s">
        <v>246</v>
      </c>
      <c r="CO19" t="s">
        <v>142</v>
      </c>
      <c r="CP19" t="s">
        <v>745</v>
      </c>
      <c r="CQ19" t="s">
        <v>381</v>
      </c>
      <c r="CR19" t="s">
        <v>746</v>
      </c>
      <c r="CV19" s="1" t="s">
        <v>747</v>
      </c>
      <c r="CW19" t="s">
        <v>748</v>
      </c>
      <c r="CX19" t="s">
        <v>165</v>
      </c>
      <c r="CY19" s="1" t="s">
        <v>749</v>
      </c>
      <c r="CZ19" t="s">
        <v>138</v>
      </c>
      <c r="DB19" t="s">
        <v>165</v>
      </c>
      <c r="DC19" t="s">
        <v>750</v>
      </c>
      <c r="DD19" t="s">
        <v>751</v>
      </c>
      <c r="DE19" t="s">
        <v>752</v>
      </c>
    </row>
    <row r="20" spans="1:109" ht="15.95" customHeight="1">
      <c r="A20" t="s">
        <v>1905</v>
      </c>
      <c r="B20" t="s">
        <v>405</v>
      </c>
      <c r="D20" t="s">
        <v>179</v>
      </c>
      <c r="F20" t="s">
        <v>126</v>
      </c>
      <c r="H20" t="s">
        <v>757</v>
      </c>
      <c r="I20" t="s">
        <v>128</v>
      </c>
      <c r="J20" t="s">
        <v>182</v>
      </c>
      <c r="L20" t="s">
        <v>758</v>
      </c>
      <c r="O20" t="s">
        <v>146</v>
      </c>
      <c r="Q20" t="s">
        <v>183</v>
      </c>
      <c r="S20">
        <v>2009</v>
      </c>
      <c r="T20" t="s">
        <v>759</v>
      </c>
      <c r="U20" t="s">
        <v>759</v>
      </c>
      <c r="V20" t="s">
        <v>760</v>
      </c>
      <c r="W20" t="s">
        <v>136</v>
      </c>
      <c r="X20" t="s">
        <v>761</v>
      </c>
      <c r="Y20" t="s">
        <v>136</v>
      </c>
      <c r="Z20" t="s">
        <v>762</v>
      </c>
      <c r="AA20" t="s">
        <v>136</v>
      </c>
      <c r="AB20" t="s">
        <v>763</v>
      </c>
      <c r="AC20" t="s">
        <v>138</v>
      </c>
      <c r="AE20" t="s">
        <v>138</v>
      </c>
      <c r="AG20" t="s">
        <v>136</v>
      </c>
      <c r="AH20" t="s">
        <v>764</v>
      </c>
      <c r="AI20" t="s">
        <v>165</v>
      </c>
      <c r="AJ20" t="s">
        <v>142</v>
      </c>
      <c r="AK20" t="s">
        <v>765</v>
      </c>
      <c r="AL20" t="s">
        <v>171</v>
      </c>
      <c r="AM20" t="s">
        <v>766</v>
      </c>
      <c r="AN20" t="s">
        <v>147</v>
      </c>
      <c r="AO20" t="s">
        <v>148</v>
      </c>
      <c r="AP20" t="s">
        <v>147</v>
      </c>
      <c r="AQ20" t="s">
        <v>147</v>
      </c>
      <c r="AR20" t="s">
        <v>147</v>
      </c>
      <c r="AS20" t="s">
        <v>147</v>
      </c>
      <c r="AT20" t="s">
        <v>147</v>
      </c>
      <c r="AU20" t="s">
        <v>147</v>
      </c>
      <c r="AV20" t="s">
        <v>147</v>
      </c>
      <c r="AW20" t="s">
        <v>148</v>
      </c>
      <c r="AX20">
        <v>1</v>
      </c>
      <c r="AY20">
        <v>6</v>
      </c>
      <c r="AZ20">
        <v>7</v>
      </c>
      <c r="BA20">
        <v>8</v>
      </c>
      <c r="BB20">
        <v>4</v>
      </c>
      <c r="BC20">
        <v>9</v>
      </c>
      <c r="BD20">
        <v>3</v>
      </c>
      <c r="BE20">
        <v>2</v>
      </c>
      <c r="BF20">
        <v>10</v>
      </c>
      <c r="BG20">
        <v>5</v>
      </c>
      <c r="BH20" t="s">
        <v>767</v>
      </c>
      <c r="BI20" t="s">
        <v>768</v>
      </c>
      <c r="BJ20" t="s">
        <v>769</v>
      </c>
      <c r="BK20" t="s">
        <v>770</v>
      </c>
      <c r="BL20" t="s">
        <v>771</v>
      </c>
      <c r="BM20" t="s">
        <v>138</v>
      </c>
      <c r="BO20" t="s">
        <v>772</v>
      </c>
      <c r="BT20" t="s">
        <v>144</v>
      </c>
      <c r="BU20" t="s">
        <v>171</v>
      </c>
      <c r="BV20" t="s">
        <v>773</v>
      </c>
      <c r="BW20" t="s">
        <v>142</v>
      </c>
      <c r="BX20" t="s">
        <v>774</v>
      </c>
      <c r="BY20" t="s">
        <v>142</v>
      </c>
      <c r="BZ20" t="s">
        <v>775</v>
      </c>
      <c r="CA20" t="s">
        <v>144</v>
      </c>
      <c r="CB20" t="s">
        <v>776</v>
      </c>
      <c r="CC20" t="s">
        <v>144</v>
      </c>
      <c r="CD20" t="s">
        <v>144</v>
      </c>
      <c r="CE20" t="s">
        <v>142</v>
      </c>
      <c r="CF20" t="s">
        <v>142</v>
      </c>
      <c r="CG20" t="s">
        <v>171</v>
      </c>
      <c r="CH20" t="s">
        <v>777</v>
      </c>
      <c r="CI20" t="s">
        <v>171</v>
      </c>
      <c r="CJ20" t="s">
        <v>778</v>
      </c>
      <c r="CL20" t="s">
        <v>136</v>
      </c>
      <c r="CN20" t="s">
        <v>142</v>
      </c>
      <c r="CO20" t="s">
        <v>144</v>
      </c>
      <c r="CQ20" t="s">
        <v>138</v>
      </c>
      <c r="CV20" t="s">
        <v>779</v>
      </c>
      <c r="CX20" t="s">
        <v>142</v>
      </c>
      <c r="DB20" t="s">
        <v>142</v>
      </c>
      <c r="DE20" t="s">
        <v>780</v>
      </c>
    </row>
    <row r="21" spans="1:109" ht="15.95" customHeight="1">
      <c r="A21" t="s">
        <v>1906</v>
      </c>
      <c r="B21" t="s">
        <v>178</v>
      </c>
      <c r="D21" t="s">
        <v>179</v>
      </c>
      <c r="F21" t="s">
        <v>221</v>
      </c>
      <c r="H21" t="s">
        <v>367</v>
      </c>
      <c r="I21" t="s">
        <v>128</v>
      </c>
      <c r="J21" t="s">
        <v>182</v>
      </c>
      <c r="L21" t="s">
        <v>785</v>
      </c>
      <c r="O21" t="s">
        <v>292</v>
      </c>
      <c r="Q21" t="s">
        <v>183</v>
      </c>
      <c r="S21">
        <v>2006</v>
      </c>
      <c r="T21" t="s">
        <v>133</v>
      </c>
      <c r="U21" t="s">
        <v>133</v>
      </c>
      <c r="V21" t="s">
        <v>786</v>
      </c>
      <c r="W21" t="s">
        <v>136</v>
      </c>
      <c r="X21" t="s">
        <v>787</v>
      </c>
      <c r="Y21" t="s">
        <v>136</v>
      </c>
      <c r="Z21" t="s">
        <v>788</v>
      </c>
      <c r="AA21" t="s">
        <v>138</v>
      </c>
      <c r="AB21" t="s">
        <v>789</v>
      </c>
      <c r="AC21" t="s">
        <v>136</v>
      </c>
      <c r="AD21" t="s">
        <v>790</v>
      </c>
      <c r="AE21" t="s">
        <v>138</v>
      </c>
      <c r="AG21" t="s">
        <v>138</v>
      </c>
      <c r="AI21" t="s">
        <v>142</v>
      </c>
      <c r="AJ21" t="s">
        <v>142</v>
      </c>
      <c r="AK21" t="s">
        <v>791</v>
      </c>
      <c r="AL21" t="s">
        <v>142</v>
      </c>
      <c r="AM21" t="s">
        <v>792</v>
      </c>
      <c r="AN21" t="s">
        <v>147</v>
      </c>
      <c r="AO21" t="s">
        <v>148</v>
      </c>
      <c r="AP21" t="s">
        <v>146</v>
      </c>
      <c r="AQ21" t="s">
        <v>146</v>
      </c>
      <c r="AR21" t="s">
        <v>146</v>
      </c>
      <c r="AS21" t="s">
        <v>147</v>
      </c>
      <c r="AT21" t="s">
        <v>147</v>
      </c>
      <c r="AU21" t="s">
        <v>146</v>
      </c>
      <c r="AV21" t="s">
        <v>147</v>
      </c>
      <c r="AW21" t="s">
        <v>147</v>
      </c>
      <c r="AX21">
        <v>9</v>
      </c>
      <c r="AY21">
        <v>2</v>
      </c>
      <c r="AZ21">
        <v>3</v>
      </c>
      <c r="BA21">
        <v>1</v>
      </c>
      <c r="BB21">
        <v>5</v>
      </c>
      <c r="BC21">
        <v>8</v>
      </c>
      <c r="BD21">
        <v>4</v>
      </c>
      <c r="BE21">
        <v>6</v>
      </c>
      <c r="BF21">
        <v>7</v>
      </c>
      <c r="BG21">
        <v>10</v>
      </c>
      <c r="BH21" t="s">
        <v>793</v>
      </c>
      <c r="BI21" t="s">
        <v>794</v>
      </c>
      <c r="BJ21" t="s">
        <v>795</v>
      </c>
      <c r="BK21" t="s">
        <v>796</v>
      </c>
      <c r="BL21" t="s">
        <v>797</v>
      </c>
      <c r="BM21" t="s">
        <v>136</v>
      </c>
      <c r="BN21" s="1" t="s">
        <v>798</v>
      </c>
      <c r="BP21" t="s">
        <v>799</v>
      </c>
      <c r="BQ21" t="s">
        <v>144</v>
      </c>
      <c r="BR21" t="s">
        <v>138</v>
      </c>
      <c r="BS21" t="s">
        <v>800</v>
      </c>
      <c r="BT21" t="s">
        <v>142</v>
      </c>
      <c r="BU21" t="s">
        <v>142</v>
      </c>
      <c r="BV21" t="s">
        <v>801</v>
      </c>
      <c r="BW21" t="s">
        <v>142</v>
      </c>
      <c r="BX21" t="s">
        <v>802</v>
      </c>
      <c r="BY21" t="s">
        <v>142</v>
      </c>
      <c r="BZ21" t="s">
        <v>803</v>
      </c>
      <c r="CA21" t="s">
        <v>142</v>
      </c>
      <c r="CB21" t="s">
        <v>804</v>
      </c>
      <c r="CC21" t="s">
        <v>142</v>
      </c>
      <c r="CD21" t="s">
        <v>144</v>
      </c>
      <c r="CE21" t="s">
        <v>142</v>
      </c>
      <c r="CF21" t="s">
        <v>171</v>
      </c>
      <c r="CG21" t="s">
        <v>171</v>
      </c>
      <c r="CI21" t="s">
        <v>142</v>
      </c>
      <c r="CJ21" t="s">
        <v>805</v>
      </c>
      <c r="CK21" t="s">
        <v>806</v>
      </c>
      <c r="CL21" t="s">
        <v>136</v>
      </c>
      <c r="CM21" t="s">
        <v>807</v>
      </c>
      <c r="CN21" t="s">
        <v>165</v>
      </c>
      <c r="CO21" t="s">
        <v>144</v>
      </c>
      <c r="CP21" t="s">
        <v>808</v>
      </c>
      <c r="CQ21" t="s">
        <v>136</v>
      </c>
      <c r="CR21" t="s">
        <v>809</v>
      </c>
      <c r="CS21" t="s">
        <v>165</v>
      </c>
      <c r="CT21" t="s">
        <v>142</v>
      </c>
      <c r="CU21" t="s">
        <v>810</v>
      </c>
      <c r="CV21" s="1" t="s">
        <v>811</v>
      </c>
      <c r="CX21" t="s">
        <v>144</v>
      </c>
      <c r="CY21" s="1" t="s">
        <v>812</v>
      </c>
      <c r="CZ21" t="s">
        <v>138</v>
      </c>
      <c r="DB21" t="s">
        <v>165</v>
      </c>
      <c r="DC21" t="s">
        <v>813</v>
      </c>
      <c r="DD21" t="s">
        <v>814</v>
      </c>
      <c r="DE21" t="s">
        <v>815</v>
      </c>
    </row>
    <row r="22" spans="1:109" ht="15.95" customHeight="1">
      <c r="A22" t="s">
        <v>1907</v>
      </c>
      <c r="B22" t="s">
        <v>219</v>
      </c>
      <c r="D22" t="s">
        <v>125</v>
      </c>
      <c r="F22" t="s">
        <v>180</v>
      </c>
      <c r="H22" t="s">
        <v>820</v>
      </c>
      <c r="I22" t="s">
        <v>128</v>
      </c>
      <c r="J22" t="s">
        <v>821</v>
      </c>
      <c r="L22" t="s">
        <v>822</v>
      </c>
      <c r="O22" t="s">
        <v>292</v>
      </c>
      <c r="Q22" t="s">
        <v>132</v>
      </c>
      <c r="S22">
        <v>2010</v>
      </c>
      <c r="T22" t="s">
        <v>759</v>
      </c>
      <c r="U22" t="s">
        <v>759</v>
      </c>
      <c r="V22" t="s">
        <v>823</v>
      </c>
      <c r="W22" t="s">
        <v>136</v>
      </c>
      <c r="X22" t="s">
        <v>824</v>
      </c>
      <c r="Y22" t="s">
        <v>138</v>
      </c>
      <c r="Z22" t="s">
        <v>825</v>
      </c>
      <c r="AA22" t="s">
        <v>136</v>
      </c>
      <c r="AB22" t="s">
        <v>826</v>
      </c>
      <c r="AC22" t="s">
        <v>138</v>
      </c>
      <c r="AE22" t="s">
        <v>138</v>
      </c>
      <c r="AG22" t="s">
        <v>136</v>
      </c>
      <c r="AH22" t="s">
        <v>827</v>
      </c>
      <c r="AI22" t="s">
        <v>142</v>
      </c>
      <c r="AJ22" t="s">
        <v>142</v>
      </c>
      <c r="AK22" t="s">
        <v>828</v>
      </c>
      <c r="AL22" t="s">
        <v>142</v>
      </c>
      <c r="AM22" t="s">
        <v>829</v>
      </c>
      <c r="AN22" t="s">
        <v>146</v>
      </c>
      <c r="AO22" t="s">
        <v>148</v>
      </c>
      <c r="AP22" t="s">
        <v>148</v>
      </c>
      <c r="AQ22" t="s">
        <v>148</v>
      </c>
      <c r="AR22" t="s">
        <v>146</v>
      </c>
      <c r="AS22" t="s">
        <v>146</v>
      </c>
      <c r="AT22" t="s">
        <v>146</v>
      </c>
      <c r="AU22" t="s">
        <v>146</v>
      </c>
      <c r="AV22" t="s">
        <v>148</v>
      </c>
      <c r="AW22" t="s">
        <v>148</v>
      </c>
      <c r="AX22">
        <v>9</v>
      </c>
      <c r="AY22">
        <v>2</v>
      </c>
      <c r="AZ22">
        <v>3</v>
      </c>
      <c r="BA22">
        <v>4</v>
      </c>
      <c r="BB22">
        <v>7</v>
      </c>
      <c r="BC22">
        <v>5</v>
      </c>
      <c r="BD22">
        <v>8</v>
      </c>
      <c r="BE22">
        <v>10</v>
      </c>
      <c r="BF22">
        <v>1</v>
      </c>
      <c r="BG22">
        <v>6</v>
      </c>
      <c r="BH22" t="s">
        <v>830</v>
      </c>
      <c r="BI22" t="s">
        <v>831</v>
      </c>
      <c r="BJ22" t="s">
        <v>832</v>
      </c>
      <c r="BK22" t="s">
        <v>833</v>
      </c>
      <c r="BL22" t="s">
        <v>834</v>
      </c>
      <c r="BM22" t="s">
        <v>136</v>
      </c>
      <c r="BN22" s="1" t="s">
        <v>835</v>
      </c>
      <c r="BP22" t="s">
        <v>836</v>
      </c>
      <c r="BQ22" t="s">
        <v>142</v>
      </c>
      <c r="BR22" t="s">
        <v>136</v>
      </c>
      <c r="BS22" t="s">
        <v>837</v>
      </c>
      <c r="BT22" t="s">
        <v>144</v>
      </c>
      <c r="BU22" t="s">
        <v>144</v>
      </c>
      <c r="BV22" t="s">
        <v>838</v>
      </c>
      <c r="BW22" t="s">
        <v>142</v>
      </c>
      <c r="BX22" t="s">
        <v>839</v>
      </c>
      <c r="BY22" t="s">
        <v>165</v>
      </c>
      <c r="BZ22" t="s">
        <v>840</v>
      </c>
      <c r="CA22" t="s">
        <v>142</v>
      </c>
      <c r="CB22" t="s">
        <v>841</v>
      </c>
      <c r="CC22" t="s">
        <v>142</v>
      </c>
      <c r="CD22" t="s">
        <v>142</v>
      </c>
      <c r="CE22" t="s">
        <v>142</v>
      </c>
      <c r="CF22" t="s">
        <v>142</v>
      </c>
      <c r="CG22" t="s">
        <v>142</v>
      </c>
      <c r="CH22" t="s">
        <v>842</v>
      </c>
      <c r="CI22" t="s">
        <v>142</v>
      </c>
      <c r="CJ22" t="s">
        <v>843</v>
      </c>
      <c r="CK22" t="s">
        <v>844</v>
      </c>
      <c r="CL22" t="s">
        <v>136</v>
      </c>
      <c r="CM22" t="s">
        <v>845</v>
      </c>
      <c r="CN22" t="s">
        <v>165</v>
      </c>
      <c r="CO22" t="s">
        <v>142</v>
      </c>
      <c r="CP22" t="s">
        <v>846</v>
      </c>
      <c r="CQ22" t="s">
        <v>136</v>
      </c>
      <c r="CR22" t="s">
        <v>847</v>
      </c>
      <c r="CS22" t="s">
        <v>165</v>
      </c>
      <c r="CT22" t="s">
        <v>142</v>
      </c>
      <c r="CU22" t="s">
        <v>848</v>
      </c>
      <c r="CV22" t="s">
        <v>849</v>
      </c>
      <c r="CW22" t="s">
        <v>850</v>
      </c>
      <c r="CX22" t="s">
        <v>142</v>
      </c>
      <c r="CY22" s="1" t="s">
        <v>851</v>
      </c>
      <c r="CZ22" t="s">
        <v>136</v>
      </c>
      <c r="DA22" t="s">
        <v>852</v>
      </c>
      <c r="DB22" t="s">
        <v>171</v>
      </c>
      <c r="DC22" t="s">
        <v>853</v>
      </c>
      <c r="DD22" t="s">
        <v>854</v>
      </c>
      <c r="DE22" s="1" t="s">
        <v>855</v>
      </c>
    </row>
    <row r="23" spans="1:109" ht="15.95" customHeight="1">
      <c r="A23" t="s">
        <v>1908</v>
      </c>
      <c r="B23" t="s">
        <v>219</v>
      </c>
      <c r="D23" t="s">
        <v>125</v>
      </c>
      <c r="F23" t="s">
        <v>367</v>
      </c>
      <c r="H23" t="s">
        <v>127</v>
      </c>
      <c r="I23" t="s">
        <v>541</v>
      </c>
      <c r="J23" t="s">
        <v>182</v>
      </c>
      <c r="L23" t="s">
        <v>860</v>
      </c>
      <c r="O23" t="s">
        <v>148</v>
      </c>
      <c r="Q23" t="s">
        <v>183</v>
      </c>
      <c r="S23">
        <v>2014</v>
      </c>
      <c r="T23" t="s">
        <v>759</v>
      </c>
      <c r="U23" t="s">
        <v>759</v>
      </c>
      <c r="V23" t="s">
        <v>861</v>
      </c>
      <c r="W23" t="s">
        <v>138</v>
      </c>
      <c r="X23" t="s">
        <v>862</v>
      </c>
      <c r="Y23" t="s">
        <v>136</v>
      </c>
      <c r="Z23" t="s">
        <v>863</v>
      </c>
      <c r="AA23" t="s">
        <v>136</v>
      </c>
      <c r="AB23" t="s">
        <v>864</v>
      </c>
      <c r="AC23" t="s">
        <v>138</v>
      </c>
      <c r="AE23" t="s">
        <v>138</v>
      </c>
      <c r="AG23" t="s">
        <v>136</v>
      </c>
      <c r="AH23" t="s">
        <v>865</v>
      </c>
      <c r="AI23" t="s">
        <v>142</v>
      </c>
      <c r="AJ23" t="s">
        <v>171</v>
      </c>
      <c r="AK23" t="s">
        <v>866</v>
      </c>
      <c r="AL23" t="s">
        <v>144</v>
      </c>
      <c r="AM23" t="s">
        <v>867</v>
      </c>
      <c r="AN23" t="s">
        <v>147</v>
      </c>
      <c r="AO23" t="s">
        <v>148</v>
      </c>
      <c r="AP23" t="s">
        <v>148</v>
      </c>
      <c r="AQ23" t="s">
        <v>148</v>
      </c>
      <c r="AR23" t="s">
        <v>148</v>
      </c>
      <c r="AS23" t="s">
        <v>147</v>
      </c>
      <c r="AT23" t="s">
        <v>148</v>
      </c>
      <c r="AU23" t="s">
        <v>146</v>
      </c>
      <c r="AV23" t="s">
        <v>148</v>
      </c>
      <c r="AW23" t="s">
        <v>147</v>
      </c>
      <c r="AX23">
        <v>6</v>
      </c>
      <c r="AY23">
        <v>9</v>
      </c>
      <c r="BB23">
        <v>8</v>
      </c>
      <c r="BG23">
        <v>7</v>
      </c>
      <c r="BH23" t="s">
        <v>868</v>
      </c>
      <c r="BI23" t="s">
        <v>868</v>
      </c>
      <c r="BJ23" t="s">
        <v>869</v>
      </c>
      <c r="BK23" t="s">
        <v>869</v>
      </c>
      <c r="BL23" s="1" t="s">
        <v>870</v>
      </c>
      <c r="BM23" t="s">
        <v>136</v>
      </c>
      <c r="BN23" t="s">
        <v>871</v>
      </c>
      <c r="BP23" t="s">
        <v>872</v>
      </c>
      <c r="BQ23" t="s">
        <v>142</v>
      </c>
      <c r="BR23" t="s">
        <v>136</v>
      </c>
      <c r="BS23" t="s">
        <v>873</v>
      </c>
      <c r="BT23" t="s">
        <v>144</v>
      </c>
      <c r="BU23" t="s">
        <v>144</v>
      </c>
      <c r="BV23" t="s">
        <v>874</v>
      </c>
      <c r="BW23" t="s">
        <v>142</v>
      </c>
      <c r="BX23" t="s">
        <v>637</v>
      </c>
      <c r="BY23" t="s">
        <v>165</v>
      </c>
      <c r="BZ23" t="s">
        <v>875</v>
      </c>
      <c r="CA23" t="s">
        <v>142</v>
      </c>
      <c r="CB23" t="s">
        <v>876</v>
      </c>
      <c r="CC23" t="s">
        <v>144</v>
      </c>
      <c r="CD23" t="s">
        <v>144</v>
      </c>
      <c r="CE23" t="s">
        <v>144</v>
      </c>
      <c r="CF23" t="s">
        <v>144</v>
      </c>
      <c r="CG23" t="s">
        <v>144</v>
      </c>
      <c r="CH23" t="s">
        <v>877</v>
      </c>
      <c r="CI23" t="s">
        <v>142</v>
      </c>
      <c r="CJ23" t="s">
        <v>878</v>
      </c>
      <c r="CK23" t="s">
        <v>879</v>
      </c>
      <c r="CL23" t="s">
        <v>136</v>
      </c>
      <c r="CM23" t="s">
        <v>880</v>
      </c>
      <c r="CN23" t="s">
        <v>144</v>
      </c>
      <c r="CO23" t="s">
        <v>144</v>
      </c>
      <c r="CP23" t="s">
        <v>881</v>
      </c>
      <c r="CQ23" t="s">
        <v>136</v>
      </c>
      <c r="CR23" t="s">
        <v>882</v>
      </c>
      <c r="CS23" t="s">
        <v>142</v>
      </c>
      <c r="CT23" t="s">
        <v>144</v>
      </c>
      <c r="CU23" t="s">
        <v>883</v>
      </c>
      <c r="CV23" s="1" t="s">
        <v>884</v>
      </c>
      <c r="CX23" t="s">
        <v>171</v>
      </c>
      <c r="DB23" t="s">
        <v>171</v>
      </c>
      <c r="DC23" t="s">
        <v>885</v>
      </c>
      <c r="DD23" t="s">
        <v>886</v>
      </c>
      <c r="DE23" s="1" t="s">
        <v>887</v>
      </c>
    </row>
    <row r="24" spans="1:109" ht="15.95" customHeight="1">
      <c r="A24" t="s">
        <v>1909</v>
      </c>
      <c r="B24" t="s">
        <v>892</v>
      </c>
      <c r="D24" t="s">
        <v>125</v>
      </c>
      <c r="F24" t="s">
        <v>578</v>
      </c>
      <c r="G24" t="s">
        <v>893</v>
      </c>
      <c r="H24" t="s">
        <v>894</v>
      </c>
      <c r="I24" t="s">
        <v>895</v>
      </c>
      <c r="J24" t="s">
        <v>182</v>
      </c>
      <c r="L24" t="s">
        <v>896</v>
      </c>
      <c r="O24" t="s">
        <v>146</v>
      </c>
      <c r="Q24" t="s">
        <v>183</v>
      </c>
      <c r="S24">
        <v>1999</v>
      </c>
      <c r="T24" t="s">
        <v>293</v>
      </c>
      <c r="U24" t="s">
        <v>293</v>
      </c>
      <c r="V24" t="s">
        <v>897</v>
      </c>
      <c r="W24" t="s">
        <v>136</v>
      </c>
      <c r="X24" t="s">
        <v>898</v>
      </c>
      <c r="Y24" t="s">
        <v>136</v>
      </c>
      <c r="Z24" t="s">
        <v>899</v>
      </c>
      <c r="AA24" t="s">
        <v>136</v>
      </c>
      <c r="AB24" t="s">
        <v>900</v>
      </c>
      <c r="AC24" t="s">
        <v>136</v>
      </c>
      <c r="AD24" t="s">
        <v>901</v>
      </c>
      <c r="AE24" t="s">
        <v>138</v>
      </c>
      <c r="AG24" t="s">
        <v>136</v>
      </c>
      <c r="AH24" t="s">
        <v>902</v>
      </c>
      <c r="AI24" t="s">
        <v>171</v>
      </c>
      <c r="AJ24" t="s">
        <v>171</v>
      </c>
      <c r="AK24" t="s">
        <v>903</v>
      </c>
      <c r="AL24" t="s">
        <v>144</v>
      </c>
      <c r="AM24" t="s">
        <v>904</v>
      </c>
      <c r="AN24" t="s">
        <v>146</v>
      </c>
      <c r="AO24" t="s">
        <v>148</v>
      </c>
      <c r="AP24" t="s">
        <v>148</v>
      </c>
      <c r="AQ24" t="s">
        <v>148</v>
      </c>
      <c r="AR24" t="s">
        <v>146</v>
      </c>
      <c r="AS24" t="s">
        <v>146</v>
      </c>
      <c r="AT24" t="s">
        <v>146</v>
      </c>
      <c r="AU24" t="s">
        <v>146</v>
      </c>
      <c r="AV24" t="s">
        <v>148</v>
      </c>
      <c r="AW24" t="s">
        <v>147</v>
      </c>
      <c r="AX24">
        <v>10</v>
      </c>
      <c r="AY24">
        <v>4</v>
      </c>
      <c r="AZ24">
        <v>3</v>
      </c>
      <c r="BA24">
        <v>2</v>
      </c>
      <c r="BB24">
        <v>9</v>
      </c>
      <c r="BC24">
        <v>5</v>
      </c>
      <c r="BD24">
        <v>7</v>
      </c>
      <c r="BE24">
        <v>6</v>
      </c>
      <c r="BF24">
        <v>1</v>
      </c>
      <c r="BG24">
        <v>8</v>
      </c>
      <c r="BH24" t="s">
        <v>905</v>
      </c>
      <c r="BI24" t="s">
        <v>906</v>
      </c>
      <c r="BJ24" t="s">
        <v>907</v>
      </c>
      <c r="BK24" t="s">
        <v>908</v>
      </c>
      <c r="BL24" t="s">
        <v>909</v>
      </c>
      <c r="BM24" t="s">
        <v>136</v>
      </c>
      <c r="BN24" t="s">
        <v>910</v>
      </c>
      <c r="BP24" t="s">
        <v>911</v>
      </c>
      <c r="BQ24" t="s">
        <v>142</v>
      </c>
      <c r="BR24" t="s">
        <v>136</v>
      </c>
      <c r="BS24" t="s">
        <v>912</v>
      </c>
      <c r="BT24" t="s">
        <v>144</v>
      </c>
      <c r="BU24" t="s">
        <v>144</v>
      </c>
      <c r="BV24" t="s">
        <v>913</v>
      </c>
      <c r="BW24" t="s">
        <v>171</v>
      </c>
      <c r="BX24" t="s">
        <v>914</v>
      </c>
      <c r="BY24" t="s">
        <v>246</v>
      </c>
      <c r="BZ24" t="s">
        <v>915</v>
      </c>
      <c r="CA24" t="s">
        <v>144</v>
      </c>
      <c r="CB24" t="s">
        <v>916</v>
      </c>
      <c r="CC24" t="s">
        <v>142</v>
      </c>
      <c r="CD24" t="s">
        <v>142</v>
      </c>
      <c r="CE24" t="s">
        <v>144</v>
      </c>
      <c r="CF24" t="s">
        <v>142</v>
      </c>
      <c r="CG24" t="s">
        <v>142</v>
      </c>
      <c r="CH24" t="s">
        <v>917</v>
      </c>
      <c r="CI24" t="s">
        <v>144</v>
      </c>
      <c r="CJ24" t="s">
        <v>918</v>
      </c>
      <c r="CK24" t="s">
        <v>919</v>
      </c>
      <c r="CL24" t="s">
        <v>136</v>
      </c>
      <c r="CM24" t="s">
        <v>920</v>
      </c>
      <c r="CN24" t="s">
        <v>142</v>
      </c>
      <c r="CO24" t="s">
        <v>144</v>
      </c>
      <c r="CP24" t="s">
        <v>921</v>
      </c>
      <c r="CQ24" t="s">
        <v>136</v>
      </c>
      <c r="CR24" t="s">
        <v>922</v>
      </c>
      <c r="CS24" t="s">
        <v>171</v>
      </c>
      <c r="CT24" t="s">
        <v>144</v>
      </c>
      <c r="CU24" t="s">
        <v>923</v>
      </c>
      <c r="CV24" s="1" t="s">
        <v>924</v>
      </c>
      <c r="CW24" t="s">
        <v>925</v>
      </c>
      <c r="CX24" t="s">
        <v>142</v>
      </c>
      <c r="CY24" t="s">
        <v>926</v>
      </c>
      <c r="CZ24" t="s">
        <v>136</v>
      </c>
      <c r="DA24" t="s">
        <v>927</v>
      </c>
      <c r="DB24" t="s">
        <v>171</v>
      </c>
      <c r="DC24" t="s">
        <v>928</v>
      </c>
      <c r="DD24" t="s">
        <v>929</v>
      </c>
      <c r="DE24" t="s">
        <v>930</v>
      </c>
    </row>
    <row r="25" spans="1:109" ht="15.95" customHeight="1">
      <c r="A25" t="s">
        <v>1910</v>
      </c>
      <c r="B25" t="s">
        <v>178</v>
      </c>
      <c r="D25" t="s">
        <v>125</v>
      </c>
      <c r="F25" t="s">
        <v>578</v>
      </c>
      <c r="G25" t="s">
        <v>935</v>
      </c>
      <c r="H25" t="s">
        <v>367</v>
      </c>
      <c r="I25" t="s">
        <v>128</v>
      </c>
      <c r="J25" t="s">
        <v>129</v>
      </c>
      <c r="O25" t="s">
        <v>146</v>
      </c>
      <c r="Q25" t="s">
        <v>407</v>
      </c>
      <c r="R25" t="s">
        <v>936</v>
      </c>
      <c r="S25">
        <v>2012</v>
      </c>
      <c r="T25" t="s">
        <v>759</v>
      </c>
      <c r="U25" t="s">
        <v>759</v>
      </c>
      <c r="V25" t="s">
        <v>937</v>
      </c>
      <c r="W25" t="s">
        <v>136</v>
      </c>
      <c r="X25" t="s">
        <v>938</v>
      </c>
      <c r="Y25" t="s">
        <v>138</v>
      </c>
      <c r="Z25" t="s">
        <v>939</v>
      </c>
      <c r="AA25" t="s">
        <v>136</v>
      </c>
      <c r="AB25" t="s">
        <v>940</v>
      </c>
      <c r="AC25" t="s">
        <v>406</v>
      </c>
      <c r="AE25" t="s">
        <v>138</v>
      </c>
      <c r="AG25" t="s">
        <v>136</v>
      </c>
      <c r="AH25" t="s">
        <v>941</v>
      </c>
      <c r="AI25" t="s">
        <v>171</v>
      </c>
      <c r="AJ25" t="s">
        <v>171</v>
      </c>
      <c r="AK25" t="s">
        <v>942</v>
      </c>
      <c r="AL25" t="s">
        <v>142</v>
      </c>
      <c r="AM25" t="s">
        <v>943</v>
      </c>
      <c r="AN25" t="s">
        <v>147</v>
      </c>
      <c r="AO25" t="s">
        <v>148</v>
      </c>
      <c r="AP25" t="s">
        <v>146</v>
      </c>
      <c r="AQ25" t="s">
        <v>148</v>
      </c>
      <c r="AR25" t="s">
        <v>147</v>
      </c>
      <c r="AS25" t="s">
        <v>147</v>
      </c>
      <c r="AT25" t="s">
        <v>147</v>
      </c>
      <c r="AU25" t="s">
        <v>146</v>
      </c>
      <c r="AV25" t="s">
        <v>148</v>
      </c>
      <c r="AW25" t="s">
        <v>148</v>
      </c>
      <c r="AX25">
        <v>8</v>
      </c>
      <c r="AY25">
        <v>1</v>
      </c>
      <c r="AZ25">
        <v>2</v>
      </c>
      <c r="BA25">
        <v>3</v>
      </c>
      <c r="BB25">
        <v>9</v>
      </c>
      <c r="BC25">
        <v>10</v>
      </c>
      <c r="BD25">
        <v>7</v>
      </c>
      <c r="BE25">
        <v>6</v>
      </c>
      <c r="BF25">
        <v>4</v>
      </c>
      <c r="BG25">
        <v>5</v>
      </c>
      <c r="BH25" t="s">
        <v>944</v>
      </c>
      <c r="BI25" t="s">
        <v>945</v>
      </c>
      <c r="BJ25" t="s">
        <v>946</v>
      </c>
      <c r="BK25" t="s">
        <v>947</v>
      </c>
      <c r="BL25" t="s">
        <v>948</v>
      </c>
      <c r="BM25" t="s">
        <v>138</v>
      </c>
      <c r="BO25" t="s">
        <v>138</v>
      </c>
      <c r="BT25" t="s">
        <v>144</v>
      </c>
      <c r="BU25" t="s">
        <v>171</v>
      </c>
      <c r="BV25" t="s">
        <v>949</v>
      </c>
      <c r="BW25" t="s">
        <v>144</v>
      </c>
      <c r="BX25" t="s">
        <v>950</v>
      </c>
      <c r="BY25" t="s">
        <v>165</v>
      </c>
      <c r="BZ25" t="s">
        <v>951</v>
      </c>
      <c r="CA25" t="s">
        <v>142</v>
      </c>
      <c r="CB25" t="s">
        <v>952</v>
      </c>
      <c r="CC25" t="s">
        <v>144</v>
      </c>
      <c r="CD25" t="s">
        <v>144</v>
      </c>
      <c r="CE25" t="s">
        <v>144</v>
      </c>
      <c r="CF25" t="s">
        <v>144</v>
      </c>
      <c r="CG25" t="s">
        <v>171</v>
      </c>
      <c r="CH25" t="s">
        <v>953</v>
      </c>
      <c r="CI25" t="s">
        <v>142</v>
      </c>
      <c r="CJ25" t="s">
        <v>954</v>
      </c>
      <c r="CK25" t="s">
        <v>955</v>
      </c>
      <c r="CL25" t="s">
        <v>136</v>
      </c>
      <c r="CM25" t="s">
        <v>956</v>
      </c>
      <c r="CN25" t="s">
        <v>142</v>
      </c>
      <c r="CO25" t="s">
        <v>144</v>
      </c>
      <c r="CP25" t="s">
        <v>957</v>
      </c>
      <c r="CQ25" t="s">
        <v>136</v>
      </c>
      <c r="CR25" t="s">
        <v>958</v>
      </c>
      <c r="CS25" t="s">
        <v>142</v>
      </c>
      <c r="CT25" t="s">
        <v>144</v>
      </c>
      <c r="CU25" t="s">
        <v>752</v>
      </c>
      <c r="CV25" t="s">
        <v>959</v>
      </c>
      <c r="CW25" t="s">
        <v>960</v>
      </c>
      <c r="CX25" t="s">
        <v>144</v>
      </c>
      <c r="CY25" t="s">
        <v>961</v>
      </c>
      <c r="CZ25" t="s">
        <v>138</v>
      </c>
      <c r="DB25" t="s">
        <v>142</v>
      </c>
      <c r="DC25" t="s">
        <v>962</v>
      </c>
      <c r="DD25" t="s">
        <v>963</v>
      </c>
      <c r="DE25" t="s">
        <v>964</v>
      </c>
    </row>
    <row r="26" spans="1:109" ht="15.95" customHeight="1">
      <c r="A26" t="s">
        <v>1911</v>
      </c>
      <c r="B26" t="s">
        <v>969</v>
      </c>
      <c r="D26" t="s">
        <v>438</v>
      </c>
      <c r="F26" t="s">
        <v>126</v>
      </c>
      <c r="H26" t="s">
        <v>970</v>
      </c>
      <c r="I26" t="s">
        <v>541</v>
      </c>
      <c r="J26" t="s">
        <v>182</v>
      </c>
      <c r="L26" t="s">
        <v>971</v>
      </c>
      <c r="O26" t="s">
        <v>131</v>
      </c>
      <c r="Q26" t="s">
        <v>132</v>
      </c>
      <c r="S26">
        <v>2007</v>
      </c>
      <c r="T26" t="s">
        <v>133</v>
      </c>
      <c r="U26" t="s">
        <v>133</v>
      </c>
      <c r="V26" t="s">
        <v>972</v>
      </c>
      <c r="W26" t="s">
        <v>136</v>
      </c>
      <c r="X26" t="s">
        <v>973</v>
      </c>
      <c r="Y26" t="s">
        <v>138</v>
      </c>
      <c r="Z26" t="s">
        <v>973</v>
      </c>
      <c r="AA26" t="s">
        <v>138</v>
      </c>
      <c r="AB26" t="s">
        <v>974</v>
      </c>
      <c r="AC26" t="s">
        <v>138</v>
      </c>
      <c r="AE26" t="s">
        <v>138</v>
      </c>
      <c r="AG26" t="s">
        <v>138</v>
      </c>
      <c r="AI26" t="s">
        <v>144</v>
      </c>
      <c r="AJ26" t="s">
        <v>144</v>
      </c>
      <c r="AK26" t="s">
        <v>975</v>
      </c>
      <c r="AL26" t="s">
        <v>142</v>
      </c>
      <c r="AM26" t="s">
        <v>976</v>
      </c>
      <c r="AN26" t="s">
        <v>148</v>
      </c>
      <c r="AO26" t="s">
        <v>148</v>
      </c>
      <c r="AP26" t="s">
        <v>148</v>
      </c>
      <c r="AQ26" t="s">
        <v>148</v>
      </c>
      <c r="AR26" t="s">
        <v>148</v>
      </c>
      <c r="AS26" t="s">
        <v>148</v>
      </c>
      <c r="AT26" t="s">
        <v>148</v>
      </c>
      <c r="AU26" t="s">
        <v>148</v>
      </c>
      <c r="AV26" t="s">
        <v>148</v>
      </c>
      <c r="AW26" t="s">
        <v>148</v>
      </c>
      <c r="AX26">
        <v>5</v>
      </c>
      <c r="AY26">
        <v>6</v>
      </c>
      <c r="AZ26">
        <v>2</v>
      </c>
      <c r="BA26">
        <v>3</v>
      </c>
      <c r="BB26">
        <v>7</v>
      </c>
      <c r="BC26">
        <v>10</v>
      </c>
      <c r="BD26">
        <v>8</v>
      </c>
      <c r="BE26">
        <v>9</v>
      </c>
      <c r="BF26">
        <v>1</v>
      </c>
      <c r="BG26">
        <v>4</v>
      </c>
      <c r="BH26" t="s">
        <v>977</v>
      </c>
      <c r="BI26" t="s">
        <v>977</v>
      </c>
      <c r="BJ26" t="s">
        <v>977</v>
      </c>
      <c r="BK26" t="s">
        <v>977</v>
      </c>
      <c r="BL26" t="s">
        <v>978</v>
      </c>
      <c r="BM26" t="s">
        <v>136</v>
      </c>
      <c r="BN26" s="1" t="s">
        <v>979</v>
      </c>
      <c r="BP26" t="s">
        <v>980</v>
      </c>
      <c r="BQ26" t="s">
        <v>144</v>
      </c>
      <c r="BR26" t="s">
        <v>136</v>
      </c>
      <c r="BS26" t="s">
        <v>981</v>
      </c>
      <c r="BT26" t="s">
        <v>246</v>
      </c>
      <c r="BU26" t="s">
        <v>144</v>
      </c>
      <c r="BV26" t="s">
        <v>982</v>
      </c>
      <c r="BW26" t="s">
        <v>144</v>
      </c>
      <c r="BX26" t="s">
        <v>983</v>
      </c>
      <c r="BY26" t="s">
        <v>165</v>
      </c>
      <c r="BZ26" t="s">
        <v>983</v>
      </c>
      <c r="CA26" t="s">
        <v>144</v>
      </c>
      <c r="CB26" t="s">
        <v>984</v>
      </c>
      <c r="CC26" t="s">
        <v>142</v>
      </c>
      <c r="CD26" t="s">
        <v>144</v>
      </c>
      <c r="CE26" t="s">
        <v>171</v>
      </c>
      <c r="CF26" t="s">
        <v>171</v>
      </c>
      <c r="CG26" t="s">
        <v>171</v>
      </c>
      <c r="CH26" t="s">
        <v>985</v>
      </c>
      <c r="CI26" t="s">
        <v>142</v>
      </c>
      <c r="CJ26" t="s">
        <v>983</v>
      </c>
      <c r="CK26" t="s">
        <v>986</v>
      </c>
      <c r="CL26" t="s">
        <v>136</v>
      </c>
      <c r="CM26" t="s">
        <v>987</v>
      </c>
      <c r="CN26" t="s">
        <v>246</v>
      </c>
      <c r="CO26" t="s">
        <v>144</v>
      </c>
      <c r="CP26" s="1" t="s">
        <v>988</v>
      </c>
      <c r="CQ26" t="s">
        <v>136</v>
      </c>
      <c r="CR26" t="s">
        <v>989</v>
      </c>
      <c r="CS26" t="s">
        <v>246</v>
      </c>
      <c r="CT26" t="s">
        <v>246</v>
      </c>
      <c r="CU26" t="s">
        <v>990</v>
      </c>
      <c r="CV26" s="1" t="s">
        <v>991</v>
      </c>
      <c r="CX26" t="s">
        <v>144</v>
      </c>
      <c r="CY26" s="1" t="s">
        <v>992</v>
      </c>
      <c r="DB26" t="s">
        <v>142</v>
      </c>
      <c r="DD26" s="1" t="s">
        <v>993</v>
      </c>
      <c r="DE26" s="1" t="s">
        <v>994</v>
      </c>
    </row>
    <row r="27" spans="1:109" ht="15.95" customHeight="1">
      <c r="A27" t="s">
        <v>1912</v>
      </c>
      <c r="B27" t="s">
        <v>219</v>
      </c>
      <c r="D27" t="s">
        <v>125</v>
      </c>
      <c r="F27" t="s">
        <v>221</v>
      </c>
      <c r="H27" t="s">
        <v>998</v>
      </c>
      <c r="I27" t="s">
        <v>128</v>
      </c>
      <c r="J27" t="s">
        <v>182</v>
      </c>
      <c r="L27" t="s">
        <v>999</v>
      </c>
      <c r="O27" t="s">
        <v>146</v>
      </c>
      <c r="Q27" t="s">
        <v>183</v>
      </c>
      <c r="S27">
        <v>1991</v>
      </c>
      <c r="T27" t="s">
        <v>224</v>
      </c>
      <c r="U27" t="s">
        <v>759</v>
      </c>
      <c r="V27" t="s">
        <v>583</v>
      </c>
      <c r="W27" t="s">
        <v>136</v>
      </c>
      <c r="X27" t="s">
        <v>1000</v>
      </c>
      <c r="Y27" t="s">
        <v>138</v>
      </c>
      <c r="Z27" t="s">
        <v>138</v>
      </c>
      <c r="AA27" t="s">
        <v>136</v>
      </c>
      <c r="AB27" t="s">
        <v>1001</v>
      </c>
      <c r="AC27" t="s">
        <v>406</v>
      </c>
      <c r="AE27" t="s">
        <v>406</v>
      </c>
      <c r="AG27" t="s">
        <v>138</v>
      </c>
      <c r="AI27" t="s">
        <v>144</v>
      </c>
      <c r="AJ27" t="s">
        <v>144</v>
      </c>
      <c r="AK27" t="s">
        <v>1002</v>
      </c>
      <c r="AL27" t="s">
        <v>171</v>
      </c>
      <c r="AM27" t="s">
        <v>1003</v>
      </c>
      <c r="AN27" t="s">
        <v>148</v>
      </c>
      <c r="AO27" t="s">
        <v>148</v>
      </c>
      <c r="AP27" t="s">
        <v>148</v>
      </c>
      <c r="AQ27" t="s">
        <v>148</v>
      </c>
      <c r="AR27" t="s">
        <v>148</v>
      </c>
      <c r="AS27" t="s">
        <v>148</v>
      </c>
      <c r="AT27" t="s">
        <v>148</v>
      </c>
      <c r="AU27" t="s">
        <v>148</v>
      </c>
      <c r="AV27" t="s">
        <v>148</v>
      </c>
      <c r="AW27" t="s">
        <v>148</v>
      </c>
      <c r="AX27">
        <v>8</v>
      </c>
      <c r="AY27">
        <v>4</v>
      </c>
      <c r="AZ27">
        <v>1</v>
      </c>
      <c r="BA27">
        <v>2</v>
      </c>
      <c r="BB27">
        <v>3</v>
      </c>
      <c r="BC27">
        <v>9</v>
      </c>
      <c r="BD27">
        <v>5</v>
      </c>
      <c r="BE27">
        <v>6</v>
      </c>
      <c r="BF27">
        <v>7</v>
      </c>
      <c r="BG27">
        <v>10</v>
      </c>
      <c r="BH27" t="s">
        <v>1004</v>
      </c>
      <c r="BI27" t="s">
        <v>1004</v>
      </c>
      <c r="BJ27" t="s">
        <v>1004</v>
      </c>
      <c r="BK27" t="s">
        <v>1004</v>
      </c>
      <c r="BL27" t="s">
        <v>1005</v>
      </c>
      <c r="BM27" t="s">
        <v>138</v>
      </c>
      <c r="BO27" t="s">
        <v>1006</v>
      </c>
      <c r="BT27" t="s">
        <v>144</v>
      </c>
      <c r="BU27" t="s">
        <v>144</v>
      </c>
      <c r="BV27" t="s">
        <v>1007</v>
      </c>
      <c r="BW27" t="s">
        <v>144</v>
      </c>
      <c r="BX27" t="s">
        <v>1008</v>
      </c>
      <c r="BY27" t="s">
        <v>246</v>
      </c>
      <c r="BZ27" t="s">
        <v>1009</v>
      </c>
      <c r="CA27" t="s">
        <v>144</v>
      </c>
      <c r="CB27" t="s">
        <v>1010</v>
      </c>
      <c r="CE27" t="s">
        <v>142</v>
      </c>
      <c r="CF27" t="s">
        <v>142</v>
      </c>
      <c r="CG27" t="s">
        <v>142</v>
      </c>
      <c r="CH27" t="s">
        <v>1011</v>
      </c>
      <c r="CI27" t="s">
        <v>144</v>
      </c>
      <c r="CJ27" t="s">
        <v>1012</v>
      </c>
      <c r="CK27" t="s">
        <v>1013</v>
      </c>
      <c r="CL27" t="s">
        <v>136</v>
      </c>
      <c r="CM27" t="s">
        <v>1014</v>
      </c>
      <c r="CN27" t="s">
        <v>144</v>
      </c>
      <c r="CO27" t="s">
        <v>144</v>
      </c>
      <c r="CP27" t="s">
        <v>1015</v>
      </c>
      <c r="CQ27" t="s">
        <v>136</v>
      </c>
      <c r="CR27" t="s">
        <v>1016</v>
      </c>
      <c r="CS27" t="s">
        <v>165</v>
      </c>
      <c r="CT27" t="s">
        <v>144</v>
      </c>
      <c r="CU27" t="s">
        <v>1017</v>
      </c>
      <c r="CV27" t="s">
        <v>1018</v>
      </c>
      <c r="CW27" t="s">
        <v>1019</v>
      </c>
      <c r="CX27" t="s">
        <v>144</v>
      </c>
      <c r="CY27" t="s">
        <v>1020</v>
      </c>
      <c r="CZ27" t="s">
        <v>138</v>
      </c>
      <c r="DB27" t="s">
        <v>246</v>
      </c>
      <c r="DC27" t="s">
        <v>1021</v>
      </c>
      <c r="DD27" s="1" t="s">
        <v>1022</v>
      </c>
      <c r="DE27" t="s">
        <v>1023</v>
      </c>
    </row>
    <row r="28" spans="1:109" ht="15.95" customHeight="1">
      <c r="A28" t="s">
        <v>1913</v>
      </c>
      <c r="B28" t="s">
        <v>219</v>
      </c>
      <c r="D28" t="s">
        <v>125</v>
      </c>
      <c r="F28" t="s">
        <v>221</v>
      </c>
      <c r="H28" t="s">
        <v>1028</v>
      </c>
      <c r="I28" t="s">
        <v>541</v>
      </c>
      <c r="J28" t="s">
        <v>578</v>
      </c>
      <c r="K28" t="s">
        <v>1029</v>
      </c>
      <c r="L28" t="s">
        <v>138</v>
      </c>
      <c r="O28" t="s">
        <v>292</v>
      </c>
      <c r="Q28" t="s">
        <v>183</v>
      </c>
      <c r="S28">
        <v>1989</v>
      </c>
      <c r="T28" t="s">
        <v>224</v>
      </c>
      <c r="U28" t="s">
        <v>225</v>
      </c>
      <c r="V28" t="s">
        <v>1030</v>
      </c>
      <c r="W28" t="s">
        <v>138</v>
      </c>
      <c r="X28" t="s">
        <v>1031</v>
      </c>
      <c r="Y28" t="s">
        <v>138</v>
      </c>
      <c r="Z28" t="s">
        <v>1032</v>
      </c>
      <c r="AA28" t="s">
        <v>136</v>
      </c>
      <c r="AB28" t="s">
        <v>1033</v>
      </c>
      <c r="AC28" t="s">
        <v>138</v>
      </c>
      <c r="AE28" t="s">
        <v>138</v>
      </c>
      <c r="AG28" t="s">
        <v>136</v>
      </c>
      <c r="AH28" t="s">
        <v>1034</v>
      </c>
      <c r="AI28" t="s">
        <v>144</v>
      </c>
      <c r="AJ28" t="s">
        <v>144</v>
      </c>
      <c r="AK28" t="s">
        <v>1035</v>
      </c>
      <c r="AL28" t="s">
        <v>142</v>
      </c>
      <c r="AM28" t="s">
        <v>1036</v>
      </c>
      <c r="AN28" t="s">
        <v>147</v>
      </c>
      <c r="AO28" t="s">
        <v>147</v>
      </c>
      <c r="AP28" t="s">
        <v>147</v>
      </c>
      <c r="AQ28" t="s">
        <v>147</v>
      </c>
      <c r="AR28" t="s">
        <v>147</v>
      </c>
      <c r="AS28" t="s">
        <v>147</v>
      </c>
      <c r="AT28" t="s">
        <v>147</v>
      </c>
      <c r="AU28" t="s">
        <v>147</v>
      </c>
      <c r="AV28" t="s">
        <v>147</v>
      </c>
      <c r="AW28" t="s">
        <v>147</v>
      </c>
      <c r="AX28">
        <v>3</v>
      </c>
      <c r="AY28">
        <v>1</v>
      </c>
      <c r="AZ28">
        <v>4</v>
      </c>
      <c r="BA28">
        <v>6</v>
      </c>
      <c r="BB28">
        <v>5</v>
      </c>
      <c r="BC28">
        <v>7</v>
      </c>
      <c r="BD28">
        <v>8</v>
      </c>
      <c r="BE28">
        <v>9</v>
      </c>
      <c r="BF28">
        <v>10</v>
      </c>
      <c r="BG28">
        <v>2</v>
      </c>
      <c r="BH28" t="s">
        <v>1037</v>
      </c>
      <c r="BI28" t="s">
        <v>1038</v>
      </c>
      <c r="BJ28" t="s">
        <v>1039</v>
      </c>
      <c r="BK28" t="s">
        <v>1040</v>
      </c>
      <c r="BL28" t="s">
        <v>1041</v>
      </c>
      <c r="BM28" t="s">
        <v>136</v>
      </c>
      <c r="BN28" t="s">
        <v>1042</v>
      </c>
      <c r="BP28" t="s">
        <v>1043</v>
      </c>
      <c r="BQ28" t="s">
        <v>144</v>
      </c>
      <c r="BR28" t="s">
        <v>136</v>
      </c>
      <c r="BS28" t="s">
        <v>1044</v>
      </c>
      <c r="BT28" t="s">
        <v>144</v>
      </c>
      <c r="BU28" t="s">
        <v>144</v>
      </c>
      <c r="BV28" t="s">
        <v>1045</v>
      </c>
      <c r="BW28" t="s">
        <v>144</v>
      </c>
      <c r="BX28" t="s">
        <v>1046</v>
      </c>
      <c r="BY28" t="s">
        <v>246</v>
      </c>
      <c r="BZ28" t="s">
        <v>1047</v>
      </c>
      <c r="CA28" t="s">
        <v>142</v>
      </c>
      <c r="CB28" t="s">
        <v>1048</v>
      </c>
      <c r="CC28" t="s">
        <v>144</v>
      </c>
      <c r="CD28" t="s">
        <v>144</v>
      </c>
      <c r="CE28" t="s">
        <v>142</v>
      </c>
      <c r="CF28" t="s">
        <v>142</v>
      </c>
      <c r="CG28" t="s">
        <v>142</v>
      </c>
      <c r="CH28" t="s">
        <v>1049</v>
      </c>
      <c r="CI28" t="s">
        <v>142</v>
      </c>
      <c r="CJ28" t="s">
        <v>1050</v>
      </c>
      <c r="CK28" t="s">
        <v>1051</v>
      </c>
      <c r="CL28" t="s">
        <v>381</v>
      </c>
      <c r="CM28" t="s">
        <v>1052</v>
      </c>
      <c r="CQ28" t="s">
        <v>138</v>
      </c>
      <c r="CR28" t="s">
        <v>1053</v>
      </c>
      <c r="CV28" t="s">
        <v>1054</v>
      </c>
      <c r="CW28" t="s">
        <v>1055</v>
      </c>
      <c r="CX28" t="s">
        <v>144</v>
      </c>
      <c r="CY28" t="s">
        <v>1056</v>
      </c>
      <c r="CZ28" t="s">
        <v>138</v>
      </c>
      <c r="DB28" t="s">
        <v>171</v>
      </c>
      <c r="DC28" t="s">
        <v>1057</v>
      </c>
      <c r="DD28" t="s">
        <v>1058</v>
      </c>
      <c r="DE28" t="s">
        <v>1059</v>
      </c>
    </row>
    <row r="29" spans="1:109" ht="15.95" customHeight="1">
      <c r="A29" t="s">
        <v>1914</v>
      </c>
      <c r="B29" t="s">
        <v>219</v>
      </c>
      <c r="D29" t="s">
        <v>125</v>
      </c>
      <c r="F29" t="s">
        <v>221</v>
      </c>
      <c r="H29" t="s">
        <v>1064</v>
      </c>
      <c r="I29" t="s">
        <v>128</v>
      </c>
      <c r="J29" t="s">
        <v>182</v>
      </c>
      <c r="O29" t="s">
        <v>146</v>
      </c>
      <c r="Q29" t="s">
        <v>183</v>
      </c>
      <c r="S29">
        <v>1991</v>
      </c>
      <c r="T29" t="s">
        <v>293</v>
      </c>
      <c r="U29" t="s">
        <v>133</v>
      </c>
      <c r="V29" t="s">
        <v>583</v>
      </c>
      <c r="W29" t="s">
        <v>136</v>
      </c>
      <c r="Y29" t="s">
        <v>138</v>
      </c>
      <c r="AA29" t="s">
        <v>138</v>
      </c>
      <c r="AB29" t="s">
        <v>138</v>
      </c>
      <c r="AC29" t="s">
        <v>138</v>
      </c>
      <c r="AE29" t="s">
        <v>138</v>
      </c>
      <c r="AG29" t="s">
        <v>138</v>
      </c>
      <c r="AI29" t="s">
        <v>144</v>
      </c>
      <c r="AJ29" t="s">
        <v>144</v>
      </c>
      <c r="AK29" t="s">
        <v>1065</v>
      </c>
      <c r="AL29" t="s">
        <v>171</v>
      </c>
      <c r="AM29" t="s">
        <v>127</v>
      </c>
      <c r="AN29" t="s">
        <v>148</v>
      </c>
      <c r="AO29" t="s">
        <v>148</v>
      </c>
      <c r="AP29" t="s">
        <v>148</v>
      </c>
      <c r="AQ29" t="s">
        <v>148</v>
      </c>
      <c r="AR29" t="s">
        <v>148</v>
      </c>
      <c r="AS29" t="s">
        <v>148</v>
      </c>
      <c r="AT29" t="s">
        <v>148</v>
      </c>
      <c r="AU29" t="s">
        <v>148</v>
      </c>
      <c r="AV29" t="s">
        <v>148</v>
      </c>
      <c r="AW29" t="s">
        <v>148</v>
      </c>
      <c r="AX29">
        <v>7</v>
      </c>
      <c r="AY29">
        <v>8</v>
      </c>
      <c r="AZ29">
        <v>3</v>
      </c>
      <c r="BA29">
        <v>1</v>
      </c>
      <c r="BB29">
        <v>9</v>
      </c>
      <c r="BC29">
        <v>10</v>
      </c>
      <c r="BD29">
        <v>2</v>
      </c>
      <c r="BE29">
        <v>4</v>
      </c>
      <c r="BF29">
        <v>5</v>
      </c>
      <c r="BG29">
        <v>6</v>
      </c>
      <c r="BH29" t="s">
        <v>1066</v>
      </c>
      <c r="BI29" t="s">
        <v>1067</v>
      </c>
      <c r="BJ29" t="s">
        <v>1068</v>
      </c>
      <c r="BK29" t="s">
        <v>1069</v>
      </c>
      <c r="BL29" t="s">
        <v>1070</v>
      </c>
      <c r="BM29" t="s">
        <v>136</v>
      </c>
      <c r="BN29" t="s">
        <v>1071</v>
      </c>
      <c r="BP29" t="s">
        <v>1072</v>
      </c>
      <c r="BQ29" t="s">
        <v>142</v>
      </c>
      <c r="BR29" t="s">
        <v>381</v>
      </c>
      <c r="BS29" t="s">
        <v>1073</v>
      </c>
      <c r="BT29" t="s">
        <v>144</v>
      </c>
      <c r="BU29" t="s">
        <v>144</v>
      </c>
      <c r="BV29" t="s">
        <v>1074</v>
      </c>
      <c r="BW29" t="s">
        <v>144</v>
      </c>
      <c r="BX29" t="s">
        <v>1075</v>
      </c>
      <c r="BY29" t="s">
        <v>246</v>
      </c>
      <c r="BZ29" t="s">
        <v>1076</v>
      </c>
      <c r="CA29" t="s">
        <v>144</v>
      </c>
      <c r="CB29" t="s">
        <v>1077</v>
      </c>
      <c r="CC29" t="s">
        <v>144</v>
      </c>
      <c r="CD29" t="s">
        <v>144</v>
      </c>
      <c r="CH29" t="s">
        <v>1078</v>
      </c>
      <c r="CI29" t="s">
        <v>142</v>
      </c>
      <c r="CJ29" t="s">
        <v>1079</v>
      </c>
      <c r="CK29" t="s">
        <v>1080</v>
      </c>
      <c r="CL29" t="s">
        <v>136</v>
      </c>
      <c r="CM29" t="s">
        <v>1081</v>
      </c>
      <c r="CN29" t="s">
        <v>246</v>
      </c>
      <c r="CO29" t="s">
        <v>144</v>
      </c>
      <c r="CP29" t="s">
        <v>1082</v>
      </c>
      <c r="CQ29" t="s">
        <v>136</v>
      </c>
      <c r="CR29" t="s">
        <v>1083</v>
      </c>
      <c r="CS29" t="s">
        <v>142</v>
      </c>
      <c r="CT29" t="s">
        <v>144</v>
      </c>
      <c r="CU29" t="s">
        <v>1084</v>
      </c>
      <c r="CV29" s="1" t="s">
        <v>1085</v>
      </c>
      <c r="CW29" s="1" t="s">
        <v>1086</v>
      </c>
      <c r="CX29" t="s">
        <v>144</v>
      </c>
      <c r="CY29" s="1" t="s">
        <v>1087</v>
      </c>
      <c r="CZ29" t="s">
        <v>138</v>
      </c>
      <c r="DB29" t="s">
        <v>246</v>
      </c>
      <c r="DC29" t="s">
        <v>1088</v>
      </c>
      <c r="DD29" t="s">
        <v>1089</v>
      </c>
      <c r="DE29" t="s">
        <v>1090</v>
      </c>
    </row>
    <row r="30" spans="1:109" ht="15.95" customHeight="1">
      <c r="A30" t="s">
        <v>1915</v>
      </c>
      <c r="B30" t="s">
        <v>539</v>
      </c>
      <c r="D30" t="s">
        <v>438</v>
      </c>
      <c r="F30" t="s">
        <v>1095</v>
      </c>
      <c r="H30" t="s">
        <v>1096</v>
      </c>
      <c r="I30" t="s">
        <v>1097</v>
      </c>
      <c r="J30" t="s">
        <v>182</v>
      </c>
      <c r="L30" t="s">
        <v>1098</v>
      </c>
      <c r="M30" t="s">
        <v>148</v>
      </c>
      <c r="O30" t="s">
        <v>146</v>
      </c>
      <c r="Q30" t="s">
        <v>183</v>
      </c>
      <c r="S30">
        <v>1998</v>
      </c>
      <c r="T30" t="s">
        <v>293</v>
      </c>
      <c r="U30" t="s">
        <v>293</v>
      </c>
      <c r="V30" t="s">
        <v>583</v>
      </c>
      <c r="W30" t="s">
        <v>136</v>
      </c>
      <c r="X30" t="s">
        <v>1099</v>
      </c>
      <c r="Y30" t="s">
        <v>138</v>
      </c>
      <c r="AA30" t="s">
        <v>138</v>
      </c>
      <c r="AC30" t="s">
        <v>138</v>
      </c>
      <c r="AE30" t="s">
        <v>138</v>
      </c>
      <c r="AG30" t="s">
        <v>136</v>
      </c>
      <c r="AH30" t="s">
        <v>1100</v>
      </c>
      <c r="AI30" t="s">
        <v>142</v>
      </c>
      <c r="AJ30" t="s">
        <v>165</v>
      </c>
      <c r="AK30" t="s">
        <v>1101</v>
      </c>
      <c r="AL30" t="s">
        <v>142</v>
      </c>
      <c r="AM30" t="s">
        <v>1102</v>
      </c>
      <c r="AN30" t="s">
        <v>147</v>
      </c>
      <c r="AO30" t="s">
        <v>146</v>
      </c>
      <c r="AP30" t="s">
        <v>146</v>
      </c>
      <c r="AQ30" t="s">
        <v>146</v>
      </c>
      <c r="AR30" t="s">
        <v>147</v>
      </c>
      <c r="AS30" t="s">
        <v>147</v>
      </c>
      <c r="AT30" t="s">
        <v>147</v>
      </c>
      <c r="AU30" t="s">
        <v>147</v>
      </c>
      <c r="AV30" t="s">
        <v>146</v>
      </c>
      <c r="AW30" t="s">
        <v>146</v>
      </c>
      <c r="AX30">
        <v>10</v>
      </c>
      <c r="AY30">
        <v>3</v>
      </c>
      <c r="AZ30">
        <v>4</v>
      </c>
      <c r="BA30">
        <v>2</v>
      </c>
      <c r="BB30">
        <v>9</v>
      </c>
      <c r="BC30">
        <v>7</v>
      </c>
      <c r="BD30">
        <v>8</v>
      </c>
      <c r="BE30">
        <v>6</v>
      </c>
      <c r="BF30">
        <v>1</v>
      </c>
      <c r="BG30">
        <v>5</v>
      </c>
      <c r="BH30" t="s">
        <v>1103</v>
      </c>
      <c r="BI30" t="s">
        <v>1104</v>
      </c>
      <c r="BJ30" t="s">
        <v>1105</v>
      </c>
      <c r="BK30" t="s">
        <v>1106</v>
      </c>
      <c r="BL30" t="s">
        <v>1107</v>
      </c>
      <c r="BM30" t="s">
        <v>136</v>
      </c>
      <c r="BN30" t="s">
        <v>1108</v>
      </c>
      <c r="BP30" t="s">
        <v>1109</v>
      </c>
      <c r="BQ30" t="s">
        <v>142</v>
      </c>
      <c r="BR30" t="s">
        <v>136</v>
      </c>
      <c r="BS30" t="s">
        <v>1110</v>
      </c>
      <c r="BU30" t="s">
        <v>142</v>
      </c>
      <c r="BV30" t="s">
        <v>1111</v>
      </c>
      <c r="BW30" t="s">
        <v>142</v>
      </c>
      <c r="BY30" t="s">
        <v>142</v>
      </c>
      <c r="CA30" t="s">
        <v>142</v>
      </c>
      <c r="CC30" t="s">
        <v>165</v>
      </c>
      <c r="CD30" t="s">
        <v>246</v>
      </c>
      <c r="CE30" t="s">
        <v>165</v>
      </c>
      <c r="CF30" t="s">
        <v>165</v>
      </c>
      <c r="CG30" t="s">
        <v>171</v>
      </c>
      <c r="CH30" t="s">
        <v>1112</v>
      </c>
      <c r="CK30" t="s">
        <v>1113</v>
      </c>
      <c r="CL30" t="s">
        <v>136</v>
      </c>
      <c r="CM30" t="s">
        <v>1114</v>
      </c>
      <c r="CN30" t="s">
        <v>165</v>
      </c>
      <c r="CO30" t="s">
        <v>142</v>
      </c>
      <c r="CP30" t="s">
        <v>1115</v>
      </c>
      <c r="CQ30" t="s">
        <v>381</v>
      </c>
      <c r="CX30" t="s">
        <v>171</v>
      </c>
      <c r="CZ30" t="s">
        <v>138</v>
      </c>
      <c r="DB30" t="s">
        <v>142</v>
      </c>
      <c r="DD30" t="s">
        <v>1116</v>
      </c>
      <c r="DE30" t="s">
        <v>1117</v>
      </c>
    </row>
    <row r="31" spans="1:109" ht="15.95" customHeight="1">
      <c r="A31" t="s">
        <v>1916</v>
      </c>
      <c r="B31" t="s">
        <v>327</v>
      </c>
      <c r="D31" t="s">
        <v>438</v>
      </c>
      <c r="F31" t="s">
        <v>126</v>
      </c>
      <c r="H31" t="s">
        <v>367</v>
      </c>
      <c r="I31" t="s">
        <v>128</v>
      </c>
      <c r="J31" t="s">
        <v>182</v>
      </c>
      <c r="L31" t="s">
        <v>1122</v>
      </c>
      <c r="O31" t="s">
        <v>146</v>
      </c>
      <c r="Q31" t="s">
        <v>183</v>
      </c>
      <c r="S31">
        <v>2012</v>
      </c>
      <c r="T31" t="s">
        <v>184</v>
      </c>
      <c r="U31" t="s">
        <v>184</v>
      </c>
      <c r="V31" t="s">
        <v>1123</v>
      </c>
      <c r="W31" t="s">
        <v>138</v>
      </c>
      <c r="X31" t="s">
        <v>1124</v>
      </c>
      <c r="Y31" t="s">
        <v>138</v>
      </c>
      <c r="Z31" t="s">
        <v>1125</v>
      </c>
      <c r="AA31" t="s">
        <v>138</v>
      </c>
      <c r="AB31" t="s">
        <v>1126</v>
      </c>
      <c r="AC31" t="s">
        <v>136</v>
      </c>
      <c r="AD31" t="s">
        <v>1127</v>
      </c>
      <c r="AE31" t="s">
        <v>138</v>
      </c>
      <c r="AG31" t="s">
        <v>136</v>
      </c>
      <c r="AH31" t="s">
        <v>1128</v>
      </c>
      <c r="AI31" t="s">
        <v>142</v>
      </c>
      <c r="AJ31" t="s">
        <v>171</v>
      </c>
      <c r="AK31" t="s">
        <v>1129</v>
      </c>
      <c r="AL31" t="s">
        <v>142</v>
      </c>
      <c r="AM31" t="s">
        <v>1130</v>
      </c>
      <c r="AN31" t="s">
        <v>146</v>
      </c>
      <c r="AO31" t="s">
        <v>146</v>
      </c>
      <c r="AP31" t="s">
        <v>146</v>
      </c>
      <c r="AQ31" t="s">
        <v>146</v>
      </c>
      <c r="AR31" t="s">
        <v>146</v>
      </c>
      <c r="AS31" t="s">
        <v>146</v>
      </c>
      <c r="AT31" t="s">
        <v>146</v>
      </c>
      <c r="AU31" t="s">
        <v>146</v>
      </c>
      <c r="AV31" t="s">
        <v>146</v>
      </c>
      <c r="AW31" t="s">
        <v>146</v>
      </c>
      <c r="AX31">
        <v>2</v>
      </c>
      <c r="BC31">
        <v>9</v>
      </c>
      <c r="BF31">
        <v>1</v>
      </c>
      <c r="BG31">
        <v>10</v>
      </c>
      <c r="BH31" t="s">
        <v>1131</v>
      </c>
      <c r="BI31" t="s">
        <v>1132</v>
      </c>
      <c r="BJ31" t="s">
        <v>1133</v>
      </c>
      <c r="BK31" t="s">
        <v>1133</v>
      </c>
      <c r="BL31" t="s">
        <v>1134</v>
      </c>
      <c r="BM31" t="s">
        <v>136</v>
      </c>
      <c r="BN31" t="s">
        <v>1135</v>
      </c>
      <c r="BP31" t="s">
        <v>1136</v>
      </c>
      <c r="BQ31" t="s">
        <v>144</v>
      </c>
      <c r="BR31" t="s">
        <v>381</v>
      </c>
      <c r="BS31" t="s">
        <v>1137</v>
      </c>
      <c r="BT31" t="s">
        <v>144</v>
      </c>
      <c r="BU31" t="s">
        <v>142</v>
      </c>
      <c r="BV31" t="s">
        <v>1138</v>
      </c>
      <c r="BW31" t="s">
        <v>171</v>
      </c>
      <c r="BX31" t="s">
        <v>1139</v>
      </c>
      <c r="BY31" t="s">
        <v>165</v>
      </c>
      <c r="BZ31" t="s">
        <v>1140</v>
      </c>
      <c r="CA31" t="s">
        <v>142</v>
      </c>
      <c r="CB31" t="s">
        <v>1141</v>
      </c>
      <c r="CC31" t="s">
        <v>144</v>
      </c>
      <c r="CD31" t="s">
        <v>144</v>
      </c>
      <c r="CE31" t="s">
        <v>144</v>
      </c>
      <c r="CF31" t="s">
        <v>144</v>
      </c>
      <c r="CG31" t="s">
        <v>144</v>
      </c>
      <c r="CH31" t="s">
        <v>1142</v>
      </c>
      <c r="CI31" t="s">
        <v>142</v>
      </c>
      <c r="CJ31" t="s">
        <v>1143</v>
      </c>
      <c r="CK31" t="s">
        <v>1144</v>
      </c>
      <c r="CL31" t="s">
        <v>136</v>
      </c>
      <c r="CM31" t="s">
        <v>1145</v>
      </c>
      <c r="CN31" t="s">
        <v>165</v>
      </c>
      <c r="CO31" t="s">
        <v>144</v>
      </c>
      <c r="CP31" t="s">
        <v>1146</v>
      </c>
      <c r="CQ31" t="s">
        <v>138</v>
      </c>
      <c r="CR31" t="s">
        <v>1147</v>
      </c>
      <c r="CV31" t="s">
        <v>1148</v>
      </c>
      <c r="CW31" t="s">
        <v>1149</v>
      </c>
      <c r="CX31" t="s">
        <v>144</v>
      </c>
      <c r="CY31" t="s">
        <v>1150</v>
      </c>
      <c r="CZ31" t="s">
        <v>136</v>
      </c>
      <c r="DA31" t="s">
        <v>1151</v>
      </c>
      <c r="DB31" t="s">
        <v>171</v>
      </c>
      <c r="DC31" t="s">
        <v>1152</v>
      </c>
      <c r="DD31" t="s">
        <v>1153</v>
      </c>
      <c r="DE31" t="s">
        <v>1154</v>
      </c>
    </row>
    <row r="32" spans="1:109" ht="15.95" customHeight="1">
      <c r="A32" t="s">
        <v>1917</v>
      </c>
      <c r="B32" t="s">
        <v>219</v>
      </c>
      <c r="D32" t="s">
        <v>220</v>
      </c>
      <c r="F32" t="s">
        <v>221</v>
      </c>
      <c r="H32" t="s">
        <v>1159</v>
      </c>
      <c r="I32" t="s">
        <v>128</v>
      </c>
      <c r="J32" t="s">
        <v>578</v>
      </c>
      <c r="K32" t="s">
        <v>1160</v>
      </c>
      <c r="L32" t="s">
        <v>1161</v>
      </c>
      <c r="O32" t="s">
        <v>292</v>
      </c>
      <c r="Q32" t="s">
        <v>183</v>
      </c>
      <c r="S32">
        <v>1978</v>
      </c>
      <c r="T32" t="s">
        <v>224</v>
      </c>
      <c r="U32" t="s">
        <v>225</v>
      </c>
      <c r="V32" t="s">
        <v>583</v>
      </c>
      <c r="W32" t="s">
        <v>136</v>
      </c>
      <c r="X32" t="s">
        <v>1162</v>
      </c>
      <c r="Y32" t="s">
        <v>138</v>
      </c>
      <c r="Z32" t="s">
        <v>1163</v>
      </c>
      <c r="AA32" t="s">
        <v>136</v>
      </c>
      <c r="AB32" t="s">
        <v>1164</v>
      </c>
      <c r="AC32" t="s">
        <v>136</v>
      </c>
      <c r="AD32" t="s">
        <v>1165</v>
      </c>
      <c r="AE32" t="s">
        <v>138</v>
      </c>
      <c r="AG32" t="s">
        <v>138</v>
      </c>
      <c r="AI32" t="s">
        <v>144</v>
      </c>
      <c r="AJ32" t="s">
        <v>144</v>
      </c>
      <c r="AK32" t="s">
        <v>1166</v>
      </c>
      <c r="AL32" t="s">
        <v>165</v>
      </c>
      <c r="AM32" t="s">
        <v>1167</v>
      </c>
      <c r="AN32" t="s">
        <v>147</v>
      </c>
      <c r="AO32" t="s">
        <v>147</v>
      </c>
      <c r="AP32" t="s">
        <v>147</v>
      </c>
      <c r="AQ32" t="s">
        <v>147</v>
      </c>
      <c r="AR32" t="s">
        <v>147</v>
      </c>
      <c r="AS32" t="s">
        <v>147</v>
      </c>
      <c r="AT32" t="s">
        <v>147</v>
      </c>
      <c r="AU32" t="s">
        <v>147</v>
      </c>
      <c r="AV32" t="s">
        <v>147</v>
      </c>
      <c r="AW32" t="s">
        <v>147</v>
      </c>
      <c r="AX32">
        <v>5</v>
      </c>
      <c r="AY32">
        <v>9</v>
      </c>
      <c r="AZ32">
        <v>2</v>
      </c>
      <c r="BA32">
        <v>8</v>
      </c>
      <c r="BB32">
        <v>4</v>
      </c>
      <c r="BC32">
        <v>10</v>
      </c>
      <c r="BD32">
        <v>6</v>
      </c>
      <c r="BE32">
        <v>7</v>
      </c>
      <c r="BF32">
        <v>1</v>
      </c>
      <c r="BG32">
        <v>3</v>
      </c>
      <c r="BH32" t="s">
        <v>1168</v>
      </c>
      <c r="BI32" t="s">
        <v>1169</v>
      </c>
      <c r="BJ32" t="s">
        <v>1170</v>
      </c>
      <c r="BK32" t="s">
        <v>1170</v>
      </c>
      <c r="BL32" t="s">
        <v>1171</v>
      </c>
      <c r="BM32" t="s">
        <v>136</v>
      </c>
      <c r="BN32" t="s">
        <v>1172</v>
      </c>
      <c r="BP32" t="s">
        <v>1173</v>
      </c>
      <c r="BQ32" t="s">
        <v>171</v>
      </c>
      <c r="BR32" t="s">
        <v>381</v>
      </c>
      <c r="BS32" t="s">
        <v>1174</v>
      </c>
      <c r="BT32" t="s">
        <v>144</v>
      </c>
      <c r="BU32" t="s">
        <v>144</v>
      </c>
      <c r="BV32" t="s">
        <v>1175</v>
      </c>
      <c r="BW32" t="s">
        <v>171</v>
      </c>
      <c r="BX32" t="s">
        <v>1176</v>
      </c>
      <c r="BY32" t="s">
        <v>142</v>
      </c>
      <c r="BZ32" t="s">
        <v>1177</v>
      </c>
      <c r="CA32" t="s">
        <v>142</v>
      </c>
      <c r="CB32" t="s">
        <v>1178</v>
      </c>
      <c r="CC32" t="s">
        <v>144</v>
      </c>
      <c r="CD32" t="s">
        <v>144</v>
      </c>
      <c r="CE32" t="s">
        <v>142</v>
      </c>
      <c r="CF32" t="s">
        <v>142</v>
      </c>
      <c r="CH32" t="s">
        <v>1179</v>
      </c>
      <c r="CI32" t="s">
        <v>171</v>
      </c>
      <c r="CJ32" t="s">
        <v>1180</v>
      </c>
      <c r="CK32" t="s">
        <v>772</v>
      </c>
      <c r="CL32" t="s">
        <v>136</v>
      </c>
      <c r="CM32" t="s">
        <v>1181</v>
      </c>
      <c r="CN32" t="s">
        <v>171</v>
      </c>
      <c r="CO32" t="s">
        <v>144</v>
      </c>
      <c r="CP32" t="s">
        <v>1182</v>
      </c>
      <c r="CQ32" t="s">
        <v>381</v>
      </c>
      <c r="CR32" t="s">
        <v>1183</v>
      </c>
      <c r="CV32" t="s">
        <v>1184</v>
      </c>
      <c r="CW32" t="s">
        <v>1185</v>
      </c>
      <c r="CX32" t="s">
        <v>142</v>
      </c>
      <c r="CY32" t="s">
        <v>1186</v>
      </c>
      <c r="CZ32" t="s">
        <v>138</v>
      </c>
      <c r="DB32" t="s">
        <v>171</v>
      </c>
      <c r="DC32" t="s">
        <v>1187</v>
      </c>
      <c r="DD32" t="s">
        <v>1188</v>
      </c>
      <c r="DE32" t="s">
        <v>1188</v>
      </c>
    </row>
    <row r="33" spans="1:109" ht="15.95" customHeight="1">
      <c r="A33" t="s">
        <v>1918</v>
      </c>
      <c r="B33" t="s">
        <v>969</v>
      </c>
      <c r="D33" t="s">
        <v>125</v>
      </c>
      <c r="F33" t="s">
        <v>126</v>
      </c>
      <c r="H33" t="s">
        <v>136</v>
      </c>
      <c r="I33" t="s">
        <v>128</v>
      </c>
      <c r="J33" t="s">
        <v>182</v>
      </c>
      <c r="L33" t="s">
        <v>1193</v>
      </c>
      <c r="O33" t="s">
        <v>148</v>
      </c>
      <c r="Q33" t="s">
        <v>183</v>
      </c>
      <c r="S33">
        <v>2009</v>
      </c>
      <c r="T33" t="s">
        <v>759</v>
      </c>
      <c r="U33" t="s">
        <v>759</v>
      </c>
      <c r="V33" t="s">
        <v>1194</v>
      </c>
      <c r="W33" t="s">
        <v>136</v>
      </c>
      <c r="X33" t="s">
        <v>1195</v>
      </c>
      <c r="Y33" t="s">
        <v>138</v>
      </c>
      <c r="Z33" t="s">
        <v>1196</v>
      </c>
      <c r="AA33" t="s">
        <v>138</v>
      </c>
      <c r="AB33" t="s">
        <v>1197</v>
      </c>
      <c r="AC33" t="s">
        <v>138</v>
      </c>
      <c r="AE33" t="s">
        <v>138</v>
      </c>
      <c r="AG33" t="s">
        <v>136</v>
      </c>
      <c r="AH33" t="s">
        <v>1198</v>
      </c>
      <c r="AI33" t="s">
        <v>144</v>
      </c>
      <c r="AJ33" t="s">
        <v>144</v>
      </c>
      <c r="AK33" t="s">
        <v>1199</v>
      </c>
      <c r="AL33" t="s">
        <v>144</v>
      </c>
      <c r="AM33" t="s">
        <v>1200</v>
      </c>
      <c r="AN33" t="s">
        <v>148</v>
      </c>
      <c r="AO33" t="s">
        <v>148</v>
      </c>
      <c r="AP33" t="s">
        <v>148</v>
      </c>
      <c r="AQ33" t="s">
        <v>148</v>
      </c>
      <c r="AR33" t="s">
        <v>148</v>
      </c>
      <c r="AS33" t="s">
        <v>148</v>
      </c>
      <c r="AT33" t="s">
        <v>148</v>
      </c>
      <c r="AU33" t="s">
        <v>148</v>
      </c>
      <c r="AV33" t="s">
        <v>148</v>
      </c>
      <c r="AW33" t="s">
        <v>148</v>
      </c>
      <c r="AX33">
        <v>9</v>
      </c>
      <c r="AY33">
        <v>1</v>
      </c>
      <c r="AZ33">
        <v>4</v>
      </c>
      <c r="BA33">
        <v>3</v>
      </c>
      <c r="BB33">
        <v>5</v>
      </c>
      <c r="BC33">
        <v>10</v>
      </c>
      <c r="BD33">
        <v>8</v>
      </c>
      <c r="BE33">
        <v>7</v>
      </c>
      <c r="BF33">
        <v>2</v>
      </c>
      <c r="BG33">
        <v>6</v>
      </c>
      <c r="BH33" t="s">
        <v>1201</v>
      </c>
      <c r="BI33" t="s">
        <v>1202</v>
      </c>
      <c r="BJ33" t="s">
        <v>1203</v>
      </c>
      <c r="BK33" t="s">
        <v>1203</v>
      </c>
      <c r="BL33" t="s">
        <v>1204</v>
      </c>
      <c r="BM33" t="s">
        <v>136</v>
      </c>
      <c r="BN33" s="1" t="s">
        <v>1205</v>
      </c>
      <c r="BP33" t="s">
        <v>1206</v>
      </c>
      <c r="BQ33" t="s">
        <v>144</v>
      </c>
      <c r="BR33" t="s">
        <v>381</v>
      </c>
      <c r="BS33" t="s">
        <v>1207</v>
      </c>
      <c r="BT33" t="s">
        <v>144</v>
      </c>
      <c r="BU33" t="s">
        <v>144</v>
      </c>
      <c r="BV33" t="s">
        <v>1208</v>
      </c>
      <c r="BW33" t="s">
        <v>144</v>
      </c>
      <c r="BX33" t="s">
        <v>1209</v>
      </c>
      <c r="BY33" t="s">
        <v>165</v>
      </c>
      <c r="BZ33" t="s">
        <v>1210</v>
      </c>
      <c r="CA33" t="s">
        <v>142</v>
      </c>
      <c r="CB33" t="s">
        <v>1211</v>
      </c>
      <c r="CC33" t="s">
        <v>142</v>
      </c>
      <c r="CD33" t="s">
        <v>142</v>
      </c>
      <c r="CE33" t="s">
        <v>144</v>
      </c>
      <c r="CF33" t="s">
        <v>165</v>
      </c>
      <c r="CG33" t="s">
        <v>165</v>
      </c>
      <c r="CH33" t="s">
        <v>1212</v>
      </c>
      <c r="CI33" t="s">
        <v>142</v>
      </c>
      <c r="CJ33" t="s">
        <v>1213</v>
      </c>
      <c r="CK33" t="s">
        <v>1214</v>
      </c>
      <c r="CL33" t="s">
        <v>136</v>
      </c>
      <c r="CM33" t="s">
        <v>1215</v>
      </c>
      <c r="CN33" t="s">
        <v>171</v>
      </c>
      <c r="CO33" t="s">
        <v>144</v>
      </c>
      <c r="CP33" t="s">
        <v>1216</v>
      </c>
      <c r="CQ33" t="s">
        <v>136</v>
      </c>
      <c r="CS33" t="s">
        <v>171</v>
      </c>
      <c r="CT33" t="s">
        <v>144</v>
      </c>
      <c r="CU33" t="s">
        <v>1217</v>
      </c>
      <c r="CV33" s="1" t="s">
        <v>1218</v>
      </c>
      <c r="CW33" t="s">
        <v>1219</v>
      </c>
      <c r="CX33" t="s">
        <v>171</v>
      </c>
      <c r="CY33" s="1" t="s">
        <v>1220</v>
      </c>
      <c r="CZ33" t="s">
        <v>136</v>
      </c>
      <c r="DA33" t="s">
        <v>1221</v>
      </c>
      <c r="DB33" t="s">
        <v>171</v>
      </c>
      <c r="DC33" t="s">
        <v>1222</v>
      </c>
      <c r="DD33" t="s">
        <v>1223</v>
      </c>
      <c r="DE33" t="s">
        <v>1224</v>
      </c>
    </row>
    <row r="34" spans="1:109" ht="15.95" customHeight="1">
      <c r="A34" t="s">
        <v>1919</v>
      </c>
      <c r="B34" t="s">
        <v>405</v>
      </c>
      <c r="D34" t="s">
        <v>476</v>
      </c>
      <c r="F34" t="s">
        <v>221</v>
      </c>
      <c r="I34" t="s">
        <v>128</v>
      </c>
      <c r="J34" t="s">
        <v>182</v>
      </c>
      <c r="O34" t="s">
        <v>578</v>
      </c>
      <c r="P34" t="s">
        <v>1229</v>
      </c>
      <c r="Q34" t="s">
        <v>183</v>
      </c>
      <c r="S34">
        <v>2005</v>
      </c>
      <c r="T34" t="s">
        <v>133</v>
      </c>
      <c r="U34" t="s">
        <v>133</v>
      </c>
      <c r="V34" t="s">
        <v>1230</v>
      </c>
      <c r="W34" t="s">
        <v>138</v>
      </c>
      <c r="X34" t="s">
        <v>1231</v>
      </c>
      <c r="Y34" t="s">
        <v>136</v>
      </c>
      <c r="Z34" t="s">
        <v>1232</v>
      </c>
      <c r="AA34" t="s">
        <v>136</v>
      </c>
      <c r="AB34" t="s">
        <v>1233</v>
      </c>
      <c r="AC34" t="s">
        <v>136</v>
      </c>
      <c r="AD34" t="s">
        <v>1234</v>
      </c>
      <c r="AE34" t="s">
        <v>138</v>
      </c>
      <c r="AG34" t="s">
        <v>138</v>
      </c>
      <c r="AI34" t="s">
        <v>171</v>
      </c>
      <c r="AJ34" t="s">
        <v>142</v>
      </c>
      <c r="AK34" t="s">
        <v>1235</v>
      </c>
      <c r="AL34" t="s">
        <v>142</v>
      </c>
      <c r="AN34" t="s">
        <v>147</v>
      </c>
      <c r="AO34" t="s">
        <v>147</v>
      </c>
      <c r="AP34" t="s">
        <v>147</v>
      </c>
      <c r="AQ34" t="s">
        <v>147</v>
      </c>
      <c r="AR34" t="s">
        <v>147</v>
      </c>
      <c r="AS34" t="s">
        <v>147</v>
      </c>
      <c r="AT34" t="s">
        <v>147</v>
      </c>
      <c r="AU34" t="s">
        <v>147</v>
      </c>
      <c r="AV34" t="s">
        <v>147</v>
      </c>
      <c r="AW34" t="s">
        <v>147</v>
      </c>
      <c r="AX34">
        <v>4</v>
      </c>
      <c r="AY34">
        <v>1</v>
      </c>
      <c r="AZ34">
        <v>3</v>
      </c>
      <c r="BA34">
        <v>6</v>
      </c>
      <c r="BB34">
        <v>9</v>
      </c>
      <c r="BC34">
        <v>10</v>
      </c>
      <c r="BD34">
        <v>8</v>
      </c>
      <c r="BE34">
        <v>5</v>
      </c>
      <c r="BF34">
        <v>2</v>
      </c>
      <c r="BG34">
        <v>7</v>
      </c>
      <c r="BH34" t="s">
        <v>1236</v>
      </c>
      <c r="BI34" t="s">
        <v>1236</v>
      </c>
      <c r="BJ34" t="s">
        <v>1237</v>
      </c>
      <c r="BK34" t="s">
        <v>1237</v>
      </c>
      <c r="BL34" t="s">
        <v>1238</v>
      </c>
      <c r="BM34" t="s">
        <v>138</v>
      </c>
      <c r="BO34" t="s">
        <v>1239</v>
      </c>
      <c r="BT34" t="s">
        <v>144</v>
      </c>
      <c r="BU34" t="s">
        <v>142</v>
      </c>
      <c r="BV34" t="s">
        <v>1240</v>
      </c>
      <c r="BW34" t="s">
        <v>171</v>
      </c>
      <c r="BX34" t="s">
        <v>1241</v>
      </c>
      <c r="BY34" t="s">
        <v>144</v>
      </c>
      <c r="BZ34" t="s">
        <v>1242</v>
      </c>
      <c r="CA34" t="s">
        <v>171</v>
      </c>
      <c r="CB34" t="s">
        <v>1243</v>
      </c>
      <c r="CC34" t="s">
        <v>171</v>
      </c>
      <c r="CD34" t="s">
        <v>171</v>
      </c>
      <c r="CE34" t="s">
        <v>142</v>
      </c>
      <c r="CF34" t="s">
        <v>144</v>
      </c>
      <c r="CG34" t="s">
        <v>144</v>
      </c>
      <c r="CH34" t="s">
        <v>1244</v>
      </c>
      <c r="CI34" t="s">
        <v>142</v>
      </c>
      <c r="CJ34" t="s">
        <v>1245</v>
      </c>
      <c r="CK34" s="1" t="s">
        <v>1246</v>
      </c>
      <c r="CL34" t="s">
        <v>136</v>
      </c>
      <c r="CM34" t="s">
        <v>1247</v>
      </c>
      <c r="CN34" t="s">
        <v>165</v>
      </c>
      <c r="CO34" t="s">
        <v>142</v>
      </c>
      <c r="CP34" t="s">
        <v>1248</v>
      </c>
      <c r="CQ34" t="s">
        <v>138</v>
      </c>
      <c r="CR34" t="s">
        <v>1249</v>
      </c>
      <c r="CV34" s="1" t="s">
        <v>1250</v>
      </c>
      <c r="CW34" s="1" t="s">
        <v>1251</v>
      </c>
      <c r="CX34" t="s">
        <v>142</v>
      </c>
      <c r="CY34" t="s">
        <v>1252</v>
      </c>
      <c r="CZ34" t="s">
        <v>136</v>
      </c>
      <c r="DA34" t="s">
        <v>1253</v>
      </c>
      <c r="DB34" t="s">
        <v>171</v>
      </c>
      <c r="DD34" t="s">
        <v>1254</v>
      </c>
      <c r="DE34" t="s">
        <v>1255</v>
      </c>
    </row>
    <row r="35" spans="1:109" ht="15.95" customHeight="1">
      <c r="A35" t="s">
        <v>1920</v>
      </c>
      <c r="B35" t="s">
        <v>969</v>
      </c>
      <c r="D35" t="s">
        <v>179</v>
      </c>
      <c r="F35" t="s">
        <v>221</v>
      </c>
      <c r="H35" t="s">
        <v>1260</v>
      </c>
      <c r="I35" t="s">
        <v>128</v>
      </c>
      <c r="J35" t="s">
        <v>129</v>
      </c>
      <c r="L35" t="s">
        <v>1261</v>
      </c>
      <c r="O35" t="s">
        <v>131</v>
      </c>
      <c r="Q35" t="s">
        <v>132</v>
      </c>
      <c r="S35">
        <v>2012</v>
      </c>
      <c r="T35" t="s">
        <v>184</v>
      </c>
      <c r="U35" t="s">
        <v>184</v>
      </c>
      <c r="V35" t="s">
        <v>1262</v>
      </c>
      <c r="W35" t="s">
        <v>138</v>
      </c>
      <c r="X35" t="s">
        <v>1263</v>
      </c>
      <c r="Y35" t="s">
        <v>136</v>
      </c>
      <c r="Z35" t="s">
        <v>1264</v>
      </c>
      <c r="AA35" t="s">
        <v>136</v>
      </c>
      <c r="AB35" t="s">
        <v>1265</v>
      </c>
      <c r="AC35" t="s">
        <v>136</v>
      </c>
      <c r="AD35" t="s">
        <v>1266</v>
      </c>
      <c r="AE35" t="s">
        <v>138</v>
      </c>
      <c r="AG35" t="s">
        <v>136</v>
      </c>
      <c r="AH35" t="s">
        <v>1267</v>
      </c>
      <c r="AI35" t="s">
        <v>144</v>
      </c>
      <c r="AJ35" t="s">
        <v>144</v>
      </c>
      <c r="AK35" t="s">
        <v>1268</v>
      </c>
      <c r="AL35" t="s">
        <v>142</v>
      </c>
      <c r="AM35" t="s">
        <v>1269</v>
      </c>
      <c r="AN35" t="s">
        <v>147</v>
      </c>
      <c r="AO35" t="s">
        <v>148</v>
      </c>
      <c r="AP35" t="s">
        <v>148</v>
      </c>
      <c r="AQ35" t="s">
        <v>146</v>
      </c>
      <c r="AR35" t="s">
        <v>146</v>
      </c>
      <c r="AS35" t="s">
        <v>148</v>
      </c>
      <c r="AT35" t="s">
        <v>148</v>
      </c>
      <c r="AU35" t="s">
        <v>146</v>
      </c>
      <c r="AV35" t="s">
        <v>147</v>
      </c>
      <c r="AW35" t="s">
        <v>148</v>
      </c>
      <c r="AX35">
        <v>5</v>
      </c>
      <c r="AY35">
        <v>1</v>
      </c>
      <c r="AZ35">
        <v>3</v>
      </c>
      <c r="BA35">
        <v>4</v>
      </c>
      <c r="BB35">
        <v>6</v>
      </c>
      <c r="BC35">
        <v>2</v>
      </c>
      <c r="BD35">
        <v>7</v>
      </c>
      <c r="BE35">
        <v>9</v>
      </c>
      <c r="BF35">
        <v>10</v>
      </c>
      <c r="BG35">
        <v>8</v>
      </c>
      <c r="BH35" t="s">
        <v>1270</v>
      </c>
      <c r="BI35" t="s">
        <v>1271</v>
      </c>
      <c r="BJ35" t="s">
        <v>1272</v>
      </c>
      <c r="BK35" t="s">
        <v>1273</v>
      </c>
      <c r="BL35" t="s">
        <v>1274</v>
      </c>
      <c r="BM35" t="s">
        <v>136</v>
      </c>
      <c r="BN35" t="s">
        <v>1275</v>
      </c>
      <c r="BP35" t="s">
        <v>1276</v>
      </c>
      <c r="BQ35" t="s">
        <v>142</v>
      </c>
      <c r="BR35" t="s">
        <v>136</v>
      </c>
      <c r="BS35" t="s">
        <v>1277</v>
      </c>
      <c r="BT35" t="s">
        <v>144</v>
      </c>
      <c r="BU35" t="s">
        <v>171</v>
      </c>
      <c r="BV35" t="s">
        <v>1278</v>
      </c>
      <c r="BW35" t="s">
        <v>142</v>
      </c>
      <c r="BX35" t="s">
        <v>1279</v>
      </c>
      <c r="BY35" t="s">
        <v>142</v>
      </c>
      <c r="BZ35" t="s">
        <v>1280</v>
      </c>
      <c r="CA35" t="s">
        <v>165</v>
      </c>
      <c r="CB35" t="s">
        <v>1281</v>
      </c>
      <c r="CC35" t="s">
        <v>142</v>
      </c>
      <c r="CD35" t="s">
        <v>142</v>
      </c>
      <c r="CE35" t="s">
        <v>142</v>
      </c>
      <c r="CF35" t="s">
        <v>142</v>
      </c>
      <c r="CG35" t="s">
        <v>142</v>
      </c>
      <c r="CH35" t="s">
        <v>1282</v>
      </c>
      <c r="CI35" t="s">
        <v>142</v>
      </c>
      <c r="CJ35" t="s">
        <v>1283</v>
      </c>
      <c r="CK35" t="s">
        <v>1284</v>
      </c>
      <c r="CL35" t="s">
        <v>136</v>
      </c>
      <c r="CM35" t="s">
        <v>1285</v>
      </c>
      <c r="CN35" t="s">
        <v>165</v>
      </c>
      <c r="CO35" t="s">
        <v>142</v>
      </c>
      <c r="CP35" t="s">
        <v>1286</v>
      </c>
      <c r="CQ35" t="s">
        <v>136</v>
      </c>
      <c r="CR35" t="s">
        <v>1287</v>
      </c>
      <c r="CS35" t="s">
        <v>165</v>
      </c>
      <c r="CT35" t="s">
        <v>142</v>
      </c>
      <c r="CU35" t="s">
        <v>1288</v>
      </c>
      <c r="CV35" t="s">
        <v>1289</v>
      </c>
      <c r="CW35" t="s">
        <v>1290</v>
      </c>
      <c r="CX35" t="s">
        <v>142</v>
      </c>
      <c r="CY35" t="s">
        <v>1291</v>
      </c>
      <c r="DB35" t="s">
        <v>165</v>
      </c>
      <c r="DC35" t="s">
        <v>1292</v>
      </c>
      <c r="DD35" t="s">
        <v>1293</v>
      </c>
      <c r="DE35" t="s">
        <v>1294</v>
      </c>
    </row>
    <row r="36" spans="1:109" ht="15.95" customHeight="1">
      <c r="A36" t="s">
        <v>1921</v>
      </c>
      <c r="B36" t="s">
        <v>219</v>
      </c>
      <c r="D36" t="s">
        <v>125</v>
      </c>
      <c r="F36" t="s">
        <v>367</v>
      </c>
      <c r="H36" t="s">
        <v>126</v>
      </c>
      <c r="I36" t="s">
        <v>1299</v>
      </c>
      <c r="J36" t="s">
        <v>182</v>
      </c>
      <c r="L36" t="s">
        <v>138</v>
      </c>
      <c r="O36" t="s">
        <v>131</v>
      </c>
      <c r="Q36" t="s">
        <v>183</v>
      </c>
      <c r="S36">
        <v>2012</v>
      </c>
      <c r="T36" t="s">
        <v>759</v>
      </c>
      <c r="U36" t="s">
        <v>184</v>
      </c>
      <c r="V36" t="s">
        <v>1300</v>
      </c>
      <c r="W36" t="s">
        <v>136</v>
      </c>
      <c r="X36" t="s">
        <v>1301</v>
      </c>
      <c r="Y36" t="s">
        <v>136</v>
      </c>
      <c r="Z36" t="s">
        <v>1302</v>
      </c>
      <c r="AA36" t="s">
        <v>136</v>
      </c>
      <c r="AB36" t="s">
        <v>1303</v>
      </c>
      <c r="AC36" t="s">
        <v>138</v>
      </c>
      <c r="AE36" t="s">
        <v>138</v>
      </c>
      <c r="AG36" t="s">
        <v>138</v>
      </c>
      <c r="AI36" t="s">
        <v>171</v>
      </c>
      <c r="AJ36" t="s">
        <v>142</v>
      </c>
      <c r="AK36" s="1" t="s">
        <v>1304</v>
      </c>
      <c r="AL36" t="s">
        <v>246</v>
      </c>
      <c r="AM36" t="s">
        <v>1305</v>
      </c>
      <c r="AN36" t="s">
        <v>147</v>
      </c>
      <c r="AO36" t="s">
        <v>148</v>
      </c>
      <c r="AP36" t="s">
        <v>148</v>
      </c>
      <c r="AQ36" t="s">
        <v>148</v>
      </c>
      <c r="AR36" t="s">
        <v>146</v>
      </c>
      <c r="AS36" t="s">
        <v>147</v>
      </c>
      <c r="AT36" t="s">
        <v>147</v>
      </c>
      <c r="AU36" t="s">
        <v>147</v>
      </c>
      <c r="AV36" t="s">
        <v>148</v>
      </c>
      <c r="AW36" t="s">
        <v>148</v>
      </c>
      <c r="AX36">
        <v>5</v>
      </c>
      <c r="AY36">
        <v>2</v>
      </c>
      <c r="AZ36">
        <v>4</v>
      </c>
      <c r="BA36">
        <v>1</v>
      </c>
      <c r="BB36">
        <v>8</v>
      </c>
      <c r="BC36">
        <v>10</v>
      </c>
      <c r="BD36">
        <v>7</v>
      </c>
      <c r="BE36">
        <v>9</v>
      </c>
      <c r="BF36">
        <v>3</v>
      </c>
      <c r="BG36">
        <v>6</v>
      </c>
      <c r="BH36" t="s">
        <v>1306</v>
      </c>
      <c r="BI36" t="s">
        <v>1307</v>
      </c>
      <c r="BJ36" t="s">
        <v>1308</v>
      </c>
      <c r="BK36" t="s">
        <v>1309</v>
      </c>
      <c r="BL36" t="s">
        <v>1310</v>
      </c>
      <c r="BT36" t="s">
        <v>144</v>
      </c>
      <c r="BU36" t="s">
        <v>142</v>
      </c>
      <c r="BV36" t="s">
        <v>1311</v>
      </c>
      <c r="BW36" t="s">
        <v>144</v>
      </c>
      <c r="BX36" t="s">
        <v>1312</v>
      </c>
      <c r="BY36" t="s">
        <v>165</v>
      </c>
      <c r="BZ36" t="s">
        <v>1313</v>
      </c>
      <c r="CA36" t="s">
        <v>142</v>
      </c>
      <c r="CB36" t="s">
        <v>1314</v>
      </c>
      <c r="CC36" t="s">
        <v>144</v>
      </c>
      <c r="CD36" t="s">
        <v>165</v>
      </c>
      <c r="CE36" t="s">
        <v>144</v>
      </c>
      <c r="CF36" t="s">
        <v>144</v>
      </c>
      <c r="CG36" t="s">
        <v>144</v>
      </c>
      <c r="CH36" t="s">
        <v>1315</v>
      </c>
      <c r="CI36" t="s">
        <v>142</v>
      </c>
      <c r="CJ36" t="s">
        <v>1316</v>
      </c>
      <c r="CK36" t="s">
        <v>1317</v>
      </c>
      <c r="CL36" t="s">
        <v>136</v>
      </c>
      <c r="CM36" t="s">
        <v>1318</v>
      </c>
      <c r="CN36" t="s">
        <v>246</v>
      </c>
      <c r="CO36" t="s">
        <v>144</v>
      </c>
      <c r="CP36" t="s">
        <v>1319</v>
      </c>
      <c r="CQ36" t="s">
        <v>138</v>
      </c>
      <c r="CR36" t="s">
        <v>1320</v>
      </c>
      <c r="CV36" s="1" t="s">
        <v>1321</v>
      </c>
      <c r="CW36" s="1" t="s">
        <v>1322</v>
      </c>
      <c r="CX36" t="s">
        <v>144</v>
      </c>
      <c r="CY36" s="1" t="s">
        <v>1323</v>
      </c>
      <c r="CZ36" t="s">
        <v>138</v>
      </c>
      <c r="DB36" t="s">
        <v>171</v>
      </c>
      <c r="DC36" t="s">
        <v>1324</v>
      </c>
      <c r="DD36" t="s">
        <v>1325</v>
      </c>
      <c r="DE36" s="1" t="s">
        <v>1326</v>
      </c>
    </row>
    <row r="37" spans="1:109" ht="15.95" customHeight="1">
      <c r="A37" t="s">
        <v>1922</v>
      </c>
      <c r="B37" t="s">
        <v>219</v>
      </c>
      <c r="D37" t="s">
        <v>1331</v>
      </c>
      <c r="F37" t="s">
        <v>180</v>
      </c>
      <c r="H37" t="s">
        <v>138</v>
      </c>
      <c r="I37" t="s">
        <v>128</v>
      </c>
      <c r="J37" t="s">
        <v>821</v>
      </c>
      <c r="O37" t="s">
        <v>292</v>
      </c>
      <c r="Q37" t="s">
        <v>183</v>
      </c>
      <c r="S37">
        <v>2011</v>
      </c>
      <c r="T37" t="s">
        <v>759</v>
      </c>
      <c r="U37" t="s">
        <v>759</v>
      </c>
      <c r="V37" t="s">
        <v>1332</v>
      </c>
      <c r="W37" t="s">
        <v>136</v>
      </c>
      <c r="X37" t="s">
        <v>1333</v>
      </c>
      <c r="Y37" t="s">
        <v>136</v>
      </c>
      <c r="Z37" t="s">
        <v>1334</v>
      </c>
      <c r="AA37" t="s">
        <v>136</v>
      </c>
      <c r="AB37" t="s">
        <v>1335</v>
      </c>
      <c r="AC37" t="s">
        <v>136</v>
      </c>
      <c r="AD37" t="s">
        <v>1336</v>
      </c>
      <c r="AE37" t="s">
        <v>138</v>
      </c>
      <c r="AG37" t="s">
        <v>136</v>
      </c>
      <c r="AH37" t="s">
        <v>1337</v>
      </c>
      <c r="AI37" t="s">
        <v>142</v>
      </c>
      <c r="AJ37" t="s">
        <v>142</v>
      </c>
      <c r="AK37" t="s">
        <v>1338</v>
      </c>
      <c r="AL37" t="s">
        <v>142</v>
      </c>
      <c r="AM37" t="s">
        <v>1339</v>
      </c>
      <c r="AN37" t="s">
        <v>146</v>
      </c>
      <c r="AO37" t="s">
        <v>148</v>
      </c>
      <c r="AP37" t="s">
        <v>146</v>
      </c>
      <c r="AQ37" t="s">
        <v>146</v>
      </c>
      <c r="AR37" t="s">
        <v>146</v>
      </c>
      <c r="AS37" t="s">
        <v>147</v>
      </c>
      <c r="AT37" t="s">
        <v>147</v>
      </c>
      <c r="AU37" t="s">
        <v>147</v>
      </c>
      <c r="AV37" t="s">
        <v>147</v>
      </c>
      <c r="AW37" t="s">
        <v>146</v>
      </c>
      <c r="AX37">
        <v>5</v>
      </c>
      <c r="AY37">
        <v>1</v>
      </c>
      <c r="AZ37">
        <v>3</v>
      </c>
      <c r="BA37">
        <v>6</v>
      </c>
      <c r="BB37">
        <v>7</v>
      </c>
      <c r="BC37">
        <v>8</v>
      </c>
      <c r="BD37">
        <v>9</v>
      </c>
      <c r="BE37">
        <v>10</v>
      </c>
      <c r="BF37">
        <v>4</v>
      </c>
      <c r="BG37">
        <v>2</v>
      </c>
      <c r="BH37" t="s">
        <v>1340</v>
      </c>
      <c r="BI37" t="s">
        <v>1340</v>
      </c>
      <c r="BJ37" t="s">
        <v>1340</v>
      </c>
      <c r="BK37" t="s">
        <v>1340</v>
      </c>
      <c r="BL37" t="s">
        <v>1341</v>
      </c>
      <c r="BM37" t="s">
        <v>136</v>
      </c>
      <c r="BN37" t="s">
        <v>1342</v>
      </c>
      <c r="BP37" t="s">
        <v>1343</v>
      </c>
      <c r="BQ37" t="s">
        <v>144</v>
      </c>
      <c r="BR37" t="s">
        <v>136</v>
      </c>
      <c r="BS37" t="s">
        <v>1344</v>
      </c>
      <c r="BT37" t="s">
        <v>144</v>
      </c>
      <c r="BU37" t="s">
        <v>142</v>
      </c>
      <c r="BV37" t="s">
        <v>1345</v>
      </c>
      <c r="BW37" t="s">
        <v>144</v>
      </c>
      <c r="BX37" t="s">
        <v>1346</v>
      </c>
      <c r="BY37" t="s">
        <v>246</v>
      </c>
      <c r="BZ37" t="s">
        <v>1347</v>
      </c>
      <c r="CA37" t="s">
        <v>142</v>
      </c>
      <c r="CB37" t="s">
        <v>1348</v>
      </c>
      <c r="CC37" t="s">
        <v>144</v>
      </c>
      <c r="CD37" t="s">
        <v>144</v>
      </c>
      <c r="CE37" t="s">
        <v>142</v>
      </c>
      <c r="CF37" t="s">
        <v>142</v>
      </c>
      <c r="CG37" t="s">
        <v>142</v>
      </c>
      <c r="CH37" t="s">
        <v>1349</v>
      </c>
      <c r="CI37" t="s">
        <v>171</v>
      </c>
      <c r="CJ37" t="s">
        <v>1350</v>
      </c>
      <c r="CK37" s="1" t="s">
        <v>1351</v>
      </c>
      <c r="CL37" t="s">
        <v>136</v>
      </c>
      <c r="CM37" t="s">
        <v>1352</v>
      </c>
      <c r="CN37" t="s">
        <v>142</v>
      </c>
      <c r="CO37" t="s">
        <v>144</v>
      </c>
      <c r="CP37" t="s">
        <v>1353</v>
      </c>
      <c r="CQ37" t="s">
        <v>136</v>
      </c>
      <c r="CR37" t="s">
        <v>1354</v>
      </c>
      <c r="CS37" t="s">
        <v>142</v>
      </c>
      <c r="CT37" t="s">
        <v>144</v>
      </c>
      <c r="CU37" t="s">
        <v>1355</v>
      </c>
      <c r="CV37" t="s">
        <v>1356</v>
      </c>
      <c r="CW37" t="s">
        <v>1357</v>
      </c>
      <c r="CX37" t="s">
        <v>144</v>
      </c>
      <c r="CY37" s="1" t="s">
        <v>1358</v>
      </c>
      <c r="CZ37" t="s">
        <v>136</v>
      </c>
      <c r="DA37" t="s">
        <v>1359</v>
      </c>
      <c r="DB37" t="s">
        <v>144</v>
      </c>
      <c r="DD37" s="1" t="s">
        <v>1360</v>
      </c>
      <c r="DE37" t="s">
        <v>1361</v>
      </c>
    </row>
    <row r="38" spans="1:109" ht="15.95" customHeight="1">
      <c r="A38" t="s">
        <v>1923</v>
      </c>
      <c r="B38" t="s">
        <v>219</v>
      </c>
      <c r="D38" t="s">
        <v>179</v>
      </c>
      <c r="F38" t="s">
        <v>221</v>
      </c>
      <c r="H38" t="s">
        <v>1366</v>
      </c>
      <c r="I38" t="s">
        <v>128</v>
      </c>
      <c r="J38" t="s">
        <v>129</v>
      </c>
      <c r="L38" t="s">
        <v>406</v>
      </c>
      <c r="M38" t="s">
        <v>578</v>
      </c>
      <c r="N38" t="s">
        <v>406</v>
      </c>
      <c r="O38" t="s">
        <v>146</v>
      </c>
      <c r="Q38" t="s">
        <v>183</v>
      </c>
      <c r="S38">
        <v>2012</v>
      </c>
      <c r="T38" t="s">
        <v>184</v>
      </c>
      <c r="U38" t="s">
        <v>184</v>
      </c>
      <c r="V38" t="s">
        <v>1367</v>
      </c>
      <c r="W38" t="s">
        <v>136</v>
      </c>
      <c r="X38" t="s">
        <v>1368</v>
      </c>
      <c r="Y38" t="s">
        <v>136</v>
      </c>
      <c r="Z38" t="s">
        <v>1369</v>
      </c>
      <c r="AA38" t="s">
        <v>136</v>
      </c>
      <c r="AB38" t="s">
        <v>1370</v>
      </c>
      <c r="AC38" t="s">
        <v>136</v>
      </c>
      <c r="AD38" t="s">
        <v>1371</v>
      </c>
      <c r="AE38" t="s">
        <v>138</v>
      </c>
      <c r="AG38" t="s">
        <v>138</v>
      </c>
      <c r="AI38" t="s">
        <v>142</v>
      </c>
      <c r="AJ38" t="s">
        <v>142</v>
      </c>
      <c r="AK38" t="s">
        <v>1372</v>
      </c>
      <c r="AL38" t="s">
        <v>144</v>
      </c>
      <c r="AM38" t="s">
        <v>1373</v>
      </c>
      <c r="AN38" t="s">
        <v>450</v>
      </c>
      <c r="AO38" t="s">
        <v>146</v>
      </c>
      <c r="AP38" t="s">
        <v>148</v>
      </c>
      <c r="AQ38" t="s">
        <v>148</v>
      </c>
      <c r="AR38" t="s">
        <v>146</v>
      </c>
      <c r="AS38" t="s">
        <v>147</v>
      </c>
      <c r="AT38" t="s">
        <v>146</v>
      </c>
      <c r="AU38" t="s">
        <v>146</v>
      </c>
      <c r="AV38" t="s">
        <v>148</v>
      </c>
      <c r="AW38" t="s">
        <v>147</v>
      </c>
      <c r="AX38">
        <v>9</v>
      </c>
      <c r="AY38">
        <v>3</v>
      </c>
      <c r="AZ38">
        <v>2</v>
      </c>
      <c r="BA38">
        <v>4</v>
      </c>
      <c r="BB38">
        <v>5</v>
      </c>
      <c r="BC38">
        <v>10</v>
      </c>
      <c r="BD38">
        <v>7</v>
      </c>
      <c r="BE38">
        <v>8</v>
      </c>
      <c r="BF38">
        <v>1</v>
      </c>
      <c r="BG38">
        <v>6</v>
      </c>
      <c r="BH38" t="s">
        <v>1374</v>
      </c>
      <c r="BI38" t="s">
        <v>1375</v>
      </c>
      <c r="BJ38" t="s">
        <v>1376</v>
      </c>
      <c r="BK38" t="s">
        <v>1377</v>
      </c>
      <c r="BL38" t="s">
        <v>1378</v>
      </c>
      <c r="BM38" t="s">
        <v>138</v>
      </c>
      <c r="BO38" t="s">
        <v>1379</v>
      </c>
      <c r="BT38" t="s">
        <v>144</v>
      </c>
      <c r="BU38" t="s">
        <v>144</v>
      </c>
      <c r="BV38" t="s">
        <v>1380</v>
      </c>
      <c r="BW38" t="s">
        <v>142</v>
      </c>
      <c r="BX38" t="s">
        <v>1381</v>
      </c>
      <c r="BY38" t="s">
        <v>142</v>
      </c>
      <c r="BZ38" t="s">
        <v>1382</v>
      </c>
      <c r="CA38" t="s">
        <v>144</v>
      </c>
      <c r="CB38" t="s">
        <v>1383</v>
      </c>
      <c r="CC38" t="s">
        <v>142</v>
      </c>
      <c r="CH38" t="s">
        <v>1384</v>
      </c>
      <c r="CI38" t="s">
        <v>144</v>
      </c>
      <c r="CJ38" t="s">
        <v>1385</v>
      </c>
      <c r="CK38" t="s">
        <v>1386</v>
      </c>
      <c r="CL38" t="s">
        <v>136</v>
      </c>
      <c r="CM38" t="s">
        <v>1387</v>
      </c>
      <c r="CN38" t="s">
        <v>142</v>
      </c>
      <c r="CO38" t="s">
        <v>144</v>
      </c>
      <c r="CP38" t="s">
        <v>1388</v>
      </c>
      <c r="CQ38" t="s">
        <v>381</v>
      </c>
      <c r="CR38" s="1" t="s">
        <v>1389</v>
      </c>
      <c r="CV38" t="s">
        <v>1390</v>
      </c>
      <c r="CW38" t="s">
        <v>1391</v>
      </c>
      <c r="CX38" t="s">
        <v>144</v>
      </c>
      <c r="CY38" s="1" t="s">
        <v>1392</v>
      </c>
      <c r="CZ38" t="s">
        <v>136</v>
      </c>
      <c r="DA38" t="s">
        <v>1393</v>
      </c>
      <c r="DB38" t="s">
        <v>142</v>
      </c>
      <c r="DC38" t="s">
        <v>1394</v>
      </c>
      <c r="DD38" t="s">
        <v>1395</v>
      </c>
      <c r="DE38" t="s">
        <v>1396</v>
      </c>
    </row>
    <row r="39" spans="1:109" ht="15.95" customHeight="1">
      <c r="A39" t="s">
        <v>1924</v>
      </c>
      <c r="B39" t="s">
        <v>618</v>
      </c>
      <c r="D39" t="s">
        <v>179</v>
      </c>
      <c r="F39" t="s">
        <v>126</v>
      </c>
      <c r="H39" t="s">
        <v>1401</v>
      </c>
      <c r="I39" t="s">
        <v>128</v>
      </c>
      <c r="J39" t="s">
        <v>182</v>
      </c>
      <c r="O39" t="s">
        <v>292</v>
      </c>
      <c r="Q39" t="s">
        <v>183</v>
      </c>
      <c r="S39">
        <v>2001</v>
      </c>
      <c r="T39" t="s">
        <v>293</v>
      </c>
      <c r="U39" t="s">
        <v>293</v>
      </c>
      <c r="V39" t="s">
        <v>583</v>
      </c>
      <c r="W39" t="s">
        <v>136</v>
      </c>
      <c r="X39" t="s">
        <v>1402</v>
      </c>
      <c r="Y39" t="s">
        <v>138</v>
      </c>
      <c r="Z39" t="s">
        <v>1403</v>
      </c>
      <c r="AA39" t="s">
        <v>138</v>
      </c>
      <c r="AB39" t="s">
        <v>1403</v>
      </c>
      <c r="AC39" t="s">
        <v>138</v>
      </c>
      <c r="AE39" t="s">
        <v>406</v>
      </c>
      <c r="AG39" t="s">
        <v>138</v>
      </c>
      <c r="AI39" t="s">
        <v>142</v>
      </c>
      <c r="AJ39" t="s">
        <v>142</v>
      </c>
      <c r="AK39" t="s">
        <v>1404</v>
      </c>
      <c r="AL39" t="s">
        <v>171</v>
      </c>
      <c r="AM39" t="s">
        <v>1405</v>
      </c>
      <c r="AN39" t="s">
        <v>146</v>
      </c>
      <c r="AO39" t="s">
        <v>146</v>
      </c>
      <c r="AP39" t="s">
        <v>146</v>
      </c>
      <c r="AQ39" t="s">
        <v>146</v>
      </c>
      <c r="AR39" t="s">
        <v>146</v>
      </c>
      <c r="AS39" t="s">
        <v>146</v>
      </c>
      <c r="AT39" t="s">
        <v>146</v>
      </c>
      <c r="AU39" t="s">
        <v>146</v>
      </c>
      <c r="AV39" t="s">
        <v>146</v>
      </c>
      <c r="AW39" t="s">
        <v>146</v>
      </c>
      <c r="AX39">
        <v>1</v>
      </c>
      <c r="AY39">
        <v>9</v>
      </c>
      <c r="AZ39">
        <v>2</v>
      </c>
      <c r="BA39">
        <v>3</v>
      </c>
      <c r="BB39">
        <v>7</v>
      </c>
      <c r="BC39">
        <v>4</v>
      </c>
      <c r="BD39">
        <v>5</v>
      </c>
      <c r="BE39">
        <v>6</v>
      </c>
      <c r="BF39">
        <v>10</v>
      </c>
      <c r="BG39">
        <v>8</v>
      </c>
      <c r="BH39" t="s">
        <v>1406</v>
      </c>
      <c r="BI39" t="s">
        <v>1406</v>
      </c>
      <c r="BJ39" t="s">
        <v>1406</v>
      </c>
      <c r="BK39" t="s">
        <v>1406</v>
      </c>
      <c r="BL39" t="s">
        <v>1406</v>
      </c>
      <c r="BM39" t="s">
        <v>136</v>
      </c>
      <c r="BN39" s="1" t="s">
        <v>1407</v>
      </c>
      <c r="BP39" t="s">
        <v>1408</v>
      </c>
      <c r="BQ39" t="s">
        <v>171</v>
      </c>
      <c r="BR39" t="s">
        <v>138</v>
      </c>
      <c r="BS39" t="s">
        <v>1409</v>
      </c>
      <c r="BT39" t="s">
        <v>142</v>
      </c>
      <c r="BU39" t="s">
        <v>144</v>
      </c>
      <c r="BV39" t="s">
        <v>1410</v>
      </c>
      <c r="BW39" t="s">
        <v>144</v>
      </c>
      <c r="BX39" t="s">
        <v>1410</v>
      </c>
      <c r="BY39" t="s">
        <v>165</v>
      </c>
      <c r="BZ39" t="s">
        <v>1411</v>
      </c>
      <c r="CA39" t="s">
        <v>142</v>
      </c>
      <c r="CB39" t="s">
        <v>1412</v>
      </c>
      <c r="CC39" t="s">
        <v>142</v>
      </c>
      <c r="CD39" t="s">
        <v>142</v>
      </c>
      <c r="CE39" t="s">
        <v>142</v>
      </c>
      <c r="CF39" t="s">
        <v>142</v>
      </c>
      <c r="CG39" t="s">
        <v>142</v>
      </c>
      <c r="CH39" t="s">
        <v>1413</v>
      </c>
      <c r="CI39" t="s">
        <v>142</v>
      </c>
      <c r="CJ39" t="s">
        <v>1414</v>
      </c>
      <c r="CK39" t="s">
        <v>1415</v>
      </c>
      <c r="CL39" t="s">
        <v>136</v>
      </c>
      <c r="CM39" t="s">
        <v>1416</v>
      </c>
      <c r="CN39" t="s">
        <v>165</v>
      </c>
      <c r="CO39" t="s">
        <v>142</v>
      </c>
      <c r="CP39" t="s">
        <v>1417</v>
      </c>
      <c r="CQ39" t="s">
        <v>136</v>
      </c>
      <c r="CR39" t="s">
        <v>1418</v>
      </c>
      <c r="CS39" t="s">
        <v>165</v>
      </c>
      <c r="CT39" t="s">
        <v>165</v>
      </c>
      <c r="CU39" t="s">
        <v>1419</v>
      </c>
      <c r="CV39" s="1" t="s">
        <v>1420</v>
      </c>
      <c r="CW39" s="1" t="s">
        <v>1421</v>
      </c>
      <c r="CX39" t="s">
        <v>142</v>
      </c>
      <c r="CY39" s="1" t="s">
        <v>1422</v>
      </c>
      <c r="CZ39" t="s">
        <v>138</v>
      </c>
      <c r="DB39" t="s">
        <v>171</v>
      </c>
      <c r="DC39" t="s">
        <v>1423</v>
      </c>
      <c r="DD39" s="1" t="s">
        <v>1424</v>
      </c>
      <c r="DE39" t="s">
        <v>1425</v>
      </c>
    </row>
    <row r="40" spans="1:109" ht="15.95" customHeight="1">
      <c r="A40" t="s">
        <v>1925</v>
      </c>
      <c r="B40" t="s">
        <v>219</v>
      </c>
      <c r="D40" t="s">
        <v>125</v>
      </c>
      <c r="F40" t="s">
        <v>221</v>
      </c>
      <c r="H40" t="s">
        <v>1430</v>
      </c>
      <c r="I40" t="s">
        <v>128</v>
      </c>
      <c r="J40" t="s">
        <v>578</v>
      </c>
      <c r="K40" t="s">
        <v>1431</v>
      </c>
      <c r="L40" t="s">
        <v>1432</v>
      </c>
      <c r="O40" t="s">
        <v>292</v>
      </c>
      <c r="Q40" t="s">
        <v>183</v>
      </c>
      <c r="S40">
        <v>2005</v>
      </c>
      <c r="T40" t="s">
        <v>133</v>
      </c>
      <c r="U40" t="s">
        <v>133</v>
      </c>
      <c r="V40" t="s">
        <v>1433</v>
      </c>
      <c r="W40" t="s">
        <v>136</v>
      </c>
      <c r="Y40" t="s">
        <v>136</v>
      </c>
      <c r="Z40" t="s">
        <v>1434</v>
      </c>
      <c r="AA40" t="s">
        <v>138</v>
      </c>
      <c r="AC40" t="s">
        <v>138</v>
      </c>
      <c r="AE40" t="s">
        <v>138</v>
      </c>
      <c r="AG40" t="s">
        <v>138</v>
      </c>
      <c r="AI40" t="s">
        <v>144</v>
      </c>
      <c r="AJ40" t="s">
        <v>144</v>
      </c>
      <c r="AK40" t="s">
        <v>1435</v>
      </c>
      <c r="AL40" t="s">
        <v>171</v>
      </c>
      <c r="AM40" t="s">
        <v>1436</v>
      </c>
      <c r="AN40" t="s">
        <v>148</v>
      </c>
      <c r="AO40" t="s">
        <v>148</v>
      </c>
      <c r="AP40" t="s">
        <v>148</v>
      </c>
      <c r="AQ40" t="s">
        <v>148</v>
      </c>
      <c r="AR40" t="s">
        <v>148</v>
      </c>
      <c r="AS40" t="s">
        <v>148</v>
      </c>
      <c r="AT40" t="s">
        <v>148</v>
      </c>
      <c r="AU40" t="s">
        <v>148</v>
      </c>
      <c r="AV40" t="s">
        <v>148</v>
      </c>
      <c r="AW40" t="s">
        <v>148</v>
      </c>
      <c r="AX40">
        <v>2</v>
      </c>
      <c r="AY40">
        <v>1</v>
      </c>
      <c r="AZ40">
        <v>3</v>
      </c>
      <c r="BA40">
        <v>4</v>
      </c>
      <c r="BB40">
        <v>5</v>
      </c>
      <c r="BC40">
        <v>6</v>
      </c>
      <c r="BD40">
        <v>7</v>
      </c>
      <c r="BE40">
        <v>8</v>
      </c>
      <c r="BF40">
        <v>9</v>
      </c>
      <c r="BG40">
        <v>10</v>
      </c>
      <c r="BH40" t="s">
        <v>1437</v>
      </c>
      <c r="BI40" t="s">
        <v>1438</v>
      </c>
      <c r="BJ40" t="s">
        <v>1438</v>
      </c>
      <c r="BK40" t="s">
        <v>1438</v>
      </c>
      <c r="BL40" t="s">
        <v>1439</v>
      </c>
      <c r="BM40" t="s">
        <v>136</v>
      </c>
      <c r="BN40" t="s">
        <v>1440</v>
      </c>
      <c r="BP40" t="s">
        <v>1441</v>
      </c>
      <c r="BQ40" t="s">
        <v>144</v>
      </c>
      <c r="BR40" t="s">
        <v>138</v>
      </c>
      <c r="BS40" t="s">
        <v>1442</v>
      </c>
      <c r="BT40" t="s">
        <v>144</v>
      </c>
      <c r="BU40" t="s">
        <v>144</v>
      </c>
      <c r="BV40" t="s">
        <v>1443</v>
      </c>
      <c r="BW40" t="s">
        <v>142</v>
      </c>
      <c r="BX40" t="s">
        <v>1444</v>
      </c>
      <c r="BY40" t="s">
        <v>165</v>
      </c>
      <c r="BZ40" t="s">
        <v>1445</v>
      </c>
      <c r="CA40" t="s">
        <v>142</v>
      </c>
      <c r="CB40" t="s">
        <v>1446</v>
      </c>
      <c r="CC40" t="s">
        <v>144</v>
      </c>
      <c r="CD40" t="s">
        <v>144</v>
      </c>
      <c r="CE40" t="s">
        <v>144</v>
      </c>
      <c r="CF40" t="s">
        <v>144</v>
      </c>
      <c r="CG40" t="s">
        <v>144</v>
      </c>
      <c r="CH40" t="s">
        <v>1447</v>
      </c>
      <c r="CI40" t="s">
        <v>144</v>
      </c>
      <c r="CJ40" t="s">
        <v>1448</v>
      </c>
      <c r="CK40" t="s">
        <v>1449</v>
      </c>
      <c r="CL40" t="s">
        <v>136</v>
      </c>
      <c r="CM40" t="s">
        <v>1450</v>
      </c>
      <c r="CN40" t="s">
        <v>142</v>
      </c>
      <c r="CO40" t="s">
        <v>144</v>
      </c>
      <c r="CP40" t="s">
        <v>1451</v>
      </c>
      <c r="CQ40" t="s">
        <v>136</v>
      </c>
      <c r="CR40" t="s">
        <v>1452</v>
      </c>
      <c r="CS40" t="s">
        <v>246</v>
      </c>
      <c r="CT40" t="s">
        <v>142</v>
      </c>
      <c r="CU40" t="s">
        <v>1453</v>
      </c>
      <c r="CV40" t="s">
        <v>1454</v>
      </c>
      <c r="CX40" t="s">
        <v>144</v>
      </c>
      <c r="CY40" s="1" t="s">
        <v>1455</v>
      </c>
      <c r="DB40" t="s">
        <v>142</v>
      </c>
      <c r="DC40" t="s">
        <v>1456</v>
      </c>
      <c r="DD40" t="s">
        <v>1457</v>
      </c>
      <c r="DE40" t="s">
        <v>1149</v>
      </c>
    </row>
    <row r="41" spans="1:109" ht="15.95" customHeight="1">
      <c r="A41" t="s">
        <v>1926</v>
      </c>
      <c r="B41" t="s">
        <v>219</v>
      </c>
      <c r="D41" t="s">
        <v>179</v>
      </c>
      <c r="F41" t="s">
        <v>126</v>
      </c>
      <c r="H41" t="s">
        <v>138</v>
      </c>
      <c r="I41" t="s">
        <v>1462</v>
      </c>
      <c r="J41" t="s">
        <v>182</v>
      </c>
      <c r="L41" t="s">
        <v>1463</v>
      </c>
      <c r="M41" t="s">
        <v>292</v>
      </c>
      <c r="O41" t="s">
        <v>148</v>
      </c>
      <c r="Q41" t="s">
        <v>183</v>
      </c>
      <c r="S41">
        <v>2000</v>
      </c>
      <c r="T41" t="s">
        <v>293</v>
      </c>
      <c r="U41" t="s">
        <v>724</v>
      </c>
      <c r="V41" t="s">
        <v>583</v>
      </c>
      <c r="W41" t="s">
        <v>136</v>
      </c>
      <c r="X41" t="s">
        <v>1464</v>
      </c>
      <c r="Y41" t="s">
        <v>138</v>
      </c>
      <c r="AA41" t="s">
        <v>136</v>
      </c>
      <c r="AB41" t="s">
        <v>1465</v>
      </c>
      <c r="AC41" t="s">
        <v>138</v>
      </c>
      <c r="AE41" t="s">
        <v>138</v>
      </c>
      <c r="AG41" t="s">
        <v>138</v>
      </c>
      <c r="AI41" t="s">
        <v>144</v>
      </c>
      <c r="AJ41" t="s">
        <v>142</v>
      </c>
      <c r="AK41" t="s">
        <v>1466</v>
      </c>
      <c r="AL41" t="s">
        <v>142</v>
      </c>
      <c r="AM41" t="s">
        <v>1467</v>
      </c>
      <c r="AN41" t="s">
        <v>147</v>
      </c>
      <c r="AO41" t="s">
        <v>147</v>
      </c>
      <c r="AP41" t="s">
        <v>146</v>
      </c>
      <c r="AQ41" t="s">
        <v>147</v>
      </c>
      <c r="AR41" t="s">
        <v>147</v>
      </c>
      <c r="AS41" t="s">
        <v>147</v>
      </c>
      <c r="AT41" t="s">
        <v>146</v>
      </c>
      <c r="AU41" t="s">
        <v>147</v>
      </c>
      <c r="AV41" t="s">
        <v>147</v>
      </c>
      <c r="AW41" t="s">
        <v>146</v>
      </c>
      <c r="AX41">
        <v>9</v>
      </c>
      <c r="AY41">
        <v>8</v>
      </c>
      <c r="AZ41">
        <v>1</v>
      </c>
      <c r="BA41">
        <v>2</v>
      </c>
      <c r="BB41">
        <v>7</v>
      </c>
      <c r="BC41">
        <v>6</v>
      </c>
      <c r="BD41">
        <v>4</v>
      </c>
      <c r="BE41">
        <v>10</v>
      </c>
      <c r="BF41">
        <v>3</v>
      </c>
      <c r="BG41">
        <v>5</v>
      </c>
      <c r="BH41" t="s">
        <v>1468</v>
      </c>
      <c r="BI41" t="s">
        <v>1469</v>
      </c>
      <c r="BJ41" t="s">
        <v>1470</v>
      </c>
      <c r="BK41" t="s">
        <v>1470</v>
      </c>
      <c r="BL41" t="s">
        <v>1471</v>
      </c>
      <c r="BM41" t="s">
        <v>138</v>
      </c>
      <c r="BO41" t="s">
        <v>1472</v>
      </c>
      <c r="BT41" t="s">
        <v>144</v>
      </c>
      <c r="BU41" t="s">
        <v>142</v>
      </c>
      <c r="BV41" t="s">
        <v>1473</v>
      </c>
      <c r="BW41" t="s">
        <v>142</v>
      </c>
      <c r="BX41" t="s">
        <v>1474</v>
      </c>
      <c r="BY41" t="s">
        <v>171</v>
      </c>
      <c r="BZ41" t="s">
        <v>1475</v>
      </c>
      <c r="CA41" t="s">
        <v>142</v>
      </c>
      <c r="CB41" t="s">
        <v>1476</v>
      </c>
      <c r="CE41" t="s">
        <v>171</v>
      </c>
      <c r="CF41" t="s">
        <v>165</v>
      </c>
      <c r="CG41" t="s">
        <v>165</v>
      </c>
      <c r="CH41" t="s">
        <v>1477</v>
      </c>
      <c r="CI41" t="s">
        <v>142</v>
      </c>
      <c r="CJ41" t="s">
        <v>1478</v>
      </c>
      <c r="CK41" s="1" t="s">
        <v>1479</v>
      </c>
      <c r="CL41" t="s">
        <v>136</v>
      </c>
      <c r="CM41" t="s">
        <v>1480</v>
      </c>
      <c r="CN41" t="s">
        <v>144</v>
      </c>
      <c r="CO41" t="s">
        <v>144</v>
      </c>
      <c r="CP41" t="s">
        <v>1481</v>
      </c>
      <c r="CQ41" t="s">
        <v>136</v>
      </c>
      <c r="CR41" t="s">
        <v>1482</v>
      </c>
      <c r="CS41" t="s">
        <v>165</v>
      </c>
      <c r="CT41" t="s">
        <v>142</v>
      </c>
      <c r="CU41" t="s">
        <v>1483</v>
      </c>
      <c r="CV41" s="1" t="s">
        <v>1484</v>
      </c>
      <c r="CX41" t="s">
        <v>142</v>
      </c>
      <c r="CY41" s="1" t="s">
        <v>1485</v>
      </c>
      <c r="CZ41" t="s">
        <v>138</v>
      </c>
      <c r="DB41" t="s">
        <v>142</v>
      </c>
      <c r="DC41" t="s">
        <v>1486</v>
      </c>
      <c r="DD41" t="s">
        <v>1487</v>
      </c>
      <c r="DE41" t="s">
        <v>1488</v>
      </c>
    </row>
    <row r="42" spans="1:109" ht="15.95" customHeight="1">
      <c r="A42" t="s">
        <v>1927</v>
      </c>
      <c r="B42" t="s">
        <v>219</v>
      </c>
      <c r="D42" t="s">
        <v>1331</v>
      </c>
      <c r="F42" t="s">
        <v>221</v>
      </c>
      <c r="H42" t="s">
        <v>138</v>
      </c>
      <c r="I42" t="s">
        <v>1493</v>
      </c>
      <c r="J42" t="s">
        <v>182</v>
      </c>
      <c r="L42" t="s">
        <v>1494</v>
      </c>
      <c r="O42" t="s">
        <v>148</v>
      </c>
      <c r="Q42" t="s">
        <v>132</v>
      </c>
      <c r="S42">
        <v>2006</v>
      </c>
      <c r="T42" t="s">
        <v>133</v>
      </c>
      <c r="U42" t="s">
        <v>759</v>
      </c>
      <c r="V42" t="s">
        <v>1495</v>
      </c>
      <c r="W42" t="s">
        <v>136</v>
      </c>
      <c r="X42" s="1" t="s">
        <v>1496</v>
      </c>
      <c r="Y42" t="s">
        <v>138</v>
      </c>
      <c r="Z42" t="s">
        <v>1497</v>
      </c>
      <c r="AA42" t="s">
        <v>138</v>
      </c>
      <c r="AB42" t="s">
        <v>1498</v>
      </c>
      <c r="AC42" t="s">
        <v>406</v>
      </c>
      <c r="AE42" t="s">
        <v>138</v>
      </c>
      <c r="AG42" t="s">
        <v>136</v>
      </c>
      <c r="AH42" t="s">
        <v>1499</v>
      </c>
      <c r="AI42" t="s">
        <v>144</v>
      </c>
      <c r="AJ42" t="s">
        <v>171</v>
      </c>
      <c r="AK42" t="s">
        <v>1500</v>
      </c>
      <c r="AL42" t="s">
        <v>171</v>
      </c>
      <c r="AM42" s="1" t="s">
        <v>1501</v>
      </c>
      <c r="AN42" t="s">
        <v>147</v>
      </c>
      <c r="AO42" t="s">
        <v>147</v>
      </c>
      <c r="AP42" t="s">
        <v>147</v>
      </c>
      <c r="AQ42" t="s">
        <v>147</v>
      </c>
      <c r="AR42" t="s">
        <v>147</v>
      </c>
      <c r="AS42" t="s">
        <v>147</v>
      </c>
      <c r="AT42" t="s">
        <v>147</v>
      </c>
      <c r="AU42" t="s">
        <v>147</v>
      </c>
      <c r="AV42" t="s">
        <v>147</v>
      </c>
      <c r="AW42" t="s">
        <v>147</v>
      </c>
      <c r="AX42">
        <v>8</v>
      </c>
      <c r="AY42">
        <v>4</v>
      </c>
      <c r="AZ42">
        <v>1</v>
      </c>
      <c r="BA42">
        <v>2</v>
      </c>
      <c r="BB42">
        <v>7</v>
      </c>
      <c r="BC42">
        <v>10</v>
      </c>
      <c r="BD42">
        <v>5</v>
      </c>
      <c r="BE42">
        <v>6</v>
      </c>
      <c r="BF42">
        <v>3</v>
      </c>
      <c r="BG42">
        <v>9</v>
      </c>
      <c r="BH42" t="s">
        <v>1502</v>
      </c>
      <c r="BI42" t="s">
        <v>1503</v>
      </c>
      <c r="BJ42" t="s">
        <v>1504</v>
      </c>
      <c r="BK42" t="s">
        <v>1505</v>
      </c>
      <c r="BL42" s="1" t="s">
        <v>1506</v>
      </c>
      <c r="BM42" t="s">
        <v>136</v>
      </c>
      <c r="BN42" s="1" t="s">
        <v>1507</v>
      </c>
      <c r="BP42" t="s">
        <v>1508</v>
      </c>
      <c r="BQ42" t="s">
        <v>144</v>
      </c>
      <c r="BR42" t="s">
        <v>381</v>
      </c>
      <c r="BS42" t="s">
        <v>1509</v>
      </c>
      <c r="BT42" t="s">
        <v>144</v>
      </c>
      <c r="BU42" t="s">
        <v>165</v>
      </c>
      <c r="BV42" s="1" t="s">
        <v>1510</v>
      </c>
      <c r="BW42" t="s">
        <v>144</v>
      </c>
      <c r="BX42" t="s">
        <v>1511</v>
      </c>
      <c r="BY42" t="s">
        <v>142</v>
      </c>
      <c r="BZ42" t="s">
        <v>1512</v>
      </c>
      <c r="CA42" t="s">
        <v>165</v>
      </c>
      <c r="CB42" t="s">
        <v>1513</v>
      </c>
      <c r="CC42" t="s">
        <v>142</v>
      </c>
      <c r="CD42" t="s">
        <v>165</v>
      </c>
      <c r="CE42" t="s">
        <v>142</v>
      </c>
      <c r="CF42" t="s">
        <v>142</v>
      </c>
      <c r="CG42" t="s">
        <v>165</v>
      </c>
      <c r="CH42" s="1" t="s">
        <v>1514</v>
      </c>
      <c r="CI42" t="s">
        <v>171</v>
      </c>
      <c r="CJ42" s="1" t="s">
        <v>1515</v>
      </c>
      <c r="CK42" t="s">
        <v>1516</v>
      </c>
      <c r="CL42" t="s">
        <v>136</v>
      </c>
      <c r="CM42" s="1" t="s">
        <v>1517</v>
      </c>
      <c r="CN42" t="s">
        <v>142</v>
      </c>
      <c r="CP42" t="s">
        <v>1518</v>
      </c>
      <c r="CQ42" t="s">
        <v>138</v>
      </c>
      <c r="CR42" t="s">
        <v>1519</v>
      </c>
      <c r="CV42" s="1" t="s">
        <v>1520</v>
      </c>
      <c r="CW42" s="1" t="s">
        <v>1521</v>
      </c>
      <c r="CX42" t="s">
        <v>142</v>
      </c>
      <c r="CY42" s="1" t="s">
        <v>1522</v>
      </c>
      <c r="CZ42" t="s">
        <v>138</v>
      </c>
      <c r="DB42" t="s">
        <v>142</v>
      </c>
      <c r="DC42" t="s">
        <v>1523</v>
      </c>
      <c r="DD42" s="1" t="s">
        <v>1524</v>
      </c>
      <c r="DE42" s="1" t="s">
        <v>1525</v>
      </c>
    </row>
    <row r="43" spans="1:109" ht="15.95" customHeight="1">
      <c r="A43" t="s">
        <v>1928</v>
      </c>
      <c r="B43" t="s">
        <v>327</v>
      </c>
      <c r="D43" t="s">
        <v>125</v>
      </c>
      <c r="F43" t="s">
        <v>367</v>
      </c>
      <c r="H43" t="s">
        <v>1530</v>
      </c>
      <c r="I43" t="s">
        <v>128</v>
      </c>
      <c r="J43" t="s">
        <v>182</v>
      </c>
      <c r="L43" t="s">
        <v>1531</v>
      </c>
      <c r="O43" t="s">
        <v>146</v>
      </c>
      <c r="Q43" t="s">
        <v>183</v>
      </c>
      <c r="S43">
        <v>2010</v>
      </c>
      <c r="T43" t="s">
        <v>759</v>
      </c>
      <c r="U43" t="s">
        <v>184</v>
      </c>
      <c r="V43" t="s">
        <v>1532</v>
      </c>
      <c r="W43" t="s">
        <v>138</v>
      </c>
      <c r="X43" t="s">
        <v>1533</v>
      </c>
      <c r="Y43" t="s">
        <v>136</v>
      </c>
      <c r="Z43" t="s">
        <v>1534</v>
      </c>
      <c r="AA43" t="s">
        <v>136</v>
      </c>
      <c r="AB43" t="s">
        <v>1535</v>
      </c>
      <c r="AC43" t="s">
        <v>138</v>
      </c>
      <c r="AE43" t="s">
        <v>138</v>
      </c>
      <c r="AG43" t="s">
        <v>136</v>
      </c>
      <c r="AI43" t="s">
        <v>144</v>
      </c>
      <c r="AJ43" t="s">
        <v>165</v>
      </c>
      <c r="AK43" t="s">
        <v>1536</v>
      </c>
      <c r="AL43" t="s">
        <v>144</v>
      </c>
      <c r="AM43" t="s">
        <v>1537</v>
      </c>
      <c r="AN43" t="s">
        <v>450</v>
      </c>
      <c r="AO43" t="s">
        <v>147</v>
      </c>
      <c r="AP43" t="s">
        <v>147</v>
      </c>
      <c r="AQ43" t="s">
        <v>147</v>
      </c>
      <c r="AR43" t="s">
        <v>147</v>
      </c>
      <c r="AS43" t="s">
        <v>450</v>
      </c>
      <c r="AT43" t="s">
        <v>147</v>
      </c>
      <c r="AU43" t="s">
        <v>450</v>
      </c>
      <c r="AV43" t="s">
        <v>147</v>
      </c>
      <c r="AW43" t="s">
        <v>450</v>
      </c>
      <c r="AX43">
        <v>6</v>
      </c>
      <c r="AY43">
        <v>2</v>
      </c>
      <c r="AZ43">
        <v>3</v>
      </c>
      <c r="BA43">
        <v>5</v>
      </c>
      <c r="BB43">
        <v>4</v>
      </c>
      <c r="BC43">
        <v>9</v>
      </c>
      <c r="BD43">
        <v>7</v>
      </c>
      <c r="BE43">
        <v>8</v>
      </c>
      <c r="BF43">
        <v>1</v>
      </c>
      <c r="BG43">
        <v>10</v>
      </c>
      <c r="BH43" t="s">
        <v>1538</v>
      </c>
      <c r="BJ43" t="s">
        <v>1539</v>
      </c>
      <c r="BK43" t="s">
        <v>1540</v>
      </c>
      <c r="BL43" s="1" t="s">
        <v>1541</v>
      </c>
      <c r="BM43" t="s">
        <v>136</v>
      </c>
      <c r="BN43" t="s">
        <v>1542</v>
      </c>
      <c r="BP43" t="s">
        <v>1543</v>
      </c>
      <c r="BQ43" t="s">
        <v>144</v>
      </c>
      <c r="BR43" t="s">
        <v>136</v>
      </c>
      <c r="BS43" t="s">
        <v>1544</v>
      </c>
      <c r="BT43" t="s">
        <v>144</v>
      </c>
      <c r="BU43" t="s">
        <v>144</v>
      </c>
      <c r="BV43" t="s">
        <v>1545</v>
      </c>
      <c r="BW43" t="s">
        <v>142</v>
      </c>
      <c r="BX43" t="s">
        <v>1546</v>
      </c>
      <c r="BY43" t="s">
        <v>144</v>
      </c>
      <c r="BZ43" t="s">
        <v>1547</v>
      </c>
      <c r="CA43" t="s">
        <v>165</v>
      </c>
      <c r="CC43" t="s">
        <v>144</v>
      </c>
      <c r="CD43" t="s">
        <v>142</v>
      </c>
      <c r="CE43" t="s">
        <v>165</v>
      </c>
      <c r="CF43" t="s">
        <v>165</v>
      </c>
      <c r="CG43" t="s">
        <v>165</v>
      </c>
      <c r="CH43" t="s">
        <v>1548</v>
      </c>
      <c r="CI43" t="s">
        <v>165</v>
      </c>
      <c r="CJ43" t="s">
        <v>1549</v>
      </c>
      <c r="CK43" t="s">
        <v>406</v>
      </c>
      <c r="CL43" t="s">
        <v>381</v>
      </c>
      <c r="CM43" t="s">
        <v>757</v>
      </c>
      <c r="CQ43" t="s">
        <v>138</v>
      </c>
      <c r="CR43" t="s">
        <v>1550</v>
      </c>
      <c r="CW43" t="s">
        <v>1551</v>
      </c>
      <c r="CX43" t="s">
        <v>144</v>
      </c>
      <c r="CY43" t="s">
        <v>406</v>
      </c>
      <c r="CZ43" t="s">
        <v>138</v>
      </c>
      <c r="DB43" t="s">
        <v>144</v>
      </c>
      <c r="DC43" t="s">
        <v>1552</v>
      </c>
      <c r="DD43" t="s">
        <v>1553</v>
      </c>
      <c r="DE43" t="s">
        <v>1554</v>
      </c>
    </row>
    <row r="44" spans="1:109" ht="15.95" customHeight="1">
      <c r="A44" t="s">
        <v>1929</v>
      </c>
      <c r="B44" t="s">
        <v>578</v>
      </c>
      <c r="C44" t="s">
        <v>1559</v>
      </c>
      <c r="D44" t="s">
        <v>578</v>
      </c>
      <c r="E44" t="s">
        <v>1560</v>
      </c>
      <c r="F44" t="s">
        <v>221</v>
      </c>
      <c r="H44" t="s">
        <v>126</v>
      </c>
      <c r="I44" t="s">
        <v>223</v>
      </c>
      <c r="J44" t="s">
        <v>182</v>
      </c>
      <c r="M44" t="s">
        <v>292</v>
      </c>
      <c r="O44" t="s">
        <v>131</v>
      </c>
      <c r="Q44" t="s">
        <v>183</v>
      </c>
      <c r="S44">
        <v>2003</v>
      </c>
      <c r="T44" t="s">
        <v>133</v>
      </c>
      <c r="U44" t="s">
        <v>133</v>
      </c>
      <c r="V44" t="s">
        <v>1561</v>
      </c>
      <c r="W44" t="s">
        <v>136</v>
      </c>
      <c r="X44" t="s">
        <v>1562</v>
      </c>
      <c r="Y44" t="s">
        <v>136</v>
      </c>
      <c r="Z44" t="s">
        <v>1563</v>
      </c>
      <c r="AA44" t="s">
        <v>136</v>
      </c>
      <c r="AB44" t="s">
        <v>1564</v>
      </c>
      <c r="AC44" t="s">
        <v>138</v>
      </c>
      <c r="AE44" t="s">
        <v>138</v>
      </c>
      <c r="AG44" t="s">
        <v>136</v>
      </c>
      <c r="AH44" t="s">
        <v>1565</v>
      </c>
      <c r="AI44" t="s">
        <v>165</v>
      </c>
      <c r="AJ44" t="s">
        <v>142</v>
      </c>
      <c r="AK44" t="s">
        <v>1566</v>
      </c>
      <c r="AL44" t="s">
        <v>142</v>
      </c>
      <c r="AM44" t="s">
        <v>1567</v>
      </c>
      <c r="AN44" t="s">
        <v>147</v>
      </c>
      <c r="AO44" t="s">
        <v>147</v>
      </c>
      <c r="AP44" t="s">
        <v>147</v>
      </c>
      <c r="AQ44" t="s">
        <v>147</v>
      </c>
      <c r="AR44" t="s">
        <v>147</v>
      </c>
      <c r="AS44" t="s">
        <v>147</v>
      </c>
      <c r="AT44" t="s">
        <v>147</v>
      </c>
      <c r="AU44" t="s">
        <v>147</v>
      </c>
      <c r="AV44" t="s">
        <v>147</v>
      </c>
      <c r="AW44" t="s">
        <v>147</v>
      </c>
      <c r="AX44">
        <v>4</v>
      </c>
      <c r="AY44">
        <v>2</v>
      </c>
      <c r="AZ44">
        <v>8</v>
      </c>
      <c r="BA44">
        <v>3</v>
      </c>
      <c r="BB44">
        <v>6</v>
      </c>
      <c r="BC44">
        <v>9</v>
      </c>
      <c r="BD44">
        <v>7</v>
      </c>
      <c r="BE44">
        <v>10</v>
      </c>
      <c r="BF44">
        <v>1</v>
      </c>
      <c r="BG44">
        <v>5</v>
      </c>
      <c r="BH44" t="s">
        <v>1568</v>
      </c>
      <c r="BI44" t="s">
        <v>1569</v>
      </c>
      <c r="BJ44" t="s">
        <v>1570</v>
      </c>
      <c r="BK44" t="s">
        <v>1571</v>
      </c>
      <c r="BL44" t="s">
        <v>1572</v>
      </c>
      <c r="BM44" t="s">
        <v>136</v>
      </c>
      <c r="BN44" t="s">
        <v>1573</v>
      </c>
      <c r="BP44" t="s">
        <v>772</v>
      </c>
      <c r="BQ44" t="s">
        <v>142</v>
      </c>
      <c r="BR44" t="s">
        <v>381</v>
      </c>
      <c r="BS44" t="s">
        <v>1574</v>
      </c>
      <c r="BT44" t="s">
        <v>144</v>
      </c>
      <c r="BU44" t="s">
        <v>144</v>
      </c>
      <c r="BV44" t="s">
        <v>1575</v>
      </c>
      <c r="BW44" t="s">
        <v>142</v>
      </c>
      <c r="BX44" t="s">
        <v>1576</v>
      </c>
      <c r="BY44" t="s">
        <v>165</v>
      </c>
      <c r="BZ44" t="s">
        <v>1577</v>
      </c>
      <c r="CA44" t="s">
        <v>142</v>
      </c>
      <c r="CB44" t="s">
        <v>1578</v>
      </c>
      <c r="CC44" t="s">
        <v>144</v>
      </c>
      <c r="CD44" t="s">
        <v>142</v>
      </c>
      <c r="CE44" t="s">
        <v>144</v>
      </c>
      <c r="CF44" t="s">
        <v>142</v>
      </c>
      <c r="CG44" t="s">
        <v>142</v>
      </c>
      <c r="CH44" t="s">
        <v>1579</v>
      </c>
      <c r="CI44" t="s">
        <v>144</v>
      </c>
      <c r="CJ44" t="s">
        <v>1580</v>
      </c>
      <c r="CK44" t="s">
        <v>1581</v>
      </c>
      <c r="CL44" t="s">
        <v>136</v>
      </c>
      <c r="CM44" t="s">
        <v>1582</v>
      </c>
      <c r="CN44" t="s">
        <v>171</v>
      </c>
      <c r="CO44" t="s">
        <v>142</v>
      </c>
      <c r="CP44" t="s">
        <v>1583</v>
      </c>
      <c r="CQ44" t="s">
        <v>136</v>
      </c>
      <c r="CR44" t="s">
        <v>1584</v>
      </c>
      <c r="CS44" t="s">
        <v>171</v>
      </c>
      <c r="CT44" t="s">
        <v>171</v>
      </c>
      <c r="CU44" t="s">
        <v>1585</v>
      </c>
      <c r="CV44" s="1" t="s">
        <v>1586</v>
      </c>
      <c r="CW44" t="s">
        <v>1587</v>
      </c>
      <c r="CX44" t="s">
        <v>142</v>
      </c>
      <c r="CY44" t="s">
        <v>1588</v>
      </c>
      <c r="CZ44" t="s">
        <v>138</v>
      </c>
      <c r="DB44" t="s">
        <v>171</v>
      </c>
      <c r="DC44" t="s">
        <v>1589</v>
      </c>
      <c r="DD44" s="1" t="s">
        <v>1590</v>
      </c>
      <c r="DE44" t="s">
        <v>1591</v>
      </c>
    </row>
    <row r="45" spans="1:109" ht="15.95" customHeight="1">
      <c r="A45" t="s">
        <v>1930</v>
      </c>
      <c r="B45" t="s">
        <v>219</v>
      </c>
      <c r="D45" t="s">
        <v>125</v>
      </c>
      <c r="F45" t="s">
        <v>221</v>
      </c>
      <c r="H45" t="s">
        <v>367</v>
      </c>
      <c r="I45" t="s">
        <v>128</v>
      </c>
      <c r="J45" t="s">
        <v>182</v>
      </c>
      <c r="L45" t="s">
        <v>1596</v>
      </c>
      <c r="O45" t="s">
        <v>146</v>
      </c>
      <c r="Q45" t="s">
        <v>183</v>
      </c>
      <c r="S45">
        <v>2011</v>
      </c>
      <c r="T45" t="s">
        <v>759</v>
      </c>
      <c r="U45" t="s">
        <v>759</v>
      </c>
      <c r="V45" t="s">
        <v>1597</v>
      </c>
      <c r="W45" t="s">
        <v>138</v>
      </c>
      <c r="X45" t="s">
        <v>1598</v>
      </c>
      <c r="Y45" t="s">
        <v>136</v>
      </c>
      <c r="Z45" t="s">
        <v>1599</v>
      </c>
      <c r="AA45" t="s">
        <v>136</v>
      </c>
      <c r="AB45" t="s">
        <v>1600</v>
      </c>
      <c r="AC45" t="s">
        <v>136</v>
      </c>
      <c r="AD45" t="s">
        <v>1601</v>
      </c>
      <c r="AE45" t="s">
        <v>138</v>
      </c>
      <c r="AG45" t="s">
        <v>136</v>
      </c>
      <c r="AH45" t="s">
        <v>1602</v>
      </c>
      <c r="AI45" t="s">
        <v>142</v>
      </c>
      <c r="AJ45" t="s">
        <v>171</v>
      </c>
      <c r="AK45" s="1" t="s">
        <v>1603</v>
      </c>
      <c r="AL45" t="s">
        <v>144</v>
      </c>
      <c r="AM45" t="s">
        <v>1604</v>
      </c>
      <c r="AN45" t="s">
        <v>450</v>
      </c>
      <c r="AO45" t="s">
        <v>146</v>
      </c>
      <c r="AP45" t="s">
        <v>147</v>
      </c>
      <c r="AQ45" t="s">
        <v>147</v>
      </c>
      <c r="AR45" t="s">
        <v>450</v>
      </c>
      <c r="AS45" t="s">
        <v>147</v>
      </c>
      <c r="AT45" t="s">
        <v>450</v>
      </c>
      <c r="AU45" t="s">
        <v>450</v>
      </c>
      <c r="AV45" t="s">
        <v>147</v>
      </c>
      <c r="AW45" t="s">
        <v>450</v>
      </c>
      <c r="AX45">
        <v>7</v>
      </c>
      <c r="AY45">
        <v>1</v>
      </c>
      <c r="AZ45">
        <v>3</v>
      </c>
      <c r="BA45">
        <v>4</v>
      </c>
      <c r="BB45">
        <v>5</v>
      </c>
      <c r="BC45">
        <v>8</v>
      </c>
      <c r="BD45">
        <v>9</v>
      </c>
      <c r="BE45">
        <v>6</v>
      </c>
      <c r="BF45">
        <v>2</v>
      </c>
      <c r="BG45">
        <v>10</v>
      </c>
      <c r="BH45" t="s">
        <v>1605</v>
      </c>
      <c r="BI45" t="s">
        <v>1606</v>
      </c>
      <c r="BJ45" t="s">
        <v>1607</v>
      </c>
      <c r="BK45" t="s">
        <v>1608</v>
      </c>
      <c r="BL45" s="1" t="s">
        <v>1609</v>
      </c>
      <c r="BM45" t="s">
        <v>136</v>
      </c>
      <c r="BN45" s="1" t="s">
        <v>1610</v>
      </c>
      <c r="BP45" t="s">
        <v>1611</v>
      </c>
      <c r="BQ45" t="s">
        <v>144</v>
      </c>
      <c r="BR45" t="s">
        <v>136</v>
      </c>
      <c r="BS45" s="1" t="s">
        <v>1612</v>
      </c>
      <c r="BT45" t="s">
        <v>246</v>
      </c>
      <c r="BU45" t="s">
        <v>144</v>
      </c>
      <c r="BV45" t="s">
        <v>1613</v>
      </c>
      <c r="BW45" t="s">
        <v>142</v>
      </c>
      <c r="BX45" s="1" t="s">
        <v>1614</v>
      </c>
      <c r="BY45" t="s">
        <v>142</v>
      </c>
      <c r="BZ45" t="s">
        <v>1615</v>
      </c>
      <c r="CA45" t="s">
        <v>142</v>
      </c>
      <c r="CB45" t="s">
        <v>1616</v>
      </c>
      <c r="CC45" t="s">
        <v>142</v>
      </c>
      <c r="CD45" t="s">
        <v>144</v>
      </c>
      <c r="CE45" t="s">
        <v>144</v>
      </c>
      <c r="CF45" t="s">
        <v>144</v>
      </c>
      <c r="CG45" t="s">
        <v>142</v>
      </c>
      <c r="CH45" t="s">
        <v>1617</v>
      </c>
      <c r="CI45" t="s">
        <v>171</v>
      </c>
      <c r="CJ45" t="s">
        <v>1618</v>
      </c>
      <c r="CK45" t="s">
        <v>1619</v>
      </c>
      <c r="CL45" t="s">
        <v>136</v>
      </c>
      <c r="CN45" t="s">
        <v>246</v>
      </c>
      <c r="CO45" t="s">
        <v>171</v>
      </c>
      <c r="CP45" t="s">
        <v>1620</v>
      </c>
      <c r="CQ45" t="s">
        <v>136</v>
      </c>
      <c r="CS45" t="s">
        <v>165</v>
      </c>
      <c r="CT45" t="s">
        <v>165</v>
      </c>
      <c r="CU45" t="s">
        <v>1621</v>
      </c>
      <c r="CV45" s="1" t="s">
        <v>1622</v>
      </c>
      <c r="CW45" s="1" t="s">
        <v>1623</v>
      </c>
      <c r="CX45" t="s">
        <v>165</v>
      </c>
      <c r="CY45" t="s">
        <v>1624</v>
      </c>
      <c r="DB45" t="s">
        <v>142</v>
      </c>
      <c r="DC45" t="s">
        <v>1625</v>
      </c>
      <c r="DD45" s="1" t="s">
        <v>1626</v>
      </c>
      <c r="DE45" t="s">
        <v>1627</v>
      </c>
    </row>
    <row r="46" spans="1:109" ht="15.95" customHeight="1">
      <c r="A46" t="s">
        <v>1931</v>
      </c>
      <c r="B46" t="s">
        <v>124</v>
      </c>
      <c r="D46" t="s">
        <v>125</v>
      </c>
      <c r="F46" t="s">
        <v>221</v>
      </c>
      <c r="H46" t="s">
        <v>126</v>
      </c>
      <c r="I46" t="s">
        <v>128</v>
      </c>
      <c r="J46" t="s">
        <v>129</v>
      </c>
      <c r="L46" t="s">
        <v>1632</v>
      </c>
      <c r="O46" t="s">
        <v>292</v>
      </c>
      <c r="Q46" t="s">
        <v>183</v>
      </c>
      <c r="S46">
        <v>2005</v>
      </c>
      <c r="T46" t="s">
        <v>293</v>
      </c>
      <c r="U46" t="s">
        <v>293</v>
      </c>
      <c r="V46" t="s">
        <v>330</v>
      </c>
      <c r="W46" t="s">
        <v>136</v>
      </c>
      <c r="X46" t="s">
        <v>1633</v>
      </c>
      <c r="Y46" t="s">
        <v>138</v>
      </c>
      <c r="Z46" t="s">
        <v>1634</v>
      </c>
      <c r="AA46" t="s">
        <v>136</v>
      </c>
      <c r="AB46" t="s">
        <v>1635</v>
      </c>
      <c r="AC46" t="s">
        <v>138</v>
      </c>
      <c r="AE46" t="s">
        <v>138</v>
      </c>
      <c r="AG46" t="s">
        <v>138</v>
      </c>
      <c r="AI46" t="s">
        <v>144</v>
      </c>
      <c r="AJ46" t="s">
        <v>144</v>
      </c>
      <c r="AK46" t="s">
        <v>1636</v>
      </c>
      <c r="AL46" t="s">
        <v>144</v>
      </c>
      <c r="AM46" t="s">
        <v>1637</v>
      </c>
      <c r="AN46" t="s">
        <v>148</v>
      </c>
      <c r="AO46" t="s">
        <v>148</v>
      </c>
      <c r="AP46" t="s">
        <v>148</v>
      </c>
      <c r="AQ46" t="s">
        <v>148</v>
      </c>
      <c r="AR46" t="s">
        <v>148</v>
      </c>
      <c r="AS46" t="s">
        <v>146</v>
      </c>
      <c r="AT46" t="s">
        <v>148</v>
      </c>
      <c r="AU46" t="s">
        <v>148</v>
      </c>
      <c r="AV46" t="s">
        <v>148</v>
      </c>
      <c r="AW46" t="s">
        <v>148</v>
      </c>
      <c r="AX46">
        <v>5</v>
      </c>
      <c r="AY46">
        <v>4</v>
      </c>
      <c r="AZ46">
        <v>2</v>
      </c>
      <c r="BA46">
        <v>3</v>
      </c>
      <c r="BB46">
        <v>6</v>
      </c>
      <c r="BC46">
        <v>10</v>
      </c>
      <c r="BD46">
        <v>8</v>
      </c>
      <c r="BE46">
        <v>9</v>
      </c>
      <c r="BF46">
        <v>1</v>
      </c>
      <c r="BG46">
        <v>7</v>
      </c>
      <c r="BH46" t="s">
        <v>1638</v>
      </c>
      <c r="BI46" t="s">
        <v>1639</v>
      </c>
      <c r="BJ46" t="s">
        <v>1640</v>
      </c>
      <c r="BK46" t="s">
        <v>1641</v>
      </c>
      <c r="BL46" s="1" t="s">
        <v>1642</v>
      </c>
      <c r="BM46" t="s">
        <v>136</v>
      </c>
      <c r="BN46" s="1" t="s">
        <v>1643</v>
      </c>
      <c r="BP46" s="1" t="s">
        <v>1644</v>
      </c>
      <c r="BQ46" t="s">
        <v>144</v>
      </c>
      <c r="BR46" t="s">
        <v>381</v>
      </c>
      <c r="BS46" t="s">
        <v>1645</v>
      </c>
      <c r="BT46" t="s">
        <v>144</v>
      </c>
      <c r="BU46" t="s">
        <v>144</v>
      </c>
      <c r="BV46" s="1" t="s">
        <v>1646</v>
      </c>
      <c r="BW46" t="s">
        <v>144</v>
      </c>
      <c r="BX46" t="s">
        <v>1647</v>
      </c>
      <c r="BY46" t="s">
        <v>246</v>
      </c>
      <c r="BZ46" t="s">
        <v>1648</v>
      </c>
      <c r="CA46" t="s">
        <v>144</v>
      </c>
      <c r="CB46" t="s">
        <v>1649</v>
      </c>
      <c r="CC46" t="s">
        <v>142</v>
      </c>
      <c r="CD46" t="s">
        <v>142</v>
      </c>
      <c r="CE46" t="s">
        <v>144</v>
      </c>
      <c r="CF46" t="s">
        <v>144</v>
      </c>
      <c r="CG46" t="s">
        <v>142</v>
      </c>
      <c r="CH46" t="s">
        <v>1650</v>
      </c>
      <c r="CI46" t="s">
        <v>142</v>
      </c>
      <c r="CJ46" t="s">
        <v>1651</v>
      </c>
      <c r="CK46" s="1" t="s">
        <v>1652</v>
      </c>
      <c r="CL46" t="s">
        <v>136</v>
      </c>
      <c r="CM46" t="s">
        <v>1653</v>
      </c>
      <c r="CN46" t="s">
        <v>142</v>
      </c>
      <c r="CO46" t="s">
        <v>144</v>
      </c>
      <c r="CP46" t="s">
        <v>1654</v>
      </c>
      <c r="CQ46" t="s">
        <v>136</v>
      </c>
      <c r="CR46" t="s">
        <v>1655</v>
      </c>
      <c r="CS46" t="s">
        <v>171</v>
      </c>
      <c r="CT46" t="s">
        <v>142</v>
      </c>
      <c r="CU46" t="s">
        <v>1656</v>
      </c>
      <c r="CV46" s="1" t="s">
        <v>1657</v>
      </c>
      <c r="CW46" s="1" t="s">
        <v>1658</v>
      </c>
      <c r="CX46" t="s">
        <v>144</v>
      </c>
      <c r="CY46" s="1" t="s">
        <v>1659</v>
      </c>
      <c r="CZ46" t="s">
        <v>138</v>
      </c>
      <c r="DB46" t="s">
        <v>171</v>
      </c>
      <c r="DD46" t="s">
        <v>1660</v>
      </c>
      <c r="DE46" t="s">
        <v>1661</v>
      </c>
    </row>
    <row r="47" spans="1:109" ht="15.95" customHeight="1">
      <c r="A47" t="s">
        <v>1932</v>
      </c>
      <c r="B47" t="s">
        <v>1666</v>
      </c>
      <c r="D47" t="s">
        <v>125</v>
      </c>
      <c r="F47" t="s">
        <v>221</v>
      </c>
      <c r="H47" t="s">
        <v>1667</v>
      </c>
      <c r="I47" t="s">
        <v>128</v>
      </c>
      <c r="J47" t="s">
        <v>129</v>
      </c>
      <c r="L47" t="s">
        <v>1668</v>
      </c>
      <c r="O47" t="s">
        <v>148</v>
      </c>
      <c r="Q47" t="s">
        <v>132</v>
      </c>
      <c r="S47">
        <v>2009</v>
      </c>
      <c r="T47" t="s">
        <v>759</v>
      </c>
      <c r="U47" t="s">
        <v>184</v>
      </c>
      <c r="V47" t="s">
        <v>1669</v>
      </c>
      <c r="W47" t="s">
        <v>136</v>
      </c>
      <c r="X47" t="s">
        <v>1670</v>
      </c>
      <c r="Y47" t="s">
        <v>136</v>
      </c>
      <c r="Z47" t="s">
        <v>1671</v>
      </c>
      <c r="AA47" t="s">
        <v>136</v>
      </c>
      <c r="AB47" t="s">
        <v>1672</v>
      </c>
      <c r="AC47" t="s">
        <v>138</v>
      </c>
      <c r="AE47" t="s">
        <v>138</v>
      </c>
      <c r="AG47" t="s">
        <v>136</v>
      </c>
      <c r="AH47" t="s">
        <v>1673</v>
      </c>
      <c r="AI47" t="s">
        <v>144</v>
      </c>
      <c r="AJ47" t="s">
        <v>144</v>
      </c>
      <c r="AK47" t="s">
        <v>1674</v>
      </c>
      <c r="AL47" t="s">
        <v>144</v>
      </c>
      <c r="AM47" t="s">
        <v>1675</v>
      </c>
      <c r="AN47" t="s">
        <v>146</v>
      </c>
      <c r="AO47" t="s">
        <v>148</v>
      </c>
      <c r="AP47" t="s">
        <v>148</v>
      </c>
      <c r="AQ47" t="s">
        <v>146</v>
      </c>
      <c r="AR47" t="s">
        <v>146</v>
      </c>
      <c r="AS47" t="s">
        <v>146</v>
      </c>
      <c r="AT47" t="s">
        <v>148</v>
      </c>
      <c r="AU47" t="s">
        <v>148</v>
      </c>
      <c r="AV47" t="s">
        <v>146</v>
      </c>
      <c r="AW47" t="s">
        <v>148</v>
      </c>
      <c r="AX47">
        <v>3</v>
      </c>
      <c r="AY47">
        <v>4</v>
      </c>
      <c r="AZ47">
        <v>2</v>
      </c>
      <c r="BA47">
        <v>7</v>
      </c>
      <c r="BB47">
        <v>5</v>
      </c>
      <c r="BC47">
        <v>10</v>
      </c>
      <c r="BD47">
        <v>8</v>
      </c>
      <c r="BE47">
        <v>1</v>
      </c>
      <c r="BF47">
        <v>6</v>
      </c>
      <c r="BG47">
        <v>9</v>
      </c>
      <c r="BH47" t="s">
        <v>1676</v>
      </c>
      <c r="BI47" t="s">
        <v>1677</v>
      </c>
      <c r="BJ47" t="s">
        <v>1678</v>
      </c>
      <c r="BK47" t="s">
        <v>1679</v>
      </c>
      <c r="BL47" t="s">
        <v>1680</v>
      </c>
      <c r="BM47" t="s">
        <v>136</v>
      </c>
      <c r="BN47" t="s">
        <v>1681</v>
      </c>
      <c r="BP47" t="s">
        <v>1682</v>
      </c>
      <c r="BQ47" t="s">
        <v>144</v>
      </c>
      <c r="BR47" t="s">
        <v>381</v>
      </c>
      <c r="BS47" t="s">
        <v>1683</v>
      </c>
      <c r="BT47" t="s">
        <v>144</v>
      </c>
      <c r="BU47" t="s">
        <v>142</v>
      </c>
      <c r="BV47" t="s">
        <v>1684</v>
      </c>
      <c r="BW47" t="s">
        <v>144</v>
      </c>
      <c r="BX47" t="s">
        <v>1685</v>
      </c>
      <c r="BY47" t="s">
        <v>142</v>
      </c>
      <c r="BZ47" t="s">
        <v>1686</v>
      </c>
      <c r="CA47" t="s">
        <v>144</v>
      </c>
      <c r="CB47" t="s">
        <v>1687</v>
      </c>
      <c r="CC47" t="s">
        <v>142</v>
      </c>
      <c r="CD47" t="s">
        <v>142</v>
      </c>
      <c r="CE47" t="s">
        <v>142</v>
      </c>
      <c r="CF47" t="s">
        <v>142</v>
      </c>
      <c r="CG47" t="s">
        <v>142</v>
      </c>
      <c r="CH47" t="s">
        <v>1688</v>
      </c>
      <c r="CI47" t="s">
        <v>142</v>
      </c>
      <c r="CJ47" t="s">
        <v>1689</v>
      </c>
      <c r="CK47" t="s">
        <v>1690</v>
      </c>
      <c r="CL47" t="s">
        <v>136</v>
      </c>
      <c r="CM47" t="s">
        <v>1691</v>
      </c>
      <c r="CN47" t="s">
        <v>142</v>
      </c>
      <c r="CO47" t="s">
        <v>144</v>
      </c>
      <c r="CP47" t="s">
        <v>1692</v>
      </c>
      <c r="CQ47" t="s">
        <v>381</v>
      </c>
      <c r="CR47" t="s">
        <v>1693</v>
      </c>
      <c r="CV47" t="s">
        <v>1694</v>
      </c>
      <c r="CW47" t="s">
        <v>1695</v>
      </c>
      <c r="CX47" t="s">
        <v>142</v>
      </c>
      <c r="CY47" t="s">
        <v>1696</v>
      </c>
      <c r="CZ47" t="s">
        <v>136</v>
      </c>
      <c r="DB47" t="s">
        <v>142</v>
      </c>
      <c r="DC47" t="s">
        <v>1697</v>
      </c>
      <c r="DD47" t="s">
        <v>1698</v>
      </c>
      <c r="DE47" t="s">
        <v>1699</v>
      </c>
    </row>
    <row r="48" spans="1:109" ht="15.95" customHeight="1">
      <c r="A48" t="s">
        <v>1933</v>
      </c>
      <c r="B48" t="s">
        <v>219</v>
      </c>
      <c r="D48" t="s">
        <v>438</v>
      </c>
      <c r="F48" t="s">
        <v>221</v>
      </c>
      <c r="H48" t="s">
        <v>367</v>
      </c>
      <c r="I48" t="s">
        <v>128</v>
      </c>
      <c r="J48" t="s">
        <v>369</v>
      </c>
      <c r="L48" t="s">
        <v>1704</v>
      </c>
      <c r="O48" t="s">
        <v>148</v>
      </c>
      <c r="Q48" t="s">
        <v>183</v>
      </c>
      <c r="S48">
        <v>1984</v>
      </c>
      <c r="T48" t="s">
        <v>224</v>
      </c>
      <c r="U48" t="s">
        <v>225</v>
      </c>
      <c r="V48" t="s">
        <v>1705</v>
      </c>
      <c r="W48" t="s">
        <v>136</v>
      </c>
      <c r="X48" t="s">
        <v>1706</v>
      </c>
      <c r="Y48" t="s">
        <v>136</v>
      </c>
      <c r="Z48" t="s">
        <v>1707</v>
      </c>
      <c r="AA48" t="s">
        <v>138</v>
      </c>
      <c r="AB48" t="s">
        <v>1708</v>
      </c>
      <c r="AC48" t="s">
        <v>138</v>
      </c>
      <c r="AE48" t="s">
        <v>138</v>
      </c>
      <c r="AG48" t="s">
        <v>136</v>
      </c>
      <c r="AH48" t="s">
        <v>1709</v>
      </c>
      <c r="AI48" t="s">
        <v>142</v>
      </c>
      <c r="AJ48" t="s">
        <v>144</v>
      </c>
      <c r="AK48" t="s">
        <v>1710</v>
      </c>
      <c r="AL48" t="s">
        <v>142</v>
      </c>
      <c r="AM48" t="s">
        <v>1711</v>
      </c>
      <c r="AN48" t="s">
        <v>146</v>
      </c>
      <c r="AO48" t="s">
        <v>148</v>
      </c>
      <c r="AP48" t="s">
        <v>148</v>
      </c>
      <c r="AQ48" t="s">
        <v>146</v>
      </c>
      <c r="AR48" t="s">
        <v>146</v>
      </c>
      <c r="AS48" t="s">
        <v>147</v>
      </c>
      <c r="AT48" t="s">
        <v>146</v>
      </c>
      <c r="AU48" t="s">
        <v>148</v>
      </c>
      <c r="AV48" t="s">
        <v>148</v>
      </c>
      <c r="AW48" t="s">
        <v>148</v>
      </c>
      <c r="AX48">
        <v>8</v>
      </c>
      <c r="AY48">
        <v>9</v>
      </c>
      <c r="AZ48">
        <v>4</v>
      </c>
      <c r="BA48">
        <v>6</v>
      </c>
      <c r="BB48">
        <v>10</v>
      </c>
      <c r="BC48">
        <v>7</v>
      </c>
      <c r="BD48">
        <v>2</v>
      </c>
      <c r="BE48">
        <v>3</v>
      </c>
      <c r="BF48">
        <v>1</v>
      </c>
      <c r="BG48">
        <v>5</v>
      </c>
      <c r="BH48" t="s">
        <v>1712</v>
      </c>
      <c r="BI48" t="s">
        <v>1713</v>
      </c>
      <c r="BJ48" t="s">
        <v>1714</v>
      </c>
      <c r="BK48" t="s">
        <v>1714</v>
      </c>
      <c r="BL48" t="s">
        <v>978</v>
      </c>
      <c r="BM48" t="s">
        <v>138</v>
      </c>
      <c r="BO48" t="s">
        <v>1715</v>
      </c>
      <c r="BT48" t="s">
        <v>144</v>
      </c>
      <c r="BU48" t="s">
        <v>144</v>
      </c>
      <c r="BV48" t="s">
        <v>1716</v>
      </c>
      <c r="BW48" t="s">
        <v>144</v>
      </c>
      <c r="BX48" t="s">
        <v>1717</v>
      </c>
      <c r="BY48" t="s">
        <v>144</v>
      </c>
      <c r="BZ48" t="s">
        <v>1718</v>
      </c>
      <c r="CA48" t="s">
        <v>144</v>
      </c>
      <c r="CB48" t="s">
        <v>1719</v>
      </c>
      <c r="CC48" t="s">
        <v>144</v>
      </c>
      <c r="CD48" t="s">
        <v>144</v>
      </c>
      <c r="CE48" t="s">
        <v>144</v>
      </c>
      <c r="CF48" t="s">
        <v>144</v>
      </c>
      <c r="CG48" t="s">
        <v>144</v>
      </c>
      <c r="CH48" t="s">
        <v>1720</v>
      </c>
      <c r="CI48" t="s">
        <v>144</v>
      </c>
      <c r="CJ48" t="s">
        <v>1721</v>
      </c>
      <c r="CK48" t="s">
        <v>1722</v>
      </c>
      <c r="CL48" t="s">
        <v>136</v>
      </c>
      <c r="CM48" t="s">
        <v>1723</v>
      </c>
      <c r="CN48" t="s">
        <v>144</v>
      </c>
      <c r="CO48" t="s">
        <v>144</v>
      </c>
      <c r="CP48" t="s">
        <v>1724</v>
      </c>
      <c r="CQ48" t="s">
        <v>136</v>
      </c>
      <c r="CR48" t="s">
        <v>1725</v>
      </c>
      <c r="CS48" t="s">
        <v>144</v>
      </c>
      <c r="CT48" t="s">
        <v>144</v>
      </c>
      <c r="CU48" t="s">
        <v>282</v>
      </c>
      <c r="CV48" t="s">
        <v>1726</v>
      </c>
      <c r="CW48" t="s">
        <v>1727</v>
      </c>
      <c r="CX48" t="s">
        <v>144</v>
      </c>
      <c r="CY48" t="s">
        <v>1728</v>
      </c>
      <c r="CZ48" t="s">
        <v>138</v>
      </c>
      <c r="DB48" t="s">
        <v>144</v>
      </c>
      <c r="DC48" t="s">
        <v>1729</v>
      </c>
      <c r="DD48" t="s">
        <v>1730</v>
      </c>
      <c r="DE48" t="s">
        <v>1731</v>
      </c>
    </row>
    <row r="49" spans="1:109" ht="15.95" customHeight="1">
      <c r="A49" t="s">
        <v>1934</v>
      </c>
      <c r="B49" t="s">
        <v>178</v>
      </c>
      <c r="D49" t="s">
        <v>476</v>
      </c>
      <c r="F49" t="s">
        <v>221</v>
      </c>
      <c r="H49" t="s">
        <v>127</v>
      </c>
      <c r="I49" t="s">
        <v>128</v>
      </c>
      <c r="J49" t="s">
        <v>182</v>
      </c>
      <c r="L49" t="s">
        <v>1261</v>
      </c>
      <c r="O49" t="s">
        <v>292</v>
      </c>
      <c r="Q49" t="s">
        <v>183</v>
      </c>
      <c r="S49">
        <v>2002</v>
      </c>
      <c r="T49" t="s">
        <v>293</v>
      </c>
      <c r="U49" t="s">
        <v>293</v>
      </c>
      <c r="V49" t="s">
        <v>1736</v>
      </c>
      <c r="W49" t="s">
        <v>136</v>
      </c>
      <c r="X49" t="s">
        <v>1737</v>
      </c>
      <c r="Y49" t="s">
        <v>138</v>
      </c>
      <c r="Z49" t="s">
        <v>1738</v>
      </c>
      <c r="AA49" t="s">
        <v>138</v>
      </c>
      <c r="AB49" t="s">
        <v>1739</v>
      </c>
      <c r="AC49" t="s">
        <v>138</v>
      </c>
      <c r="AE49" t="s">
        <v>138</v>
      </c>
      <c r="AG49" t="s">
        <v>136</v>
      </c>
      <c r="AH49" t="s">
        <v>1740</v>
      </c>
      <c r="AI49" t="s">
        <v>144</v>
      </c>
      <c r="AJ49" t="s">
        <v>144</v>
      </c>
      <c r="AK49" t="s">
        <v>1741</v>
      </c>
      <c r="AL49" t="s">
        <v>142</v>
      </c>
      <c r="AM49" t="s">
        <v>1742</v>
      </c>
      <c r="CV49" s="1" t="s">
        <v>1743</v>
      </c>
      <c r="CW49" s="1" t="s">
        <v>1744</v>
      </c>
      <c r="CX49" t="s">
        <v>144</v>
      </c>
      <c r="CY49" t="s">
        <v>1745</v>
      </c>
      <c r="CZ49" t="s">
        <v>138</v>
      </c>
      <c r="DB49" t="s">
        <v>142</v>
      </c>
      <c r="DC49" t="s">
        <v>1746</v>
      </c>
      <c r="DD49" t="s">
        <v>1747</v>
      </c>
      <c r="DE49" s="1" t="s">
        <v>1748</v>
      </c>
    </row>
    <row r="50" spans="1:109" ht="15.95" customHeight="1">
      <c r="A50" t="s">
        <v>1935</v>
      </c>
      <c r="B50" t="s">
        <v>892</v>
      </c>
      <c r="D50" t="s">
        <v>125</v>
      </c>
      <c r="F50" t="s">
        <v>126</v>
      </c>
      <c r="H50" t="s">
        <v>978</v>
      </c>
      <c r="I50" t="s">
        <v>223</v>
      </c>
      <c r="J50" t="s">
        <v>182</v>
      </c>
      <c r="L50" t="s">
        <v>1753</v>
      </c>
      <c r="M50" t="s">
        <v>148</v>
      </c>
      <c r="O50" t="s">
        <v>292</v>
      </c>
      <c r="Q50" t="s">
        <v>183</v>
      </c>
      <c r="S50">
        <v>2001</v>
      </c>
      <c r="T50" t="s">
        <v>293</v>
      </c>
      <c r="U50" t="s">
        <v>293</v>
      </c>
      <c r="V50" t="s">
        <v>1754</v>
      </c>
      <c r="W50" t="s">
        <v>138</v>
      </c>
      <c r="X50" t="s">
        <v>1755</v>
      </c>
      <c r="Y50" t="s">
        <v>138</v>
      </c>
      <c r="Z50" t="s">
        <v>1756</v>
      </c>
      <c r="AA50" t="s">
        <v>136</v>
      </c>
      <c r="AB50" t="s">
        <v>1757</v>
      </c>
      <c r="AC50" t="s">
        <v>136</v>
      </c>
      <c r="AD50" t="s">
        <v>1758</v>
      </c>
      <c r="AE50" t="s">
        <v>138</v>
      </c>
      <c r="AG50" t="s">
        <v>136</v>
      </c>
      <c r="AH50" t="s">
        <v>1759</v>
      </c>
      <c r="AI50" t="s">
        <v>142</v>
      </c>
      <c r="AJ50" t="s">
        <v>142</v>
      </c>
      <c r="AK50" t="s">
        <v>1760</v>
      </c>
      <c r="AL50" t="s">
        <v>171</v>
      </c>
      <c r="AM50" t="s">
        <v>1761</v>
      </c>
      <c r="AN50" t="s">
        <v>147</v>
      </c>
      <c r="AO50" t="s">
        <v>147</v>
      </c>
      <c r="AP50" t="s">
        <v>147</v>
      </c>
      <c r="AQ50" t="s">
        <v>147</v>
      </c>
      <c r="AR50" t="s">
        <v>147</v>
      </c>
      <c r="AS50" t="s">
        <v>147</v>
      </c>
      <c r="AT50" t="s">
        <v>147</v>
      </c>
      <c r="AU50" t="s">
        <v>147</v>
      </c>
      <c r="AV50" t="s">
        <v>147</v>
      </c>
      <c r="AW50" t="s">
        <v>147</v>
      </c>
      <c r="AX50">
        <v>3</v>
      </c>
      <c r="AY50">
        <v>9</v>
      </c>
      <c r="AZ50">
        <v>1</v>
      </c>
      <c r="BA50">
        <v>2</v>
      </c>
      <c r="BB50">
        <v>4</v>
      </c>
      <c r="BC50">
        <v>5</v>
      </c>
      <c r="BD50">
        <v>7</v>
      </c>
      <c r="BE50">
        <v>6</v>
      </c>
      <c r="BF50">
        <v>10</v>
      </c>
      <c r="BG50">
        <v>8</v>
      </c>
      <c r="BH50" t="s">
        <v>1762</v>
      </c>
      <c r="BI50" t="s">
        <v>1762</v>
      </c>
      <c r="BJ50" t="s">
        <v>1763</v>
      </c>
      <c r="BK50" t="s">
        <v>1763</v>
      </c>
      <c r="BL50" t="s">
        <v>1764</v>
      </c>
      <c r="BM50" t="s">
        <v>136</v>
      </c>
      <c r="BN50" t="s">
        <v>1765</v>
      </c>
      <c r="BP50" t="s">
        <v>1766</v>
      </c>
      <c r="BQ50" t="s">
        <v>144</v>
      </c>
      <c r="BR50" t="s">
        <v>381</v>
      </c>
      <c r="BS50" t="s">
        <v>1767</v>
      </c>
      <c r="BT50" t="s">
        <v>144</v>
      </c>
      <c r="BU50" t="s">
        <v>144</v>
      </c>
      <c r="BV50" t="s">
        <v>1768</v>
      </c>
      <c r="BW50" t="s">
        <v>144</v>
      </c>
      <c r="BX50" t="s">
        <v>1769</v>
      </c>
      <c r="BY50" t="s">
        <v>165</v>
      </c>
      <c r="BZ50" t="s">
        <v>1770</v>
      </c>
      <c r="CA50" t="s">
        <v>144</v>
      </c>
      <c r="CB50" t="s">
        <v>1771</v>
      </c>
      <c r="CC50" t="s">
        <v>165</v>
      </c>
      <c r="CD50" t="s">
        <v>165</v>
      </c>
      <c r="CE50" t="s">
        <v>165</v>
      </c>
      <c r="CF50" t="s">
        <v>165</v>
      </c>
      <c r="CG50" t="s">
        <v>165</v>
      </c>
      <c r="CH50" t="s">
        <v>1772</v>
      </c>
      <c r="CI50" t="s">
        <v>144</v>
      </c>
      <c r="CJ50" t="s">
        <v>1773</v>
      </c>
      <c r="CK50" t="s">
        <v>1774</v>
      </c>
      <c r="CL50" t="s">
        <v>136</v>
      </c>
      <c r="CM50" t="s">
        <v>1775</v>
      </c>
      <c r="CN50" t="s">
        <v>165</v>
      </c>
      <c r="CO50" t="s">
        <v>142</v>
      </c>
      <c r="CP50" t="s">
        <v>1776</v>
      </c>
      <c r="CQ50" t="s">
        <v>138</v>
      </c>
      <c r="CR50" t="s">
        <v>1777</v>
      </c>
      <c r="CV50" s="1" t="s">
        <v>1778</v>
      </c>
      <c r="CW50" t="s">
        <v>1779</v>
      </c>
      <c r="CX50" t="s">
        <v>142</v>
      </c>
      <c r="CY50" t="s">
        <v>1780</v>
      </c>
      <c r="CZ50" t="s">
        <v>138</v>
      </c>
      <c r="DB50" t="s">
        <v>171</v>
      </c>
      <c r="DC50" t="s">
        <v>1781</v>
      </c>
      <c r="DD50" t="s">
        <v>1782</v>
      </c>
      <c r="DE50" t="s">
        <v>1783</v>
      </c>
    </row>
    <row r="51" spans="1:109" ht="15.95" customHeight="1">
      <c r="A51" t="s">
        <v>1936</v>
      </c>
      <c r="B51" t="s">
        <v>969</v>
      </c>
      <c r="D51" t="s">
        <v>220</v>
      </c>
      <c r="F51" t="s">
        <v>221</v>
      </c>
      <c r="H51" t="s">
        <v>138</v>
      </c>
      <c r="I51" t="s">
        <v>1788</v>
      </c>
      <c r="J51" t="s">
        <v>182</v>
      </c>
      <c r="L51" t="s">
        <v>138</v>
      </c>
      <c r="M51" t="s">
        <v>148</v>
      </c>
      <c r="O51" t="s">
        <v>148</v>
      </c>
      <c r="Q51" t="s">
        <v>183</v>
      </c>
      <c r="S51">
        <v>2005</v>
      </c>
      <c r="T51" t="s">
        <v>133</v>
      </c>
      <c r="U51" t="s">
        <v>184</v>
      </c>
      <c r="V51" t="s">
        <v>1789</v>
      </c>
      <c r="W51" t="s">
        <v>136</v>
      </c>
      <c r="X51" t="s">
        <v>1790</v>
      </c>
      <c r="Y51" t="s">
        <v>136</v>
      </c>
      <c r="Z51" t="s">
        <v>1791</v>
      </c>
      <c r="AA51" t="s">
        <v>136</v>
      </c>
      <c r="AB51" t="s">
        <v>1792</v>
      </c>
      <c r="AC51" t="s">
        <v>136</v>
      </c>
      <c r="AD51" t="s">
        <v>1793</v>
      </c>
      <c r="AE51" t="s">
        <v>138</v>
      </c>
      <c r="AG51" t="s">
        <v>136</v>
      </c>
      <c r="AH51" t="s">
        <v>1794</v>
      </c>
      <c r="AI51" t="s">
        <v>144</v>
      </c>
      <c r="AJ51" t="s">
        <v>142</v>
      </c>
      <c r="AK51" t="s">
        <v>1795</v>
      </c>
      <c r="AL51" t="s">
        <v>142</v>
      </c>
      <c r="AM51" t="s">
        <v>1796</v>
      </c>
      <c r="AN51" t="s">
        <v>450</v>
      </c>
      <c r="AO51" t="s">
        <v>147</v>
      </c>
      <c r="AP51" t="s">
        <v>146</v>
      </c>
      <c r="AQ51" t="s">
        <v>146</v>
      </c>
      <c r="AR51" t="s">
        <v>146</v>
      </c>
      <c r="AS51" t="s">
        <v>147</v>
      </c>
      <c r="AT51" t="s">
        <v>147</v>
      </c>
      <c r="AU51" t="s">
        <v>147</v>
      </c>
      <c r="AV51" t="s">
        <v>146</v>
      </c>
      <c r="AW51" t="s">
        <v>146</v>
      </c>
      <c r="AX51">
        <v>9</v>
      </c>
      <c r="AY51">
        <v>8</v>
      </c>
      <c r="AZ51">
        <v>2</v>
      </c>
      <c r="BA51">
        <v>3</v>
      </c>
      <c r="BB51">
        <v>7</v>
      </c>
      <c r="BC51">
        <v>10</v>
      </c>
      <c r="BD51">
        <v>1</v>
      </c>
      <c r="BE51">
        <v>4</v>
      </c>
      <c r="BF51">
        <v>5</v>
      </c>
      <c r="BG51">
        <v>6</v>
      </c>
      <c r="BH51" t="s">
        <v>1797</v>
      </c>
      <c r="BI51" t="s">
        <v>1798</v>
      </c>
      <c r="BJ51" t="s">
        <v>1799</v>
      </c>
      <c r="BK51" t="s">
        <v>1800</v>
      </c>
      <c r="BL51" s="1" t="s">
        <v>1801</v>
      </c>
      <c r="BM51" t="s">
        <v>138</v>
      </c>
      <c r="BO51" t="s">
        <v>1802</v>
      </c>
      <c r="BT51" t="s">
        <v>144</v>
      </c>
      <c r="BU51" t="s">
        <v>142</v>
      </c>
      <c r="BV51" t="s">
        <v>1803</v>
      </c>
      <c r="BW51" t="s">
        <v>142</v>
      </c>
      <c r="BX51" t="s">
        <v>1804</v>
      </c>
      <c r="BY51" t="s">
        <v>142</v>
      </c>
      <c r="BZ51" t="s">
        <v>1805</v>
      </c>
      <c r="CA51" t="s">
        <v>171</v>
      </c>
      <c r="CB51" t="s">
        <v>1806</v>
      </c>
      <c r="CC51" t="s">
        <v>142</v>
      </c>
      <c r="CD51" t="s">
        <v>171</v>
      </c>
      <c r="CH51" s="1" t="s">
        <v>1807</v>
      </c>
      <c r="CI51" t="s">
        <v>165</v>
      </c>
      <c r="CJ51" t="s">
        <v>1808</v>
      </c>
      <c r="CK51" t="s">
        <v>1809</v>
      </c>
      <c r="CL51" t="s">
        <v>136</v>
      </c>
      <c r="CM51" s="1" t="s">
        <v>1810</v>
      </c>
      <c r="CN51" t="s">
        <v>142</v>
      </c>
      <c r="CO51" t="s">
        <v>144</v>
      </c>
      <c r="CP51" t="s">
        <v>1811</v>
      </c>
      <c r="CQ51" t="s">
        <v>381</v>
      </c>
      <c r="CR51" t="s">
        <v>1812</v>
      </c>
      <c r="CV51" t="s">
        <v>1813</v>
      </c>
      <c r="CX51" t="s">
        <v>142</v>
      </c>
      <c r="CY51" t="s">
        <v>1814</v>
      </c>
      <c r="CZ51" t="s">
        <v>138</v>
      </c>
      <c r="DB51" t="s">
        <v>171</v>
      </c>
      <c r="DC51" t="s">
        <v>1815</v>
      </c>
      <c r="DD51" s="1" t="s">
        <v>1816</v>
      </c>
      <c r="DE51" s="1" t="s">
        <v>1817</v>
      </c>
    </row>
    <row r="52" spans="1:109" ht="15.95" customHeight="1">
      <c r="A52" t="s">
        <v>1937</v>
      </c>
      <c r="B52" t="s">
        <v>969</v>
      </c>
      <c r="D52" t="s">
        <v>179</v>
      </c>
      <c r="F52" t="s">
        <v>367</v>
      </c>
      <c r="H52" t="s">
        <v>1822</v>
      </c>
      <c r="I52" t="s">
        <v>328</v>
      </c>
      <c r="J52" t="s">
        <v>182</v>
      </c>
      <c r="L52" t="s">
        <v>138</v>
      </c>
      <c r="M52" t="s">
        <v>292</v>
      </c>
      <c r="O52" t="s">
        <v>148</v>
      </c>
      <c r="Q52" t="s">
        <v>183</v>
      </c>
      <c r="S52">
        <v>1991</v>
      </c>
      <c r="T52" t="s">
        <v>224</v>
      </c>
      <c r="U52" t="s">
        <v>225</v>
      </c>
      <c r="V52" t="s">
        <v>1823</v>
      </c>
      <c r="W52" t="s">
        <v>136</v>
      </c>
      <c r="X52" t="s">
        <v>1824</v>
      </c>
      <c r="Y52" t="s">
        <v>138</v>
      </c>
      <c r="Z52" t="s">
        <v>1825</v>
      </c>
      <c r="AA52" t="s">
        <v>136</v>
      </c>
      <c r="AB52" t="s">
        <v>1826</v>
      </c>
      <c r="AC52" t="s">
        <v>136</v>
      </c>
      <c r="AD52" t="s">
        <v>1827</v>
      </c>
      <c r="AE52" t="s">
        <v>138</v>
      </c>
      <c r="AG52" t="s">
        <v>138</v>
      </c>
      <c r="AI52" t="s">
        <v>144</v>
      </c>
      <c r="AJ52" t="s">
        <v>142</v>
      </c>
      <c r="AK52" t="s">
        <v>1828</v>
      </c>
      <c r="AL52" t="s">
        <v>171</v>
      </c>
      <c r="AM52" t="s">
        <v>1829</v>
      </c>
      <c r="AN52" t="s">
        <v>147</v>
      </c>
      <c r="AO52" t="s">
        <v>147</v>
      </c>
      <c r="AP52" t="s">
        <v>147</v>
      </c>
      <c r="AQ52" t="s">
        <v>147</v>
      </c>
      <c r="AR52" t="s">
        <v>147</v>
      </c>
      <c r="AS52" t="s">
        <v>147</v>
      </c>
      <c r="AT52" t="s">
        <v>148</v>
      </c>
      <c r="AU52" t="s">
        <v>148</v>
      </c>
      <c r="AV52" t="s">
        <v>147</v>
      </c>
      <c r="AW52" t="s">
        <v>147</v>
      </c>
      <c r="AX52">
        <v>5</v>
      </c>
      <c r="AY52">
        <v>4</v>
      </c>
      <c r="AZ52">
        <v>2</v>
      </c>
      <c r="BA52">
        <v>1</v>
      </c>
      <c r="BB52">
        <v>7</v>
      </c>
      <c r="BC52">
        <v>8</v>
      </c>
      <c r="BD52">
        <v>6</v>
      </c>
      <c r="BE52">
        <v>3</v>
      </c>
      <c r="BF52">
        <v>9</v>
      </c>
      <c r="BG52">
        <v>10</v>
      </c>
      <c r="BH52" t="s">
        <v>1830</v>
      </c>
      <c r="BI52" t="s">
        <v>1830</v>
      </c>
      <c r="BJ52" t="s">
        <v>1831</v>
      </c>
      <c r="BK52" t="s">
        <v>1831</v>
      </c>
      <c r="BL52" t="s">
        <v>1832</v>
      </c>
      <c r="BM52" t="s">
        <v>138</v>
      </c>
      <c r="BO52" t="s">
        <v>1833</v>
      </c>
      <c r="BT52" t="s">
        <v>144</v>
      </c>
      <c r="BU52" t="s">
        <v>142</v>
      </c>
      <c r="BV52" t="s">
        <v>1834</v>
      </c>
      <c r="BW52" t="s">
        <v>142</v>
      </c>
      <c r="BX52" t="s">
        <v>1835</v>
      </c>
      <c r="BY52" t="s">
        <v>142</v>
      </c>
      <c r="BZ52" t="s">
        <v>1836</v>
      </c>
      <c r="CA52" t="s">
        <v>142</v>
      </c>
      <c r="CB52" t="s">
        <v>1837</v>
      </c>
      <c r="CC52" t="s">
        <v>144</v>
      </c>
      <c r="CD52" t="s">
        <v>144</v>
      </c>
      <c r="CE52" t="s">
        <v>142</v>
      </c>
      <c r="CF52" t="s">
        <v>142</v>
      </c>
      <c r="CG52" t="s">
        <v>142</v>
      </c>
      <c r="CH52" t="s">
        <v>1838</v>
      </c>
      <c r="CI52" t="s">
        <v>142</v>
      </c>
      <c r="CJ52" t="s">
        <v>1839</v>
      </c>
      <c r="CK52" t="s">
        <v>1840</v>
      </c>
      <c r="CL52" t="s">
        <v>136</v>
      </c>
      <c r="CM52" t="s">
        <v>1841</v>
      </c>
      <c r="CN52" t="s">
        <v>165</v>
      </c>
      <c r="CO52" t="s">
        <v>142</v>
      </c>
      <c r="CP52" t="s">
        <v>1842</v>
      </c>
      <c r="CQ52" t="s">
        <v>136</v>
      </c>
      <c r="CR52" t="s">
        <v>1843</v>
      </c>
      <c r="CS52" t="s">
        <v>165</v>
      </c>
      <c r="CT52" t="s">
        <v>142</v>
      </c>
      <c r="CU52" t="s">
        <v>1842</v>
      </c>
      <c r="CV52" t="s">
        <v>1844</v>
      </c>
      <c r="CW52" t="s">
        <v>1845</v>
      </c>
      <c r="CX52" t="s">
        <v>142</v>
      </c>
      <c r="CY52" t="s">
        <v>1846</v>
      </c>
      <c r="CZ52" t="s">
        <v>138</v>
      </c>
      <c r="DB52" t="s">
        <v>142</v>
      </c>
      <c r="DC52" t="s">
        <v>1847</v>
      </c>
      <c r="DD52" t="s">
        <v>1848</v>
      </c>
      <c r="DE52" t="s">
        <v>1849</v>
      </c>
    </row>
    <row r="53" spans="1:109" ht="15.95" customHeight="1">
      <c r="A53" t="s">
        <v>1938</v>
      </c>
      <c r="B53" t="s">
        <v>405</v>
      </c>
      <c r="D53" t="s">
        <v>1331</v>
      </c>
      <c r="F53" t="s">
        <v>180</v>
      </c>
      <c r="H53" t="s">
        <v>1854</v>
      </c>
      <c r="I53" t="s">
        <v>1855</v>
      </c>
      <c r="J53" t="s">
        <v>182</v>
      </c>
      <c r="L53" t="s">
        <v>1856</v>
      </c>
      <c r="O53" t="s">
        <v>131</v>
      </c>
      <c r="Q53" t="s">
        <v>183</v>
      </c>
      <c r="S53">
        <v>2004</v>
      </c>
      <c r="T53" t="s">
        <v>133</v>
      </c>
      <c r="U53" t="s">
        <v>133</v>
      </c>
      <c r="V53" t="s">
        <v>1857</v>
      </c>
      <c r="W53" t="s">
        <v>136</v>
      </c>
      <c r="X53" t="s">
        <v>1858</v>
      </c>
      <c r="Y53" t="s">
        <v>138</v>
      </c>
      <c r="Z53" t="s">
        <v>1859</v>
      </c>
      <c r="AA53" t="s">
        <v>138</v>
      </c>
      <c r="AB53" t="s">
        <v>1860</v>
      </c>
      <c r="AC53" t="s">
        <v>138</v>
      </c>
      <c r="AE53" t="s">
        <v>138</v>
      </c>
      <c r="AG53" t="s">
        <v>138</v>
      </c>
      <c r="AI53" t="s">
        <v>171</v>
      </c>
      <c r="AJ53" t="s">
        <v>171</v>
      </c>
      <c r="AK53" t="s">
        <v>1861</v>
      </c>
      <c r="AL53" t="s">
        <v>142</v>
      </c>
      <c r="AM53" t="s">
        <v>1862</v>
      </c>
      <c r="AN53" t="s">
        <v>147</v>
      </c>
      <c r="AO53" t="s">
        <v>148</v>
      </c>
      <c r="AP53" t="s">
        <v>147</v>
      </c>
      <c r="AQ53" t="s">
        <v>147</v>
      </c>
      <c r="AR53" t="s">
        <v>147</v>
      </c>
      <c r="AS53" t="s">
        <v>147</v>
      </c>
      <c r="AT53" t="s">
        <v>147</v>
      </c>
      <c r="AU53" t="s">
        <v>147</v>
      </c>
      <c r="AV53" t="s">
        <v>148</v>
      </c>
      <c r="AW53" t="s">
        <v>147</v>
      </c>
      <c r="AX53">
        <v>7</v>
      </c>
      <c r="AY53">
        <v>1</v>
      </c>
      <c r="AZ53">
        <v>3</v>
      </c>
      <c r="BA53">
        <v>6</v>
      </c>
      <c r="BB53">
        <v>4</v>
      </c>
      <c r="BC53">
        <v>9</v>
      </c>
      <c r="BD53">
        <v>10</v>
      </c>
      <c r="BE53">
        <v>5</v>
      </c>
      <c r="BF53">
        <v>2</v>
      </c>
      <c r="BG53">
        <v>8</v>
      </c>
      <c r="BH53" t="s">
        <v>1863</v>
      </c>
      <c r="BI53" t="s">
        <v>1864</v>
      </c>
      <c r="BJ53" t="s">
        <v>1865</v>
      </c>
      <c r="BK53" t="s">
        <v>1866</v>
      </c>
      <c r="BL53" t="s">
        <v>1867</v>
      </c>
      <c r="BM53" t="s">
        <v>136</v>
      </c>
      <c r="BN53" t="s">
        <v>1868</v>
      </c>
      <c r="BP53" t="s">
        <v>1869</v>
      </c>
      <c r="BQ53" t="s">
        <v>144</v>
      </c>
      <c r="BR53" t="s">
        <v>381</v>
      </c>
      <c r="BS53" t="s">
        <v>1870</v>
      </c>
      <c r="BT53" t="s">
        <v>142</v>
      </c>
      <c r="BU53" t="s">
        <v>144</v>
      </c>
      <c r="BV53" t="s">
        <v>1871</v>
      </c>
      <c r="BW53" t="s">
        <v>171</v>
      </c>
      <c r="BX53" t="s">
        <v>1872</v>
      </c>
      <c r="BY53" t="s">
        <v>171</v>
      </c>
      <c r="BZ53" t="s">
        <v>1873</v>
      </c>
      <c r="CA53" t="s">
        <v>165</v>
      </c>
      <c r="CB53" t="s">
        <v>1874</v>
      </c>
      <c r="CC53" t="s">
        <v>142</v>
      </c>
      <c r="CD53" t="s">
        <v>142</v>
      </c>
      <c r="CE53" t="s">
        <v>142</v>
      </c>
      <c r="CF53" t="s">
        <v>142</v>
      </c>
      <c r="CG53" t="s">
        <v>142</v>
      </c>
      <c r="CH53" t="s">
        <v>1875</v>
      </c>
      <c r="CI53" t="s">
        <v>142</v>
      </c>
      <c r="CJ53" t="s">
        <v>1876</v>
      </c>
      <c r="CK53" t="s">
        <v>1877</v>
      </c>
      <c r="CL53" t="s">
        <v>136</v>
      </c>
      <c r="CM53" t="s">
        <v>1878</v>
      </c>
      <c r="CN53" t="s">
        <v>142</v>
      </c>
      <c r="CO53" t="s">
        <v>142</v>
      </c>
      <c r="CP53" t="s">
        <v>1879</v>
      </c>
      <c r="CQ53" t="s">
        <v>138</v>
      </c>
      <c r="CR53" t="s">
        <v>1880</v>
      </c>
      <c r="CV53" t="s">
        <v>1881</v>
      </c>
      <c r="CW53" t="s">
        <v>1882</v>
      </c>
      <c r="CX53" t="s">
        <v>142</v>
      </c>
      <c r="CY53" t="s">
        <v>1883</v>
      </c>
      <c r="DB53" t="s">
        <v>142</v>
      </c>
      <c r="DC53" t="s">
        <v>1884</v>
      </c>
      <c r="DD53" t="s">
        <v>1885</v>
      </c>
      <c r="DE53" t="s">
        <v>1886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B223-C4DA-694D-97D6-2A68B8B80374}">
  <dimension ref="A1:H53"/>
  <sheetViews>
    <sheetView workbookViewId="0">
      <selection activeCell="O19" sqref="O19"/>
    </sheetView>
  </sheetViews>
  <sheetFormatPr defaultColWidth="11" defaultRowHeight="15.75"/>
  <cols>
    <col min="6" max="6" width="22.625" customWidth="1"/>
  </cols>
  <sheetData>
    <row r="1" spans="1:8">
      <c r="A1" t="s">
        <v>2081</v>
      </c>
      <c r="B1" t="s">
        <v>2057</v>
      </c>
    </row>
    <row r="2" spans="1:8">
      <c r="A2" t="s">
        <v>0</v>
      </c>
      <c r="B2" t="s">
        <v>92</v>
      </c>
      <c r="F2" s="2" t="s">
        <v>2087</v>
      </c>
    </row>
    <row r="3" spans="1:8">
      <c r="A3" t="s">
        <v>1888</v>
      </c>
      <c r="B3" t="s">
        <v>144</v>
      </c>
    </row>
    <row r="4" spans="1:8">
      <c r="A4" t="s">
        <v>1889</v>
      </c>
      <c r="B4" t="s">
        <v>144</v>
      </c>
      <c r="F4" t="s">
        <v>144</v>
      </c>
      <c r="G4">
        <f>COUNTIF(B3:B53, "Strongly Agree")</f>
        <v>12</v>
      </c>
      <c r="H4" s="19">
        <f>G4/G9</f>
        <v>0.25</v>
      </c>
    </row>
    <row r="5" spans="1:8">
      <c r="A5" t="s">
        <v>1890</v>
      </c>
      <c r="B5" t="s">
        <v>142</v>
      </c>
      <c r="F5" t="s">
        <v>142</v>
      </c>
      <c r="G5">
        <f>COUNTIF(B3:B53, "Agree")</f>
        <v>25</v>
      </c>
      <c r="H5" s="19">
        <f>G5/G9</f>
        <v>0.52083333333333337</v>
      </c>
    </row>
    <row r="6" spans="1:8">
      <c r="A6" t="s">
        <v>1891</v>
      </c>
      <c r="B6" t="s">
        <v>142</v>
      </c>
      <c r="F6" t="s">
        <v>171</v>
      </c>
      <c r="G6">
        <f>COUNTIF(B3:B53, "Neither Agree or Disagree")</f>
        <v>8</v>
      </c>
      <c r="H6" s="19">
        <f>G6/G9</f>
        <v>0.16666666666666666</v>
      </c>
    </row>
    <row r="7" spans="1:8">
      <c r="A7" t="s">
        <v>1892</v>
      </c>
      <c r="B7" t="s">
        <v>171</v>
      </c>
      <c r="F7" t="s">
        <v>165</v>
      </c>
      <c r="G7">
        <f>COUNTIF(B3:B53, "Disagree")</f>
        <v>3</v>
      </c>
      <c r="H7" s="19">
        <f>G7/G9</f>
        <v>6.25E-2</v>
      </c>
    </row>
    <row r="8" spans="1:8">
      <c r="A8" t="s">
        <v>1893</v>
      </c>
      <c r="B8" t="s">
        <v>144</v>
      </c>
      <c r="F8" t="s">
        <v>246</v>
      </c>
      <c r="G8">
        <f>COUNTIF(B3:B53, "Strongly Disagree")</f>
        <v>0</v>
      </c>
      <c r="H8" s="19">
        <f>G8/G9</f>
        <v>0</v>
      </c>
    </row>
    <row r="9" spans="1:8">
      <c r="A9" t="s">
        <v>1894</v>
      </c>
      <c r="B9" t="s">
        <v>165</v>
      </c>
      <c r="G9">
        <f>SUM(G4:G8)</f>
        <v>48</v>
      </c>
    </row>
    <row r="10" spans="1:8">
      <c r="A10" t="s">
        <v>1895</v>
      </c>
    </row>
    <row r="11" spans="1:8">
      <c r="A11" t="s">
        <v>1896</v>
      </c>
      <c r="B11" t="s">
        <v>144</v>
      </c>
    </row>
    <row r="12" spans="1:8">
      <c r="A12" t="s">
        <v>1897</v>
      </c>
      <c r="B12" t="s">
        <v>142</v>
      </c>
    </row>
    <row r="13" spans="1:8">
      <c r="A13" t="s">
        <v>1898</v>
      </c>
      <c r="B13" t="s">
        <v>142</v>
      </c>
    </row>
    <row r="14" spans="1:8">
      <c r="A14" t="s">
        <v>1899</v>
      </c>
      <c r="B14" t="s">
        <v>171</v>
      </c>
    </row>
    <row r="15" spans="1:8">
      <c r="A15" t="s">
        <v>1900</v>
      </c>
      <c r="B15" t="s">
        <v>144</v>
      </c>
    </row>
    <row r="16" spans="1:8">
      <c r="A16" t="s">
        <v>1901</v>
      </c>
      <c r="B16" t="s">
        <v>142</v>
      </c>
    </row>
    <row r="17" spans="1:2">
      <c r="A17" t="s">
        <v>1902</v>
      </c>
      <c r="B17" t="s">
        <v>142</v>
      </c>
    </row>
    <row r="18" spans="1:2">
      <c r="A18" t="s">
        <v>1903</v>
      </c>
      <c r="B18" t="s">
        <v>142</v>
      </c>
    </row>
    <row r="19" spans="1:2">
      <c r="A19" t="s">
        <v>1904</v>
      </c>
      <c r="B19" t="s">
        <v>171</v>
      </c>
    </row>
    <row r="20" spans="1:2">
      <c r="A20" t="s">
        <v>1905</v>
      </c>
      <c r="B20" t="s">
        <v>171</v>
      </c>
    </row>
    <row r="21" spans="1:2">
      <c r="A21" t="s">
        <v>1906</v>
      </c>
      <c r="B21" t="s">
        <v>142</v>
      </c>
    </row>
    <row r="22" spans="1:2">
      <c r="A22" t="s">
        <v>1907</v>
      </c>
      <c r="B22" t="s">
        <v>142</v>
      </c>
    </row>
    <row r="23" spans="1:2">
      <c r="A23" t="s">
        <v>1908</v>
      </c>
      <c r="B23" t="s">
        <v>142</v>
      </c>
    </row>
    <row r="24" spans="1:2">
      <c r="A24" t="s">
        <v>1909</v>
      </c>
      <c r="B24" t="s">
        <v>144</v>
      </c>
    </row>
    <row r="25" spans="1:2">
      <c r="A25" t="s">
        <v>1910</v>
      </c>
      <c r="B25" t="s">
        <v>142</v>
      </c>
    </row>
    <row r="26" spans="1:2">
      <c r="A26" t="s">
        <v>1911</v>
      </c>
      <c r="B26" t="s">
        <v>142</v>
      </c>
    </row>
    <row r="27" spans="1:2">
      <c r="A27" t="s">
        <v>1912</v>
      </c>
      <c r="B27" t="s">
        <v>144</v>
      </c>
    </row>
    <row r="28" spans="1:2">
      <c r="A28" t="s">
        <v>1913</v>
      </c>
      <c r="B28" t="s">
        <v>142</v>
      </c>
    </row>
    <row r="29" spans="1:2">
      <c r="A29" t="s">
        <v>1914</v>
      </c>
      <c r="B29" t="s">
        <v>142</v>
      </c>
    </row>
    <row r="30" spans="1:2">
      <c r="A30" t="s">
        <v>1915</v>
      </c>
    </row>
    <row r="31" spans="1:2">
      <c r="A31" t="s">
        <v>1916</v>
      </c>
      <c r="B31" t="s">
        <v>142</v>
      </c>
    </row>
    <row r="32" spans="1:2">
      <c r="A32" t="s">
        <v>1917</v>
      </c>
      <c r="B32" t="s">
        <v>171</v>
      </c>
    </row>
    <row r="33" spans="1:2">
      <c r="A33" t="s">
        <v>1918</v>
      </c>
      <c r="B33" t="s">
        <v>142</v>
      </c>
    </row>
    <row r="34" spans="1:2">
      <c r="A34" t="s">
        <v>1919</v>
      </c>
      <c r="B34" t="s">
        <v>142</v>
      </c>
    </row>
    <row r="35" spans="1:2">
      <c r="A35" t="s">
        <v>1920</v>
      </c>
      <c r="B35" t="s">
        <v>142</v>
      </c>
    </row>
    <row r="36" spans="1:2">
      <c r="A36" t="s">
        <v>1921</v>
      </c>
      <c r="B36" t="s">
        <v>142</v>
      </c>
    </row>
    <row r="37" spans="1:2">
      <c r="A37" t="s">
        <v>1922</v>
      </c>
      <c r="B37" t="s">
        <v>171</v>
      </c>
    </row>
    <row r="38" spans="1:2">
      <c r="A38" t="s">
        <v>1923</v>
      </c>
      <c r="B38" t="s">
        <v>144</v>
      </c>
    </row>
    <row r="39" spans="1:2">
      <c r="A39" t="s">
        <v>1924</v>
      </c>
      <c r="B39" t="s">
        <v>142</v>
      </c>
    </row>
    <row r="40" spans="1:2">
      <c r="A40" t="s">
        <v>1925</v>
      </c>
      <c r="B40" t="s">
        <v>144</v>
      </c>
    </row>
    <row r="41" spans="1:2">
      <c r="A41" t="s">
        <v>1926</v>
      </c>
      <c r="B41" t="s">
        <v>142</v>
      </c>
    </row>
    <row r="42" spans="1:2">
      <c r="A42" t="s">
        <v>1927</v>
      </c>
      <c r="B42" t="s">
        <v>171</v>
      </c>
    </row>
    <row r="43" spans="1:2">
      <c r="A43" t="s">
        <v>1928</v>
      </c>
      <c r="B43" t="s">
        <v>165</v>
      </c>
    </row>
    <row r="44" spans="1:2">
      <c r="A44" t="s">
        <v>1929</v>
      </c>
      <c r="B44" t="s">
        <v>144</v>
      </c>
    </row>
    <row r="45" spans="1:2">
      <c r="A45" t="s">
        <v>1930</v>
      </c>
      <c r="B45" t="s">
        <v>171</v>
      </c>
    </row>
    <row r="46" spans="1:2">
      <c r="A46" t="s">
        <v>1931</v>
      </c>
      <c r="B46" t="s">
        <v>142</v>
      </c>
    </row>
    <row r="47" spans="1:2">
      <c r="A47" t="s">
        <v>1932</v>
      </c>
      <c r="B47" t="s">
        <v>142</v>
      </c>
    </row>
    <row r="48" spans="1:2">
      <c r="A48" t="s">
        <v>1933</v>
      </c>
      <c r="B48" t="s">
        <v>144</v>
      </c>
    </row>
    <row r="49" spans="1:2">
      <c r="A49" t="s">
        <v>1934</v>
      </c>
    </row>
    <row r="50" spans="1:2">
      <c r="A50" t="s">
        <v>1935</v>
      </c>
      <c r="B50" t="s">
        <v>144</v>
      </c>
    </row>
    <row r="51" spans="1:2">
      <c r="A51" t="s">
        <v>1936</v>
      </c>
      <c r="B51" t="s">
        <v>165</v>
      </c>
    </row>
    <row r="52" spans="1:2">
      <c r="A52" t="s">
        <v>1937</v>
      </c>
      <c r="B52" t="s">
        <v>142</v>
      </c>
    </row>
    <row r="53" spans="1:2">
      <c r="A53" t="s">
        <v>1938</v>
      </c>
      <c r="B53" t="s">
        <v>142</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7013F-1D6B-294F-B7BC-53C07A04AF20}">
  <dimension ref="A1:I53"/>
  <sheetViews>
    <sheetView workbookViewId="0">
      <selection activeCell="G3" sqref="G3"/>
    </sheetView>
  </sheetViews>
  <sheetFormatPr defaultColWidth="11" defaultRowHeight="15.75"/>
  <sheetData>
    <row r="1" spans="1:9">
      <c r="A1" t="s">
        <v>2081</v>
      </c>
      <c r="B1" t="s">
        <v>2060</v>
      </c>
      <c r="C1" t="s">
        <v>2065</v>
      </c>
    </row>
    <row r="2" spans="1:9">
      <c r="A2" t="s">
        <v>0</v>
      </c>
      <c r="B2" t="s">
        <v>95</v>
      </c>
      <c r="C2" t="s">
        <v>100</v>
      </c>
      <c r="G2" s="2" t="s">
        <v>2094</v>
      </c>
    </row>
    <row r="3" spans="1:9">
      <c r="A3" t="s">
        <v>1888</v>
      </c>
      <c r="B3" t="s">
        <v>136</v>
      </c>
      <c r="C3" t="s">
        <v>138</v>
      </c>
    </row>
    <row r="4" spans="1:9">
      <c r="A4" t="s">
        <v>1889</v>
      </c>
      <c r="B4" t="s">
        <v>136</v>
      </c>
      <c r="C4" t="s">
        <v>136</v>
      </c>
      <c r="G4" t="s">
        <v>136</v>
      </c>
      <c r="H4">
        <f>COUNTIF(B3:B53, "Yes")</f>
        <v>48</v>
      </c>
      <c r="I4" s="19">
        <f>H4/H7</f>
        <v>0.96</v>
      </c>
    </row>
    <row r="5" spans="1:9">
      <c r="A5" t="s">
        <v>1890</v>
      </c>
      <c r="B5" t="s">
        <v>136</v>
      </c>
      <c r="C5" t="s">
        <v>136</v>
      </c>
      <c r="G5" t="s">
        <v>138</v>
      </c>
      <c r="H5">
        <f>COUNTIF(B3:B53, "No")</f>
        <v>0</v>
      </c>
      <c r="I5" s="19">
        <f>H5/H7</f>
        <v>0</v>
      </c>
    </row>
    <row r="6" spans="1:9">
      <c r="A6" t="s">
        <v>1891</v>
      </c>
      <c r="B6" t="s">
        <v>136</v>
      </c>
      <c r="C6" t="s">
        <v>138</v>
      </c>
      <c r="G6" t="s">
        <v>381</v>
      </c>
      <c r="H6">
        <f>COUNTIF(B3:B53, "Not Sure")</f>
        <v>2</v>
      </c>
      <c r="I6" s="19">
        <f>H6/H7</f>
        <v>0.04</v>
      </c>
    </row>
    <row r="7" spans="1:9">
      <c r="A7" t="s">
        <v>1892</v>
      </c>
      <c r="B7" t="s">
        <v>136</v>
      </c>
      <c r="C7" t="s">
        <v>136</v>
      </c>
      <c r="H7">
        <f>SUM(H4:H6)</f>
        <v>50</v>
      </c>
    </row>
    <row r="8" spans="1:9">
      <c r="A8" t="s">
        <v>1893</v>
      </c>
      <c r="B8" t="s">
        <v>136</v>
      </c>
      <c r="C8" t="s">
        <v>136</v>
      </c>
    </row>
    <row r="9" spans="1:9">
      <c r="A9" t="s">
        <v>1894</v>
      </c>
      <c r="B9" t="s">
        <v>136</v>
      </c>
      <c r="C9" t="s">
        <v>136</v>
      </c>
      <c r="G9" s="2" t="s">
        <v>2095</v>
      </c>
    </row>
    <row r="10" spans="1:9">
      <c r="A10" t="s">
        <v>1895</v>
      </c>
      <c r="B10" t="s">
        <v>136</v>
      </c>
      <c r="C10" t="s">
        <v>138</v>
      </c>
    </row>
    <row r="11" spans="1:9">
      <c r="A11" t="s">
        <v>1896</v>
      </c>
      <c r="B11" t="s">
        <v>136</v>
      </c>
      <c r="C11" t="s">
        <v>381</v>
      </c>
      <c r="G11" t="s">
        <v>136</v>
      </c>
      <c r="H11">
        <f>COUNTIF(C3:C53, "Yes")</f>
        <v>28</v>
      </c>
      <c r="I11" s="19">
        <f>H11/H14</f>
        <v>0.56000000000000005</v>
      </c>
    </row>
    <row r="12" spans="1:9">
      <c r="A12" t="s">
        <v>1897</v>
      </c>
      <c r="B12" t="s">
        <v>136</v>
      </c>
      <c r="C12" t="s">
        <v>381</v>
      </c>
      <c r="G12" t="s">
        <v>138</v>
      </c>
      <c r="H12">
        <f>COUNTIF(C3:C53, "No")</f>
        <v>12</v>
      </c>
      <c r="I12" s="19">
        <f>H12/H14</f>
        <v>0.24</v>
      </c>
    </row>
    <row r="13" spans="1:9">
      <c r="A13" t="s">
        <v>1898</v>
      </c>
      <c r="B13" t="s">
        <v>136</v>
      </c>
      <c r="C13" t="s">
        <v>136</v>
      </c>
      <c r="G13" t="s">
        <v>381</v>
      </c>
      <c r="H13">
        <f>COUNTIF(C3:C53, "Not Sure")</f>
        <v>10</v>
      </c>
      <c r="I13" s="19">
        <f>H13/H14</f>
        <v>0.2</v>
      </c>
    </row>
    <row r="14" spans="1:9">
      <c r="A14" t="s">
        <v>1899</v>
      </c>
      <c r="B14" t="s">
        <v>136</v>
      </c>
      <c r="C14" t="s">
        <v>136</v>
      </c>
      <c r="H14">
        <f>SUM(H11:H13)</f>
        <v>50</v>
      </c>
    </row>
    <row r="15" spans="1:9">
      <c r="A15" t="s">
        <v>1900</v>
      </c>
      <c r="B15" t="s">
        <v>136</v>
      </c>
      <c r="C15" t="s">
        <v>136</v>
      </c>
    </row>
    <row r="16" spans="1:9">
      <c r="A16" t="s">
        <v>1901</v>
      </c>
      <c r="B16" t="s">
        <v>136</v>
      </c>
      <c r="C16" t="s">
        <v>381</v>
      </c>
    </row>
    <row r="17" spans="1:3">
      <c r="A17" t="s">
        <v>1902</v>
      </c>
      <c r="B17" t="s">
        <v>136</v>
      </c>
      <c r="C17" t="s">
        <v>381</v>
      </c>
    </row>
    <row r="18" spans="1:3">
      <c r="A18" t="s">
        <v>1903</v>
      </c>
      <c r="B18" t="s">
        <v>136</v>
      </c>
      <c r="C18" t="s">
        <v>136</v>
      </c>
    </row>
    <row r="19" spans="1:3">
      <c r="A19" t="s">
        <v>1904</v>
      </c>
      <c r="B19" t="s">
        <v>136</v>
      </c>
      <c r="C19" t="s">
        <v>381</v>
      </c>
    </row>
    <row r="20" spans="1:3">
      <c r="A20" t="s">
        <v>1905</v>
      </c>
      <c r="B20" t="s">
        <v>136</v>
      </c>
      <c r="C20" t="s">
        <v>138</v>
      </c>
    </row>
    <row r="21" spans="1:3">
      <c r="A21" t="s">
        <v>1906</v>
      </c>
      <c r="B21" t="s">
        <v>136</v>
      </c>
      <c r="C21" t="s">
        <v>136</v>
      </c>
    </row>
    <row r="22" spans="1:3">
      <c r="A22" t="s">
        <v>1907</v>
      </c>
      <c r="B22" t="s">
        <v>136</v>
      </c>
      <c r="C22" t="s">
        <v>136</v>
      </c>
    </row>
    <row r="23" spans="1:3">
      <c r="A23" t="s">
        <v>1908</v>
      </c>
      <c r="B23" t="s">
        <v>136</v>
      </c>
      <c r="C23" t="s">
        <v>136</v>
      </c>
    </row>
    <row r="24" spans="1:3">
      <c r="A24" t="s">
        <v>1909</v>
      </c>
      <c r="B24" t="s">
        <v>136</v>
      </c>
      <c r="C24" t="s">
        <v>136</v>
      </c>
    </row>
    <row r="25" spans="1:3">
      <c r="A25" t="s">
        <v>1910</v>
      </c>
      <c r="B25" t="s">
        <v>136</v>
      </c>
      <c r="C25" t="s">
        <v>136</v>
      </c>
    </row>
    <row r="26" spans="1:3">
      <c r="A26" t="s">
        <v>1911</v>
      </c>
      <c r="B26" t="s">
        <v>136</v>
      </c>
      <c r="C26" t="s">
        <v>136</v>
      </c>
    </row>
    <row r="27" spans="1:3">
      <c r="A27" t="s">
        <v>1912</v>
      </c>
      <c r="B27" t="s">
        <v>136</v>
      </c>
      <c r="C27" t="s">
        <v>136</v>
      </c>
    </row>
    <row r="28" spans="1:3">
      <c r="A28" t="s">
        <v>1913</v>
      </c>
      <c r="B28" t="s">
        <v>381</v>
      </c>
      <c r="C28" t="s">
        <v>138</v>
      </c>
    </row>
    <row r="29" spans="1:3">
      <c r="A29" t="s">
        <v>1914</v>
      </c>
      <c r="B29" t="s">
        <v>136</v>
      </c>
      <c r="C29" t="s">
        <v>136</v>
      </c>
    </row>
    <row r="30" spans="1:3">
      <c r="A30" t="s">
        <v>1915</v>
      </c>
      <c r="B30" t="s">
        <v>136</v>
      </c>
      <c r="C30" t="s">
        <v>381</v>
      </c>
    </row>
    <row r="31" spans="1:3">
      <c r="A31" t="s">
        <v>1916</v>
      </c>
      <c r="B31" t="s">
        <v>136</v>
      </c>
      <c r="C31" t="s">
        <v>138</v>
      </c>
    </row>
    <row r="32" spans="1:3">
      <c r="A32" t="s">
        <v>1917</v>
      </c>
      <c r="B32" t="s">
        <v>136</v>
      </c>
      <c r="C32" t="s">
        <v>381</v>
      </c>
    </row>
    <row r="33" spans="1:3">
      <c r="A33" t="s">
        <v>1918</v>
      </c>
      <c r="B33" t="s">
        <v>136</v>
      </c>
      <c r="C33" t="s">
        <v>136</v>
      </c>
    </row>
    <row r="34" spans="1:3">
      <c r="A34" t="s">
        <v>1919</v>
      </c>
      <c r="B34" t="s">
        <v>136</v>
      </c>
      <c r="C34" t="s">
        <v>138</v>
      </c>
    </row>
    <row r="35" spans="1:3">
      <c r="A35" t="s">
        <v>1920</v>
      </c>
      <c r="B35" t="s">
        <v>136</v>
      </c>
      <c r="C35" t="s">
        <v>136</v>
      </c>
    </row>
    <row r="36" spans="1:3">
      <c r="A36" t="s">
        <v>1921</v>
      </c>
      <c r="B36" t="s">
        <v>136</v>
      </c>
      <c r="C36" t="s">
        <v>138</v>
      </c>
    </row>
    <row r="37" spans="1:3">
      <c r="A37" t="s">
        <v>1922</v>
      </c>
      <c r="B37" t="s">
        <v>136</v>
      </c>
      <c r="C37" t="s">
        <v>136</v>
      </c>
    </row>
    <row r="38" spans="1:3">
      <c r="A38" t="s">
        <v>1923</v>
      </c>
      <c r="B38" t="s">
        <v>136</v>
      </c>
      <c r="C38" t="s">
        <v>381</v>
      </c>
    </row>
    <row r="39" spans="1:3">
      <c r="A39" t="s">
        <v>1924</v>
      </c>
      <c r="B39" t="s">
        <v>136</v>
      </c>
      <c r="C39" t="s">
        <v>136</v>
      </c>
    </row>
    <row r="40" spans="1:3">
      <c r="A40" t="s">
        <v>1925</v>
      </c>
      <c r="B40" t="s">
        <v>136</v>
      </c>
      <c r="C40" t="s">
        <v>136</v>
      </c>
    </row>
    <row r="41" spans="1:3">
      <c r="A41" t="s">
        <v>1926</v>
      </c>
      <c r="B41" t="s">
        <v>136</v>
      </c>
      <c r="C41" t="s">
        <v>136</v>
      </c>
    </row>
    <row r="42" spans="1:3">
      <c r="A42" t="s">
        <v>1927</v>
      </c>
      <c r="B42" t="s">
        <v>136</v>
      </c>
      <c r="C42" t="s">
        <v>138</v>
      </c>
    </row>
    <row r="43" spans="1:3">
      <c r="A43" t="s">
        <v>1928</v>
      </c>
      <c r="B43" t="s">
        <v>381</v>
      </c>
      <c r="C43" t="s">
        <v>138</v>
      </c>
    </row>
    <row r="44" spans="1:3">
      <c r="A44" t="s">
        <v>1929</v>
      </c>
      <c r="B44" t="s">
        <v>136</v>
      </c>
      <c r="C44" t="s">
        <v>136</v>
      </c>
    </row>
    <row r="45" spans="1:3">
      <c r="A45" t="s">
        <v>1930</v>
      </c>
      <c r="B45" t="s">
        <v>136</v>
      </c>
      <c r="C45" t="s">
        <v>136</v>
      </c>
    </row>
    <row r="46" spans="1:3">
      <c r="A46" t="s">
        <v>1931</v>
      </c>
      <c r="B46" t="s">
        <v>136</v>
      </c>
      <c r="C46" t="s">
        <v>136</v>
      </c>
    </row>
    <row r="47" spans="1:3">
      <c r="A47" t="s">
        <v>1932</v>
      </c>
      <c r="B47" t="s">
        <v>136</v>
      </c>
      <c r="C47" t="s">
        <v>381</v>
      </c>
    </row>
    <row r="48" spans="1:3">
      <c r="A48" t="s">
        <v>1933</v>
      </c>
      <c r="B48" t="s">
        <v>136</v>
      </c>
      <c r="C48" t="s">
        <v>136</v>
      </c>
    </row>
    <row r="49" spans="1:3">
      <c r="A49" t="s">
        <v>1934</v>
      </c>
    </row>
    <row r="50" spans="1:3">
      <c r="A50" t="s">
        <v>1935</v>
      </c>
      <c r="B50" t="s">
        <v>136</v>
      </c>
      <c r="C50" t="s">
        <v>138</v>
      </c>
    </row>
    <row r="51" spans="1:3">
      <c r="A51" t="s">
        <v>1936</v>
      </c>
      <c r="B51" t="s">
        <v>136</v>
      </c>
      <c r="C51" t="s">
        <v>381</v>
      </c>
    </row>
    <row r="52" spans="1:3">
      <c r="A52" t="s">
        <v>1937</v>
      </c>
      <c r="B52" t="s">
        <v>136</v>
      </c>
      <c r="C52" t="s">
        <v>136</v>
      </c>
    </row>
    <row r="53" spans="1:3">
      <c r="A53" t="s">
        <v>1938</v>
      </c>
      <c r="B53" t="s">
        <v>136</v>
      </c>
      <c r="C53" t="s">
        <v>138</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5871-47F0-7743-9235-AFCD50F049A2}">
  <dimension ref="A1:I53"/>
  <sheetViews>
    <sheetView topLeftCell="A10" workbookViewId="0">
      <selection activeCell="C20" activeCellId="2" sqref="C44:C49 C17 C20:C28"/>
    </sheetView>
  </sheetViews>
  <sheetFormatPr defaultColWidth="11" defaultRowHeight="15.75"/>
  <cols>
    <col min="7" max="7" width="22.375" customWidth="1"/>
  </cols>
  <sheetData>
    <row r="1" spans="1:9">
      <c r="A1" t="s">
        <v>2081</v>
      </c>
      <c r="B1" t="s">
        <v>2062</v>
      </c>
      <c r="C1" t="s">
        <v>2063</v>
      </c>
    </row>
    <row r="2" spans="1:9">
      <c r="A2" t="s">
        <v>0</v>
      </c>
      <c r="B2" t="s">
        <v>97</v>
      </c>
      <c r="C2" t="s">
        <v>98</v>
      </c>
      <c r="G2" s="2" t="s">
        <v>97</v>
      </c>
    </row>
    <row r="3" spans="1:9">
      <c r="A3" t="s">
        <v>1889</v>
      </c>
      <c r="B3" t="s">
        <v>142</v>
      </c>
      <c r="C3" t="s">
        <v>142</v>
      </c>
      <c r="G3" s="2" t="s">
        <v>450</v>
      </c>
    </row>
    <row r="4" spans="1:9">
      <c r="A4" t="s">
        <v>1894</v>
      </c>
      <c r="B4" t="s">
        <v>142</v>
      </c>
      <c r="C4" t="s">
        <v>144</v>
      </c>
      <c r="G4" t="s">
        <v>144</v>
      </c>
      <c r="H4">
        <f>COUNTIF(B3:B53, "Strongly Agree")</f>
        <v>7</v>
      </c>
      <c r="I4" s="19">
        <f>H4/H9</f>
        <v>0.14583333333333334</v>
      </c>
    </row>
    <row r="5" spans="1:9">
      <c r="A5" t="s">
        <v>1895</v>
      </c>
      <c r="B5" t="s">
        <v>142</v>
      </c>
      <c r="C5" t="s">
        <v>144</v>
      </c>
      <c r="G5" t="s">
        <v>142</v>
      </c>
      <c r="H5">
        <f>COUNTIF(B3:B53, "Agree")</f>
        <v>14</v>
      </c>
      <c r="I5" s="19">
        <f>H5/H9</f>
        <v>0.29166666666666669</v>
      </c>
    </row>
    <row r="6" spans="1:9">
      <c r="A6" t="s">
        <v>1905</v>
      </c>
      <c r="B6" t="s">
        <v>142</v>
      </c>
      <c r="C6" t="s">
        <v>144</v>
      </c>
      <c r="G6" t="s">
        <v>171</v>
      </c>
      <c r="H6">
        <f>COUNTIF(B3:B53, "Neither Agree or Disagree")</f>
        <v>8</v>
      </c>
      <c r="I6" s="19">
        <f>H6/H9</f>
        <v>0.16666666666666666</v>
      </c>
    </row>
    <row r="7" spans="1:9">
      <c r="A7" t="s">
        <v>1909</v>
      </c>
      <c r="B7" t="s">
        <v>142</v>
      </c>
      <c r="C7" t="s">
        <v>144</v>
      </c>
      <c r="G7" t="s">
        <v>165</v>
      </c>
      <c r="H7">
        <f>COUNTIF(B3:B53, "Disagree")</f>
        <v>12</v>
      </c>
      <c r="I7" s="19">
        <f>H7/H9</f>
        <v>0.25</v>
      </c>
    </row>
    <row r="8" spans="1:9">
      <c r="A8" t="s">
        <v>1910</v>
      </c>
      <c r="B8" t="s">
        <v>142</v>
      </c>
      <c r="C8" t="s">
        <v>144</v>
      </c>
      <c r="G8" t="s">
        <v>246</v>
      </c>
      <c r="H8">
        <f>COUNTIF(B3:B53, "Strongly Disagree")</f>
        <v>7</v>
      </c>
      <c r="I8" s="19">
        <f>H8/H9</f>
        <v>0.14583333333333334</v>
      </c>
    </row>
    <row r="9" spans="1:9">
      <c r="A9" t="s">
        <v>1922</v>
      </c>
      <c r="B9" t="s">
        <v>142</v>
      </c>
      <c r="C9" t="s">
        <v>144</v>
      </c>
      <c r="H9">
        <f>SUM(H4:H8)</f>
        <v>48</v>
      </c>
    </row>
    <row r="10" spans="1:9">
      <c r="A10" t="s">
        <v>1923</v>
      </c>
      <c r="B10" t="s">
        <v>142</v>
      </c>
      <c r="C10" t="s">
        <v>144</v>
      </c>
    </row>
    <row r="11" spans="1:9">
      <c r="A11" t="s">
        <v>1925</v>
      </c>
      <c r="B11" t="s">
        <v>142</v>
      </c>
      <c r="C11" t="s">
        <v>144</v>
      </c>
    </row>
    <row r="12" spans="1:9">
      <c r="A12" t="s">
        <v>1927</v>
      </c>
      <c r="B12" t="s">
        <v>142</v>
      </c>
    </row>
    <row r="13" spans="1:9">
      <c r="A13" t="s">
        <v>1931</v>
      </c>
      <c r="B13" t="s">
        <v>142</v>
      </c>
      <c r="C13" t="s">
        <v>144</v>
      </c>
    </row>
    <row r="14" spans="1:9">
      <c r="A14" t="s">
        <v>1932</v>
      </c>
      <c r="B14" t="s">
        <v>142</v>
      </c>
      <c r="C14" t="s">
        <v>144</v>
      </c>
    </row>
    <row r="15" spans="1:9">
      <c r="A15" t="s">
        <v>1936</v>
      </c>
      <c r="B15" t="s">
        <v>142</v>
      </c>
      <c r="C15" t="s">
        <v>144</v>
      </c>
    </row>
    <row r="16" spans="1:9">
      <c r="A16" t="s">
        <v>1938</v>
      </c>
      <c r="B16" t="s">
        <v>142</v>
      </c>
      <c r="C16" t="s">
        <v>142</v>
      </c>
    </row>
    <row r="17" spans="1:9">
      <c r="A17" t="s">
        <v>1888</v>
      </c>
      <c r="B17" s="40" t="s">
        <v>165</v>
      </c>
      <c r="C17" t="s">
        <v>144</v>
      </c>
    </row>
    <row r="18" spans="1:9">
      <c r="A18" t="s">
        <v>1897</v>
      </c>
      <c r="B18" s="40" t="s">
        <v>165</v>
      </c>
      <c r="C18" s="42" t="s">
        <v>171</v>
      </c>
    </row>
    <row r="19" spans="1:9">
      <c r="A19" t="s">
        <v>1900</v>
      </c>
      <c r="B19" s="40" t="s">
        <v>165</v>
      </c>
      <c r="C19" s="40" t="s">
        <v>165</v>
      </c>
    </row>
    <row r="20" spans="1:9">
      <c r="A20" t="s">
        <v>1906</v>
      </c>
      <c r="B20" s="40" t="s">
        <v>165</v>
      </c>
      <c r="C20" t="s">
        <v>144</v>
      </c>
    </row>
    <row r="21" spans="1:9">
      <c r="A21" t="s">
        <v>1907</v>
      </c>
      <c r="B21" s="40" t="s">
        <v>165</v>
      </c>
      <c r="C21" t="s">
        <v>142</v>
      </c>
    </row>
    <row r="22" spans="1:9">
      <c r="A22" t="s">
        <v>1915</v>
      </c>
      <c r="B22" s="40" t="s">
        <v>165</v>
      </c>
      <c r="C22" t="s">
        <v>142</v>
      </c>
    </row>
    <row r="23" spans="1:9">
      <c r="A23" t="s">
        <v>1916</v>
      </c>
      <c r="B23" s="40" t="s">
        <v>165</v>
      </c>
      <c r="C23" t="s">
        <v>144</v>
      </c>
    </row>
    <row r="24" spans="1:9">
      <c r="A24" t="s">
        <v>1919</v>
      </c>
      <c r="B24" s="40" t="s">
        <v>165</v>
      </c>
      <c r="C24" t="s">
        <v>142</v>
      </c>
    </row>
    <row r="25" spans="1:9">
      <c r="A25" t="s">
        <v>1920</v>
      </c>
      <c r="B25" s="40" t="s">
        <v>165</v>
      </c>
      <c r="C25" t="s">
        <v>142</v>
      </c>
    </row>
    <row r="26" spans="1:9">
      <c r="A26" t="s">
        <v>1924</v>
      </c>
      <c r="B26" s="40" t="s">
        <v>165</v>
      </c>
      <c r="C26" t="s">
        <v>142</v>
      </c>
    </row>
    <row r="27" spans="1:9">
      <c r="A27" t="s">
        <v>1935</v>
      </c>
      <c r="B27" s="40" t="s">
        <v>165</v>
      </c>
      <c r="C27" t="s">
        <v>142</v>
      </c>
    </row>
    <row r="28" spans="1:9">
      <c r="A28" t="s">
        <v>1937</v>
      </c>
      <c r="B28" s="40" t="s">
        <v>165</v>
      </c>
      <c r="C28" t="s">
        <v>142</v>
      </c>
    </row>
    <row r="29" spans="1:9">
      <c r="A29" t="s">
        <v>1890</v>
      </c>
      <c r="B29" s="42" t="s">
        <v>171</v>
      </c>
      <c r="C29" t="s">
        <v>144</v>
      </c>
    </row>
    <row r="30" spans="1:9">
      <c r="A30" t="s">
        <v>1896</v>
      </c>
      <c r="B30" s="42" t="s">
        <v>171</v>
      </c>
      <c r="C30" t="s">
        <v>144</v>
      </c>
      <c r="G30" s="2" t="s">
        <v>98</v>
      </c>
    </row>
    <row r="31" spans="1:9">
      <c r="A31" t="s">
        <v>1898</v>
      </c>
      <c r="B31" s="42" t="s">
        <v>171</v>
      </c>
      <c r="C31" t="s">
        <v>142</v>
      </c>
      <c r="G31" s="2" t="s">
        <v>147</v>
      </c>
    </row>
    <row r="32" spans="1:9">
      <c r="A32" t="s">
        <v>1901</v>
      </c>
      <c r="B32" s="42" t="s">
        <v>171</v>
      </c>
      <c r="C32" s="42" t="s">
        <v>171</v>
      </c>
      <c r="G32" t="s">
        <v>144</v>
      </c>
      <c r="H32">
        <f>COUNTIF(C3:C53, "Strongly Agree")</f>
        <v>30</v>
      </c>
      <c r="I32" s="19">
        <f>H32/H37</f>
        <v>0.63829787234042556</v>
      </c>
    </row>
    <row r="33" spans="1:9">
      <c r="A33" t="s">
        <v>1903</v>
      </c>
      <c r="B33" s="42" t="s">
        <v>171</v>
      </c>
      <c r="C33" t="s">
        <v>144</v>
      </c>
      <c r="G33" t="s">
        <v>142</v>
      </c>
      <c r="H33">
        <f>COUNTIF(C3:C53, "Agree")</f>
        <v>13</v>
      </c>
      <c r="I33" s="19">
        <f>H33/H37</f>
        <v>0.27659574468085107</v>
      </c>
    </row>
    <row r="34" spans="1:9">
      <c r="A34" t="s">
        <v>1917</v>
      </c>
      <c r="B34" s="42" t="s">
        <v>171</v>
      </c>
      <c r="C34" t="s">
        <v>144</v>
      </c>
      <c r="G34" t="s">
        <v>171</v>
      </c>
      <c r="H34">
        <f>COUNTIF(C3:C53, "Neither Agree or Disagree")</f>
        <v>3</v>
      </c>
      <c r="I34" s="19">
        <f>H34/H37</f>
        <v>6.3829787234042548E-2</v>
      </c>
    </row>
    <row r="35" spans="1:9">
      <c r="A35" t="s">
        <v>1918</v>
      </c>
      <c r="B35" s="42" t="s">
        <v>171</v>
      </c>
      <c r="C35" t="s">
        <v>144</v>
      </c>
      <c r="G35" t="s">
        <v>165</v>
      </c>
      <c r="H35">
        <f>COUNTIF(C3:C53, "Disagree")</f>
        <v>1</v>
      </c>
      <c r="I35" s="19">
        <f>H35/H37</f>
        <v>2.1276595744680851E-2</v>
      </c>
    </row>
    <row r="36" spans="1:9">
      <c r="A36" t="s">
        <v>1929</v>
      </c>
      <c r="B36" s="42" t="s">
        <v>171</v>
      </c>
      <c r="C36" t="s">
        <v>142</v>
      </c>
      <c r="G36" t="s">
        <v>246</v>
      </c>
      <c r="H36">
        <f>COUNTIF(C3:C53, "Strongly Disagree")</f>
        <v>0</v>
      </c>
      <c r="I36" s="19">
        <f>H36/H37</f>
        <v>0</v>
      </c>
    </row>
    <row r="37" spans="1:9">
      <c r="A37" t="s">
        <v>1892</v>
      </c>
      <c r="B37" t="s">
        <v>144</v>
      </c>
      <c r="C37" t="s">
        <v>144</v>
      </c>
      <c r="H37">
        <f>SUM(H32:H36)</f>
        <v>47</v>
      </c>
    </row>
    <row r="38" spans="1:9">
      <c r="A38" t="s">
        <v>1893</v>
      </c>
      <c r="B38" t="s">
        <v>144</v>
      </c>
      <c r="C38" t="s">
        <v>144</v>
      </c>
    </row>
    <row r="39" spans="1:9">
      <c r="A39" t="s">
        <v>1899</v>
      </c>
      <c r="B39" t="s">
        <v>144</v>
      </c>
      <c r="C39" t="s">
        <v>144</v>
      </c>
    </row>
    <row r="40" spans="1:9">
      <c r="A40" t="s">
        <v>1908</v>
      </c>
      <c r="B40" t="s">
        <v>144</v>
      </c>
      <c r="C40" t="s">
        <v>144</v>
      </c>
    </row>
    <row r="41" spans="1:9">
      <c r="A41" t="s">
        <v>1912</v>
      </c>
      <c r="B41" t="s">
        <v>144</v>
      </c>
      <c r="C41" t="s">
        <v>144</v>
      </c>
    </row>
    <row r="42" spans="1:9">
      <c r="A42" t="s">
        <v>1926</v>
      </c>
      <c r="B42" t="s">
        <v>144</v>
      </c>
      <c r="C42" t="s">
        <v>144</v>
      </c>
    </row>
    <row r="43" spans="1:9">
      <c r="A43" t="s">
        <v>1933</v>
      </c>
      <c r="B43" t="s">
        <v>144</v>
      </c>
      <c r="C43" t="s">
        <v>144</v>
      </c>
    </row>
    <row r="44" spans="1:9">
      <c r="A44" t="s">
        <v>1891</v>
      </c>
      <c r="B44" s="41" t="s">
        <v>246</v>
      </c>
      <c r="C44" t="s">
        <v>142</v>
      </c>
    </row>
    <row r="45" spans="1:9">
      <c r="A45" t="s">
        <v>1902</v>
      </c>
      <c r="B45" s="41" t="s">
        <v>246</v>
      </c>
      <c r="C45" t="s">
        <v>144</v>
      </c>
    </row>
    <row r="46" spans="1:9">
      <c r="A46" t="s">
        <v>1904</v>
      </c>
      <c r="B46" s="41" t="s">
        <v>246</v>
      </c>
      <c r="C46" t="s">
        <v>142</v>
      </c>
    </row>
    <row r="47" spans="1:9">
      <c r="A47" t="s">
        <v>1911</v>
      </c>
      <c r="B47" s="41" t="s">
        <v>246</v>
      </c>
      <c r="C47" t="s">
        <v>144</v>
      </c>
    </row>
    <row r="48" spans="1:9">
      <c r="A48" t="s">
        <v>1914</v>
      </c>
      <c r="B48" s="41" t="s">
        <v>246</v>
      </c>
      <c r="C48" t="s">
        <v>144</v>
      </c>
    </row>
    <row r="49" spans="1:3">
      <c r="A49" t="s">
        <v>1921</v>
      </c>
      <c r="B49" s="41" t="s">
        <v>246</v>
      </c>
      <c r="C49" t="s">
        <v>144</v>
      </c>
    </row>
    <row r="50" spans="1:3">
      <c r="A50" t="s">
        <v>1930</v>
      </c>
      <c r="B50" s="41" t="s">
        <v>246</v>
      </c>
      <c r="C50" s="42" t="s">
        <v>171</v>
      </c>
    </row>
    <row r="51" spans="1:3">
      <c r="A51" t="s">
        <v>1913</v>
      </c>
    </row>
    <row r="52" spans="1:3">
      <c r="A52" t="s">
        <v>1928</v>
      </c>
    </row>
    <row r="53" spans="1:3">
      <c r="A53" t="s">
        <v>1934</v>
      </c>
    </row>
  </sheetData>
  <autoFilter ref="A2:C2" xr:uid="{1049704B-20B2-438E-B002-81D70F74BD4D}">
    <sortState xmlns:xlrd2="http://schemas.microsoft.com/office/spreadsheetml/2017/richdata2" ref="A3:C53">
      <sortCondition ref="B2"/>
    </sortState>
  </autoFilter>
  <pageMargins left="0.7" right="0.7" top="0.75" bottom="0.75" header="0.3" footer="0.3"/>
  <pageSetup paperSize="9" orientation="portrait" horizontalDpi="1200" verticalDpi="12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BDD8-202D-C343-8E4A-4F96DA442505}">
  <dimension ref="A1:I53"/>
  <sheetViews>
    <sheetView topLeftCell="A7" workbookViewId="0">
      <selection activeCell="O4" sqref="O4"/>
    </sheetView>
  </sheetViews>
  <sheetFormatPr defaultColWidth="11" defaultRowHeight="15.75"/>
  <cols>
    <col min="7" max="7" width="22.375" customWidth="1"/>
  </cols>
  <sheetData>
    <row r="1" spans="1:9">
      <c r="A1" t="s">
        <v>2081</v>
      </c>
      <c r="B1" t="s">
        <v>2067</v>
      </c>
      <c r="C1" t="s">
        <v>2068</v>
      </c>
    </row>
    <row r="2" spans="1:9">
      <c r="A2" t="s">
        <v>0</v>
      </c>
      <c r="B2" t="s">
        <v>101</v>
      </c>
      <c r="C2" t="s">
        <v>102</v>
      </c>
      <c r="G2" s="2" t="s">
        <v>101</v>
      </c>
    </row>
    <row r="3" spans="1:9">
      <c r="A3" t="s">
        <v>1888</v>
      </c>
    </row>
    <row r="4" spans="1:9">
      <c r="A4" t="s">
        <v>1889</v>
      </c>
      <c r="B4" t="s">
        <v>171</v>
      </c>
      <c r="C4" t="s">
        <v>142</v>
      </c>
      <c r="G4" t="s">
        <v>144</v>
      </c>
      <c r="H4">
        <f>COUNTIF(B3:B53, "Strongly Agree")</f>
        <v>4</v>
      </c>
      <c r="I4" s="19">
        <f>H4/H9</f>
        <v>0.14285714285714285</v>
      </c>
    </row>
    <row r="5" spans="1:9">
      <c r="A5" t="s">
        <v>1890</v>
      </c>
      <c r="B5" t="s">
        <v>246</v>
      </c>
      <c r="C5" t="s">
        <v>165</v>
      </c>
      <c r="G5" t="s">
        <v>142</v>
      </c>
      <c r="H5">
        <f>COUNTIF(B3:B53, "Agree")</f>
        <v>4</v>
      </c>
      <c r="I5" s="19">
        <f>H5/H9</f>
        <v>0.14285714285714285</v>
      </c>
    </row>
    <row r="6" spans="1:9">
      <c r="A6" t="s">
        <v>1891</v>
      </c>
      <c r="G6" t="s">
        <v>171</v>
      </c>
      <c r="H6">
        <f>COUNTIF(B3:B53, "Neither Agree or Disagree")</f>
        <v>7</v>
      </c>
      <c r="I6" s="19">
        <f>H6/H9</f>
        <v>0.25</v>
      </c>
    </row>
    <row r="7" spans="1:9">
      <c r="A7" t="s">
        <v>1892</v>
      </c>
      <c r="B7" t="s">
        <v>144</v>
      </c>
      <c r="C7" t="s">
        <v>144</v>
      </c>
      <c r="G7" t="s">
        <v>165</v>
      </c>
      <c r="H7">
        <f>COUNTIF(B3:B53, "Disagree")</f>
        <v>10</v>
      </c>
      <c r="I7" s="19">
        <f>H7/H9</f>
        <v>0.35714285714285715</v>
      </c>
    </row>
    <row r="8" spans="1:9">
      <c r="A8" t="s">
        <v>1893</v>
      </c>
      <c r="B8" t="s">
        <v>144</v>
      </c>
      <c r="C8" t="s">
        <v>144</v>
      </c>
      <c r="G8" t="s">
        <v>246</v>
      </c>
      <c r="H8">
        <f>COUNTIF(B3:B53, "Strongly Disagree")</f>
        <v>3</v>
      </c>
      <c r="I8" s="19">
        <f>H8/H9</f>
        <v>0.10714285714285714</v>
      </c>
    </row>
    <row r="9" spans="1:9">
      <c r="A9" t="s">
        <v>1894</v>
      </c>
      <c r="B9" t="s">
        <v>165</v>
      </c>
      <c r="C9" t="s">
        <v>144</v>
      </c>
      <c r="H9">
        <f>SUM(H4:H8)</f>
        <v>28</v>
      </c>
    </row>
    <row r="10" spans="1:9">
      <c r="A10" t="s">
        <v>1895</v>
      </c>
    </row>
    <row r="11" spans="1:9">
      <c r="A11" t="s">
        <v>1896</v>
      </c>
    </row>
    <row r="12" spans="1:9">
      <c r="A12" t="s">
        <v>1897</v>
      </c>
    </row>
    <row r="13" spans="1:9">
      <c r="A13" t="s">
        <v>1898</v>
      </c>
      <c r="B13" t="s">
        <v>171</v>
      </c>
      <c r="C13" t="s">
        <v>142</v>
      </c>
    </row>
    <row r="14" spans="1:9">
      <c r="A14" t="s">
        <v>1899</v>
      </c>
      <c r="B14" t="s">
        <v>144</v>
      </c>
      <c r="C14" t="s">
        <v>144</v>
      </c>
    </row>
    <row r="15" spans="1:9">
      <c r="A15" t="s">
        <v>1900</v>
      </c>
      <c r="B15" t="s">
        <v>165</v>
      </c>
      <c r="C15" t="s">
        <v>165</v>
      </c>
    </row>
    <row r="16" spans="1:9">
      <c r="A16" t="s">
        <v>1901</v>
      </c>
    </row>
    <row r="17" spans="1:9">
      <c r="A17" t="s">
        <v>1902</v>
      </c>
    </row>
    <row r="18" spans="1:9">
      <c r="A18" t="s">
        <v>1903</v>
      </c>
      <c r="B18" t="s">
        <v>171</v>
      </c>
      <c r="C18" t="s">
        <v>144</v>
      </c>
    </row>
    <row r="19" spans="1:9">
      <c r="A19" t="s">
        <v>1904</v>
      </c>
    </row>
    <row r="20" spans="1:9">
      <c r="A20" t="s">
        <v>1905</v>
      </c>
    </row>
    <row r="21" spans="1:9">
      <c r="A21" t="s">
        <v>1906</v>
      </c>
      <c r="B21" t="s">
        <v>165</v>
      </c>
      <c r="C21" t="s">
        <v>142</v>
      </c>
    </row>
    <row r="22" spans="1:9">
      <c r="A22" t="s">
        <v>1907</v>
      </c>
      <c r="B22" t="s">
        <v>165</v>
      </c>
      <c r="C22" t="s">
        <v>142</v>
      </c>
    </row>
    <row r="23" spans="1:9">
      <c r="A23" t="s">
        <v>1908</v>
      </c>
      <c r="B23" t="s">
        <v>142</v>
      </c>
      <c r="C23" t="s">
        <v>144</v>
      </c>
    </row>
    <row r="24" spans="1:9">
      <c r="A24" t="s">
        <v>1909</v>
      </c>
      <c r="B24" t="s">
        <v>171</v>
      </c>
      <c r="C24" t="s">
        <v>144</v>
      </c>
    </row>
    <row r="25" spans="1:9">
      <c r="A25" t="s">
        <v>1910</v>
      </c>
      <c r="B25" t="s">
        <v>142</v>
      </c>
      <c r="C25" t="s">
        <v>144</v>
      </c>
    </row>
    <row r="26" spans="1:9">
      <c r="A26" t="s">
        <v>1911</v>
      </c>
      <c r="B26" t="s">
        <v>246</v>
      </c>
      <c r="C26" t="s">
        <v>246</v>
      </c>
    </row>
    <row r="27" spans="1:9">
      <c r="A27" t="s">
        <v>1912</v>
      </c>
      <c r="B27" t="s">
        <v>165</v>
      </c>
      <c r="C27" t="s">
        <v>144</v>
      </c>
    </row>
    <row r="28" spans="1:9">
      <c r="A28" t="s">
        <v>1913</v>
      </c>
    </row>
    <row r="29" spans="1:9">
      <c r="A29" t="s">
        <v>1914</v>
      </c>
      <c r="B29" t="s">
        <v>142</v>
      </c>
      <c r="C29" t="s">
        <v>144</v>
      </c>
    </row>
    <row r="30" spans="1:9">
      <c r="A30" t="s">
        <v>1915</v>
      </c>
      <c r="G30" s="2" t="s">
        <v>102</v>
      </c>
    </row>
    <row r="31" spans="1:9">
      <c r="A31" t="s">
        <v>1916</v>
      </c>
    </row>
    <row r="32" spans="1:9">
      <c r="A32" t="s">
        <v>1917</v>
      </c>
      <c r="G32" t="s">
        <v>144</v>
      </c>
      <c r="H32">
        <f>COUNTIF(C3:C53, "Strongly Agree")</f>
        <v>13</v>
      </c>
      <c r="I32" s="19">
        <f>H32/H37</f>
        <v>0.4642857142857143</v>
      </c>
    </row>
    <row r="33" spans="1:9">
      <c r="A33" t="s">
        <v>1918</v>
      </c>
      <c r="B33" t="s">
        <v>171</v>
      </c>
      <c r="C33" t="s">
        <v>144</v>
      </c>
      <c r="G33" t="s">
        <v>142</v>
      </c>
      <c r="H33">
        <f>COUNTIF(C3:C53, "Agree")</f>
        <v>9</v>
      </c>
      <c r="I33" s="19">
        <f>H33/H37</f>
        <v>0.32142857142857145</v>
      </c>
    </row>
    <row r="34" spans="1:9">
      <c r="A34" t="s">
        <v>1919</v>
      </c>
      <c r="G34" t="s">
        <v>171</v>
      </c>
      <c r="H34">
        <f>COUNTIF(C3:C53, "Neither Agree or Disagree")</f>
        <v>1</v>
      </c>
      <c r="I34" s="19">
        <f>H34/H37</f>
        <v>3.5714285714285712E-2</v>
      </c>
    </row>
    <row r="35" spans="1:9">
      <c r="A35" t="s">
        <v>1920</v>
      </c>
      <c r="B35" t="s">
        <v>165</v>
      </c>
      <c r="C35" t="s">
        <v>142</v>
      </c>
      <c r="G35" t="s">
        <v>165</v>
      </c>
      <c r="H35">
        <f>COUNTIF(C3:C53, "Disagree")</f>
        <v>4</v>
      </c>
      <c r="I35" s="19">
        <f>H35/H37</f>
        <v>0.14285714285714285</v>
      </c>
    </row>
    <row r="36" spans="1:9">
      <c r="A36" t="s">
        <v>1921</v>
      </c>
      <c r="G36" t="s">
        <v>246</v>
      </c>
      <c r="H36">
        <f>COUNTIF(C3:C53, "Strongly Disagree")</f>
        <v>1</v>
      </c>
      <c r="I36" s="19">
        <f>H36/H37</f>
        <v>3.5714285714285712E-2</v>
      </c>
    </row>
    <row r="37" spans="1:9">
      <c r="A37" t="s">
        <v>1922</v>
      </c>
      <c r="B37" t="s">
        <v>142</v>
      </c>
      <c r="C37" t="s">
        <v>144</v>
      </c>
      <c r="H37">
        <f>SUM(H32:H36)</f>
        <v>28</v>
      </c>
    </row>
    <row r="38" spans="1:9">
      <c r="A38" t="s">
        <v>1923</v>
      </c>
    </row>
    <row r="39" spans="1:9">
      <c r="A39" t="s">
        <v>1924</v>
      </c>
      <c r="B39" t="s">
        <v>165</v>
      </c>
      <c r="C39" t="s">
        <v>165</v>
      </c>
    </row>
    <row r="40" spans="1:9">
      <c r="A40" t="s">
        <v>1925</v>
      </c>
      <c r="B40" t="s">
        <v>246</v>
      </c>
      <c r="C40" t="s">
        <v>142</v>
      </c>
    </row>
    <row r="41" spans="1:9">
      <c r="A41" t="s">
        <v>1926</v>
      </c>
      <c r="B41" t="s">
        <v>165</v>
      </c>
      <c r="C41" t="s">
        <v>142</v>
      </c>
    </row>
    <row r="42" spans="1:9">
      <c r="A42" t="s">
        <v>1927</v>
      </c>
    </row>
    <row r="43" spans="1:9">
      <c r="A43" t="s">
        <v>1928</v>
      </c>
    </row>
    <row r="44" spans="1:9">
      <c r="A44" t="s">
        <v>1929</v>
      </c>
      <c r="B44" t="s">
        <v>171</v>
      </c>
      <c r="C44" t="s">
        <v>171</v>
      </c>
    </row>
    <row r="45" spans="1:9">
      <c r="A45" t="s">
        <v>1930</v>
      </c>
      <c r="B45" t="s">
        <v>165</v>
      </c>
      <c r="C45" t="s">
        <v>165</v>
      </c>
    </row>
    <row r="46" spans="1:9">
      <c r="A46" t="s">
        <v>1931</v>
      </c>
      <c r="B46" t="s">
        <v>171</v>
      </c>
      <c r="C46" t="s">
        <v>142</v>
      </c>
    </row>
    <row r="47" spans="1:9">
      <c r="A47" t="s">
        <v>1932</v>
      </c>
    </row>
    <row r="48" spans="1:9">
      <c r="A48" t="s">
        <v>1933</v>
      </c>
      <c r="B48" t="s">
        <v>144</v>
      </c>
      <c r="C48" t="s">
        <v>144</v>
      </c>
    </row>
    <row r="49" spans="1:3">
      <c r="A49" t="s">
        <v>1934</v>
      </c>
    </row>
    <row r="50" spans="1:3">
      <c r="A50" t="s">
        <v>1935</v>
      </c>
    </row>
    <row r="51" spans="1:3">
      <c r="A51" t="s">
        <v>1936</v>
      </c>
    </row>
    <row r="52" spans="1:3">
      <c r="A52" t="s">
        <v>1937</v>
      </c>
      <c r="B52" t="s">
        <v>165</v>
      </c>
      <c r="C52" t="s">
        <v>142</v>
      </c>
    </row>
    <row r="53" spans="1:3">
      <c r="A53" t="s">
        <v>1938</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EF76-0CA4-7C4C-8BF0-339247D73CCB}">
  <dimension ref="A1:H53"/>
  <sheetViews>
    <sheetView workbookViewId="0">
      <selection activeCell="E7" sqref="E7"/>
    </sheetView>
  </sheetViews>
  <sheetFormatPr defaultColWidth="11" defaultRowHeight="15.75"/>
  <sheetData>
    <row r="1" spans="1:8">
      <c r="A1" t="s">
        <v>2081</v>
      </c>
      <c r="B1" t="s">
        <v>2074</v>
      </c>
    </row>
    <row r="2" spans="1:8">
      <c r="A2" t="s">
        <v>0</v>
      </c>
      <c r="B2" t="s">
        <v>108</v>
      </c>
      <c r="F2" s="2" t="s">
        <v>2096</v>
      </c>
    </row>
    <row r="3" spans="1:8">
      <c r="A3" t="s">
        <v>1888</v>
      </c>
      <c r="B3" t="s">
        <v>138</v>
      </c>
    </row>
    <row r="4" spans="1:8">
      <c r="A4" t="s">
        <v>1889</v>
      </c>
      <c r="B4" t="s">
        <v>136</v>
      </c>
      <c r="F4" t="s">
        <v>136</v>
      </c>
      <c r="G4">
        <f>COUNTIF(B3:B53, "Yes")</f>
        <v>13</v>
      </c>
      <c r="H4" s="19">
        <f>G4/G6</f>
        <v>0.33333333333333331</v>
      </c>
    </row>
    <row r="5" spans="1:8">
      <c r="A5" t="s">
        <v>1890</v>
      </c>
      <c r="F5" t="s">
        <v>138</v>
      </c>
      <c r="G5">
        <f>COUNTIF(B3:B51, "No")</f>
        <v>26</v>
      </c>
      <c r="H5" s="19">
        <f>G5/G6</f>
        <v>0.66666666666666663</v>
      </c>
    </row>
    <row r="6" spans="1:8">
      <c r="A6" t="s">
        <v>1891</v>
      </c>
      <c r="B6" t="s">
        <v>138</v>
      </c>
      <c r="G6">
        <f>SUM(G4:G5)</f>
        <v>39</v>
      </c>
    </row>
    <row r="7" spans="1:8">
      <c r="A7" t="s">
        <v>1892</v>
      </c>
      <c r="B7" t="s">
        <v>136</v>
      </c>
    </row>
    <row r="8" spans="1:8">
      <c r="A8" t="s">
        <v>1893</v>
      </c>
      <c r="B8" t="s">
        <v>136</v>
      </c>
    </row>
    <row r="9" spans="1:8">
      <c r="A9" t="s">
        <v>1894</v>
      </c>
      <c r="B9" t="s">
        <v>138</v>
      </c>
    </row>
    <row r="10" spans="1:8">
      <c r="A10" t="s">
        <v>1895</v>
      </c>
    </row>
    <row r="11" spans="1:8">
      <c r="A11" t="s">
        <v>1896</v>
      </c>
      <c r="B11" t="s">
        <v>138</v>
      </c>
    </row>
    <row r="12" spans="1:8">
      <c r="A12" t="s">
        <v>1897</v>
      </c>
      <c r="B12" t="s">
        <v>138</v>
      </c>
    </row>
    <row r="13" spans="1:8">
      <c r="A13" t="s">
        <v>1898</v>
      </c>
      <c r="B13" t="s">
        <v>138</v>
      </c>
    </row>
    <row r="14" spans="1:8">
      <c r="A14" t="s">
        <v>1899</v>
      </c>
      <c r="B14" t="s">
        <v>138</v>
      </c>
    </row>
    <row r="15" spans="1:8">
      <c r="A15" t="s">
        <v>1900</v>
      </c>
      <c r="B15" t="s">
        <v>136</v>
      </c>
    </row>
    <row r="16" spans="1:8">
      <c r="A16" t="s">
        <v>1901</v>
      </c>
      <c r="B16" t="s">
        <v>136</v>
      </c>
    </row>
    <row r="17" spans="1:2">
      <c r="A17" t="s">
        <v>1902</v>
      </c>
    </row>
    <row r="18" spans="1:2">
      <c r="A18" t="s">
        <v>1903</v>
      </c>
    </row>
    <row r="19" spans="1:2">
      <c r="A19" t="s">
        <v>1904</v>
      </c>
      <c r="B19" t="s">
        <v>138</v>
      </c>
    </row>
    <row r="20" spans="1:2">
      <c r="A20" t="s">
        <v>1905</v>
      </c>
    </row>
    <row r="21" spans="1:2">
      <c r="A21" t="s">
        <v>1906</v>
      </c>
      <c r="B21" t="s">
        <v>138</v>
      </c>
    </row>
    <row r="22" spans="1:2">
      <c r="A22" t="s">
        <v>1907</v>
      </c>
      <c r="B22" t="s">
        <v>136</v>
      </c>
    </row>
    <row r="23" spans="1:2">
      <c r="A23" t="s">
        <v>1908</v>
      </c>
    </row>
    <row r="24" spans="1:2">
      <c r="A24" t="s">
        <v>1909</v>
      </c>
      <c r="B24" t="s">
        <v>136</v>
      </c>
    </row>
    <row r="25" spans="1:2">
      <c r="A25" t="s">
        <v>1910</v>
      </c>
      <c r="B25" t="s">
        <v>138</v>
      </c>
    </row>
    <row r="26" spans="1:2">
      <c r="A26" t="s">
        <v>1911</v>
      </c>
    </row>
    <row r="27" spans="1:2">
      <c r="A27" t="s">
        <v>1912</v>
      </c>
      <c r="B27" t="s">
        <v>138</v>
      </c>
    </row>
    <row r="28" spans="1:2">
      <c r="A28" t="s">
        <v>1913</v>
      </c>
      <c r="B28" t="s">
        <v>138</v>
      </c>
    </row>
    <row r="29" spans="1:2">
      <c r="A29" t="s">
        <v>1914</v>
      </c>
      <c r="B29" t="s">
        <v>138</v>
      </c>
    </row>
    <row r="30" spans="1:2">
      <c r="A30" t="s">
        <v>1915</v>
      </c>
      <c r="B30" t="s">
        <v>138</v>
      </c>
    </row>
    <row r="31" spans="1:2">
      <c r="A31" t="s">
        <v>1916</v>
      </c>
      <c r="B31" t="s">
        <v>136</v>
      </c>
    </row>
    <row r="32" spans="1:2">
      <c r="A32" t="s">
        <v>1917</v>
      </c>
      <c r="B32" t="s">
        <v>138</v>
      </c>
    </row>
    <row r="33" spans="1:2">
      <c r="A33" t="s">
        <v>1918</v>
      </c>
      <c r="B33" t="s">
        <v>136</v>
      </c>
    </row>
    <row r="34" spans="1:2">
      <c r="A34" t="s">
        <v>1919</v>
      </c>
      <c r="B34" t="s">
        <v>136</v>
      </c>
    </row>
    <row r="35" spans="1:2">
      <c r="A35" t="s">
        <v>1920</v>
      </c>
    </row>
    <row r="36" spans="1:2">
      <c r="A36" t="s">
        <v>1921</v>
      </c>
      <c r="B36" t="s">
        <v>138</v>
      </c>
    </row>
    <row r="37" spans="1:2">
      <c r="A37" t="s">
        <v>1922</v>
      </c>
      <c r="B37" t="s">
        <v>136</v>
      </c>
    </row>
    <row r="38" spans="1:2">
      <c r="A38" t="s">
        <v>1923</v>
      </c>
      <c r="B38" t="s">
        <v>136</v>
      </c>
    </row>
    <row r="39" spans="1:2">
      <c r="A39" t="s">
        <v>1924</v>
      </c>
      <c r="B39" t="s">
        <v>138</v>
      </c>
    </row>
    <row r="40" spans="1:2">
      <c r="A40" t="s">
        <v>1925</v>
      </c>
    </row>
    <row r="41" spans="1:2">
      <c r="A41" t="s">
        <v>1926</v>
      </c>
      <c r="B41" t="s">
        <v>138</v>
      </c>
    </row>
    <row r="42" spans="1:2">
      <c r="A42" t="s">
        <v>1927</v>
      </c>
      <c r="B42" t="s">
        <v>138</v>
      </c>
    </row>
    <row r="43" spans="1:2">
      <c r="A43" t="s">
        <v>1928</v>
      </c>
      <c r="B43" t="s">
        <v>138</v>
      </c>
    </row>
    <row r="44" spans="1:2">
      <c r="A44" t="s">
        <v>1929</v>
      </c>
      <c r="B44" t="s">
        <v>138</v>
      </c>
    </row>
    <row r="45" spans="1:2">
      <c r="A45" t="s">
        <v>1930</v>
      </c>
    </row>
    <row r="46" spans="1:2">
      <c r="A46" t="s">
        <v>1931</v>
      </c>
      <c r="B46" t="s">
        <v>138</v>
      </c>
    </row>
    <row r="47" spans="1:2">
      <c r="A47" t="s">
        <v>1932</v>
      </c>
      <c r="B47" t="s">
        <v>136</v>
      </c>
    </row>
    <row r="48" spans="1:2">
      <c r="A48" t="s">
        <v>1933</v>
      </c>
      <c r="B48" t="s">
        <v>138</v>
      </c>
    </row>
    <row r="49" spans="1:2">
      <c r="A49" t="s">
        <v>1934</v>
      </c>
      <c r="B49" t="s">
        <v>138</v>
      </c>
    </row>
    <row r="50" spans="1:2">
      <c r="A50" t="s">
        <v>1935</v>
      </c>
      <c r="B50" t="s">
        <v>138</v>
      </c>
    </row>
    <row r="51" spans="1:2">
      <c r="A51" t="s">
        <v>1936</v>
      </c>
      <c r="B51" t="s">
        <v>138</v>
      </c>
    </row>
    <row r="52" spans="1:2">
      <c r="A52" t="s">
        <v>1937</v>
      </c>
      <c r="B52" t="s">
        <v>138</v>
      </c>
    </row>
    <row r="53" spans="1:2">
      <c r="A53" t="s">
        <v>1938</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761F-D1FD-6645-A503-D9134AE82A5F}">
  <dimension ref="A1:I53"/>
  <sheetViews>
    <sheetView topLeftCell="A13" workbookViewId="0">
      <selection activeCell="B45" sqref="B45"/>
    </sheetView>
  </sheetViews>
  <sheetFormatPr defaultColWidth="11" defaultRowHeight="15.75"/>
  <cols>
    <col min="7" max="7" width="22.5" customWidth="1"/>
  </cols>
  <sheetData>
    <row r="1" spans="1:9">
      <c r="A1" t="s">
        <v>2081</v>
      </c>
      <c r="B1" t="s">
        <v>2072</v>
      </c>
      <c r="C1" t="s">
        <v>2076</v>
      </c>
    </row>
    <row r="2" spans="1:9">
      <c r="A2" t="s">
        <v>0</v>
      </c>
      <c r="B2" t="s">
        <v>106</v>
      </c>
      <c r="C2" t="s">
        <v>110</v>
      </c>
      <c r="G2" s="2" t="s">
        <v>2089</v>
      </c>
    </row>
    <row r="3" spans="1:9">
      <c r="A3" t="s">
        <v>1888</v>
      </c>
      <c r="B3" t="s">
        <v>144</v>
      </c>
      <c r="C3" t="s">
        <v>171</v>
      </c>
    </row>
    <row r="4" spans="1:9">
      <c r="A4" t="s">
        <v>1889</v>
      </c>
      <c r="B4" t="s">
        <v>142</v>
      </c>
      <c r="C4" t="s">
        <v>171</v>
      </c>
      <c r="G4" t="s">
        <v>144</v>
      </c>
      <c r="H4">
        <f>COUNTIF(B3:B53, "Strongly Agree")</f>
        <v>22</v>
      </c>
      <c r="I4" s="19">
        <f>H4/H9</f>
        <v>0.43137254901960786</v>
      </c>
    </row>
    <row r="5" spans="1:9">
      <c r="A5" t="s">
        <v>1890</v>
      </c>
      <c r="B5" t="s">
        <v>171</v>
      </c>
      <c r="C5" t="s">
        <v>171</v>
      </c>
      <c r="G5" t="s">
        <v>142</v>
      </c>
      <c r="H5">
        <f>COUNTIF(B3:B53, "Agree")</f>
        <v>20</v>
      </c>
      <c r="I5" s="19">
        <f>H5/H9</f>
        <v>0.39215686274509803</v>
      </c>
    </row>
    <row r="6" spans="1:9">
      <c r="A6" t="s">
        <v>1891</v>
      </c>
      <c r="B6" t="s">
        <v>144</v>
      </c>
      <c r="C6" t="s">
        <v>142</v>
      </c>
      <c r="G6" t="s">
        <v>171</v>
      </c>
      <c r="H6">
        <f>COUNTIF(B3:B53, "Neither Agree or Disagree")</f>
        <v>6</v>
      </c>
      <c r="I6" s="19">
        <f>H6/H9</f>
        <v>0.11764705882352941</v>
      </c>
    </row>
    <row r="7" spans="1:9">
      <c r="A7" t="s">
        <v>1892</v>
      </c>
      <c r="B7" t="s">
        <v>144</v>
      </c>
      <c r="C7" t="s">
        <v>171</v>
      </c>
      <c r="G7" t="s">
        <v>165</v>
      </c>
      <c r="H7">
        <f>COUNTIF(B3:B53, "Disagree")</f>
        <v>3</v>
      </c>
      <c r="I7" s="19">
        <f>H7/H9</f>
        <v>5.8823529411764705E-2</v>
      </c>
    </row>
    <row r="8" spans="1:9">
      <c r="A8" t="s">
        <v>1893</v>
      </c>
      <c r="B8" t="s">
        <v>144</v>
      </c>
      <c r="C8" t="s">
        <v>171</v>
      </c>
      <c r="G8" t="s">
        <v>246</v>
      </c>
      <c r="H8">
        <f>COUNTIF(B3:B53, "Strongly Disagree")</f>
        <v>0</v>
      </c>
      <c r="I8" s="19">
        <f>H8/H9</f>
        <v>0</v>
      </c>
    </row>
    <row r="9" spans="1:9">
      <c r="A9" t="s">
        <v>1894</v>
      </c>
      <c r="B9" t="s">
        <v>142</v>
      </c>
      <c r="C9" t="s">
        <v>142</v>
      </c>
      <c r="H9">
        <f>SUM(H4:H8)</f>
        <v>51</v>
      </c>
    </row>
    <row r="10" spans="1:9">
      <c r="A10" t="s">
        <v>1895</v>
      </c>
      <c r="B10" t="s">
        <v>171</v>
      </c>
      <c r="C10" t="s">
        <v>171</v>
      </c>
    </row>
    <row r="11" spans="1:9">
      <c r="A11" t="s">
        <v>1896</v>
      </c>
      <c r="B11" t="s">
        <v>142</v>
      </c>
      <c r="C11" t="s">
        <v>144</v>
      </c>
    </row>
    <row r="12" spans="1:9">
      <c r="A12" t="s">
        <v>1897</v>
      </c>
      <c r="B12" t="s">
        <v>144</v>
      </c>
      <c r="C12" t="s">
        <v>142</v>
      </c>
    </row>
    <row r="13" spans="1:9">
      <c r="A13" t="s">
        <v>1898</v>
      </c>
      <c r="B13" t="s">
        <v>142</v>
      </c>
      <c r="C13" t="s">
        <v>142</v>
      </c>
    </row>
    <row r="14" spans="1:9">
      <c r="A14" t="s">
        <v>1899</v>
      </c>
      <c r="B14" t="s">
        <v>144</v>
      </c>
      <c r="C14" t="s">
        <v>171</v>
      </c>
    </row>
    <row r="15" spans="1:9">
      <c r="A15" t="s">
        <v>1900</v>
      </c>
      <c r="B15" s="43" t="s">
        <v>165</v>
      </c>
      <c r="C15" t="s">
        <v>165</v>
      </c>
    </row>
    <row r="16" spans="1:9">
      <c r="A16" t="s">
        <v>1901</v>
      </c>
      <c r="B16" t="s">
        <v>144</v>
      </c>
      <c r="C16" t="s">
        <v>142</v>
      </c>
    </row>
    <row r="17" spans="1:9">
      <c r="A17" t="s">
        <v>1902</v>
      </c>
      <c r="B17" t="s">
        <v>171</v>
      </c>
    </row>
    <row r="18" spans="1:9">
      <c r="A18" t="s">
        <v>1903</v>
      </c>
      <c r="B18" t="s">
        <v>142</v>
      </c>
      <c r="C18" t="s">
        <v>171</v>
      </c>
    </row>
    <row r="19" spans="1:9">
      <c r="A19" t="s">
        <v>1904</v>
      </c>
      <c r="B19" s="43" t="s">
        <v>165</v>
      </c>
      <c r="C19" t="s">
        <v>165</v>
      </c>
    </row>
    <row r="20" spans="1:9">
      <c r="A20" t="s">
        <v>1905</v>
      </c>
      <c r="B20" t="s">
        <v>142</v>
      </c>
      <c r="C20" t="s">
        <v>142</v>
      </c>
    </row>
    <row r="21" spans="1:9">
      <c r="A21" t="s">
        <v>1906</v>
      </c>
      <c r="B21" t="s">
        <v>144</v>
      </c>
      <c r="C21" t="s">
        <v>165</v>
      </c>
    </row>
    <row r="22" spans="1:9">
      <c r="A22" t="s">
        <v>1907</v>
      </c>
      <c r="B22" t="s">
        <v>142</v>
      </c>
      <c r="C22" t="s">
        <v>171</v>
      </c>
    </row>
    <row r="23" spans="1:9">
      <c r="A23" t="s">
        <v>1908</v>
      </c>
      <c r="B23" t="s">
        <v>171</v>
      </c>
      <c r="C23" t="s">
        <v>171</v>
      </c>
    </row>
    <row r="24" spans="1:9">
      <c r="A24" t="s">
        <v>1909</v>
      </c>
      <c r="B24" t="s">
        <v>142</v>
      </c>
      <c r="C24" t="s">
        <v>171</v>
      </c>
    </row>
    <row r="25" spans="1:9">
      <c r="A25" t="s">
        <v>1910</v>
      </c>
      <c r="B25" t="s">
        <v>144</v>
      </c>
      <c r="C25" t="s">
        <v>142</v>
      </c>
    </row>
    <row r="26" spans="1:9">
      <c r="A26" t="s">
        <v>1911</v>
      </c>
      <c r="B26" t="s">
        <v>144</v>
      </c>
      <c r="C26" t="s">
        <v>142</v>
      </c>
    </row>
    <row r="27" spans="1:9">
      <c r="A27" t="s">
        <v>1912</v>
      </c>
      <c r="B27" t="s">
        <v>144</v>
      </c>
      <c r="C27" t="s">
        <v>246</v>
      </c>
    </row>
    <row r="28" spans="1:9">
      <c r="A28" t="s">
        <v>1913</v>
      </c>
      <c r="B28" t="s">
        <v>144</v>
      </c>
      <c r="C28" t="s">
        <v>171</v>
      </c>
    </row>
    <row r="29" spans="1:9">
      <c r="A29" t="s">
        <v>1914</v>
      </c>
      <c r="B29" t="s">
        <v>144</v>
      </c>
      <c r="C29" t="s">
        <v>246</v>
      </c>
    </row>
    <row r="30" spans="1:9">
      <c r="A30" t="s">
        <v>1915</v>
      </c>
      <c r="B30" t="s">
        <v>171</v>
      </c>
      <c r="C30" t="s">
        <v>142</v>
      </c>
      <c r="G30" s="2" t="s">
        <v>2088</v>
      </c>
    </row>
    <row r="31" spans="1:9">
      <c r="A31" t="s">
        <v>1916</v>
      </c>
      <c r="B31" t="s">
        <v>144</v>
      </c>
      <c r="C31" t="s">
        <v>171</v>
      </c>
    </row>
    <row r="32" spans="1:9">
      <c r="A32" t="s">
        <v>1917</v>
      </c>
      <c r="B32" t="s">
        <v>142</v>
      </c>
      <c r="C32" t="s">
        <v>171</v>
      </c>
      <c r="G32" t="s">
        <v>144</v>
      </c>
      <c r="H32">
        <f>COUNTIF(C3:C53, "Strongly Agree")</f>
        <v>4</v>
      </c>
      <c r="I32" s="19">
        <f>H32/H37</f>
        <v>0.08</v>
      </c>
    </row>
    <row r="33" spans="1:9">
      <c r="A33" t="s">
        <v>1918</v>
      </c>
      <c r="B33" t="s">
        <v>171</v>
      </c>
      <c r="C33" t="s">
        <v>171</v>
      </c>
      <c r="G33" t="s">
        <v>142</v>
      </c>
      <c r="H33">
        <f>COUNTIF(C3:C53, "Agree")</f>
        <v>18</v>
      </c>
      <c r="I33" s="19">
        <f>H33/H37</f>
        <v>0.36</v>
      </c>
    </row>
    <row r="34" spans="1:9">
      <c r="A34" t="s">
        <v>1919</v>
      </c>
      <c r="B34" t="s">
        <v>142</v>
      </c>
      <c r="C34" t="s">
        <v>171</v>
      </c>
      <c r="G34" t="s">
        <v>171</v>
      </c>
      <c r="H34">
        <f>COUNTIF(C3:C53, "Neither Agree or Disagree")</f>
        <v>22</v>
      </c>
      <c r="I34" s="19">
        <f>H34/H37</f>
        <v>0.44</v>
      </c>
    </row>
    <row r="35" spans="1:9">
      <c r="A35" t="s">
        <v>1920</v>
      </c>
      <c r="B35" t="s">
        <v>142</v>
      </c>
      <c r="C35" t="s">
        <v>165</v>
      </c>
      <c r="G35" t="s">
        <v>165</v>
      </c>
      <c r="H35">
        <f>COUNTIF(C3:C53, "Disagree")</f>
        <v>4</v>
      </c>
      <c r="I35" s="19">
        <f>H35/H37</f>
        <v>0.08</v>
      </c>
    </row>
    <row r="36" spans="1:9">
      <c r="A36" t="s">
        <v>1921</v>
      </c>
      <c r="B36" t="s">
        <v>144</v>
      </c>
      <c r="C36" t="s">
        <v>171</v>
      </c>
      <c r="G36" t="s">
        <v>246</v>
      </c>
      <c r="H36">
        <f>COUNTIF(C3:C53, "Strongly Disagree")</f>
        <v>2</v>
      </c>
      <c r="I36" s="19">
        <f>H36/H37</f>
        <v>0.04</v>
      </c>
    </row>
    <row r="37" spans="1:9">
      <c r="A37" t="s">
        <v>1922</v>
      </c>
      <c r="B37" t="s">
        <v>144</v>
      </c>
      <c r="C37" t="s">
        <v>144</v>
      </c>
      <c r="H37">
        <f>SUM(H32:H36)</f>
        <v>50</v>
      </c>
    </row>
    <row r="38" spans="1:9">
      <c r="A38" t="s">
        <v>1923</v>
      </c>
      <c r="B38" t="s">
        <v>144</v>
      </c>
      <c r="C38" t="s">
        <v>142</v>
      </c>
    </row>
    <row r="39" spans="1:9">
      <c r="A39" t="s">
        <v>1924</v>
      </c>
      <c r="B39" t="s">
        <v>142</v>
      </c>
      <c r="C39" t="s">
        <v>171</v>
      </c>
    </row>
    <row r="40" spans="1:9">
      <c r="A40" t="s">
        <v>1925</v>
      </c>
      <c r="B40" t="s">
        <v>144</v>
      </c>
      <c r="C40" t="s">
        <v>142</v>
      </c>
    </row>
    <row r="41" spans="1:9">
      <c r="A41" t="s">
        <v>1926</v>
      </c>
      <c r="B41" t="s">
        <v>142</v>
      </c>
      <c r="C41" t="s">
        <v>142</v>
      </c>
    </row>
    <row r="42" spans="1:9">
      <c r="A42" t="s">
        <v>1927</v>
      </c>
      <c r="B42" t="s">
        <v>142</v>
      </c>
      <c r="C42" t="s">
        <v>142</v>
      </c>
    </row>
    <row r="43" spans="1:9">
      <c r="A43" t="s">
        <v>1928</v>
      </c>
      <c r="B43" t="s">
        <v>144</v>
      </c>
      <c r="C43" t="s">
        <v>144</v>
      </c>
    </row>
    <row r="44" spans="1:9">
      <c r="A44" t="s">
        <v>1929</v>
      </c>
      <c r="B44" t="s">
        <v>142</v>
      </c>
      <c r="C44" t="s">
        <v>171</v>
      </c>
    </row>
    <row r="45" spans="1:9">
      <c r="A45" t="s">
        <v>1930</v>
      </c>
      <c r="B45" s="43" t="s">
        <v>165</v>
      </c>
      <c r="C45" t="s">
        <v>142</v>
      </c>
    </row>
    <row r="46" spans="1:9">
      <c r="A46" t="s">
        <v>1931</v>
      </c>
      <c r="B46" t="s">
        <v>144</v>
      </c>
      <c r="C46" t="s">
        <v>171</v>
      </c>
    </row>
    <row r="47" spans="1:9">
      <c r="A47" t="s">
        <v>1932</v>
      </c>
      <c r="B47" t="s">
        <v>142</v>
      </c>
      <c r="C47" t="s">
        <v>142</v>
      </c>
    </row>
    <row r="48" spans="1:9">
      <c r="A48" t="s">
        <v>1933</v>
      </c>
      <c r="B48" t="s">
        <v>144</v>
      </c>
      <c r="C48" t="s">
        <v>144</v>
      </c>
    </row>
    <row r="49" spans="1:3">
      <c r="A49" t="s">
        <v>1934</v>
      </c>
      <c r="B49" t="s">
        <v>144</v>
      </c>
      <c r="C49" t="s">
        <v>142</v>
      </c>
    </row>
    <row r="50" spans="1:3">
      <c r="A50" t="s">
        <v>1935</v>
      </c>
      <c r="B50" t="s">
        <v>142</v>
      </c>
      <c r="C50" t="s">
        <v>171</v>
      </c>
    </row>
    <row r="51" spans="1:3">
      <c r="A51" t="s">
        <v>1936</v>
      </c>
      <c r="B51" t="s">
        <v>142</v>
      </c>
      <c r="C51" t="s">
        <v>171</v>
      </c>
    </row>
    <row r="52" spans="1:3">
      <c r="A52" t="s">
        <v>1937</v>
      </c>
      <c r="B52" t="s">
        <v>142</v>
      </c>
      <c r="C52" t="s">
        <v>142</v>
      </c>
    </row>
    <row r="53" spans="1:3">
      <c r="A53" t="s">
        <v>1938</v>
      </c>
      <c r="B53" t="s">
        <v>142</v>
      </c>
      <c r="C53" t="s">
        <v>142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AF5D-5D07-9B42-8EC3-D62120F32285}">
  <dimension ref="A1:C109"/>
  <sheetViews>
    <sheetView topLeftCell="A85" workbookViewId="0">
      <selection activeCell="B106" sqref="B106"/>
    </sheetView>
  </sheetViews>
  <sheetFormatPr defaultColWidth="11" defaultRowHeight="15.75"/>
  <cols>
    <col min="1" max="1" width="6.125" style="18" bestFit="1" customWidth="1"/>
    <col min="2" max="2" width="65.5" style="16" customWidth="1"/>
  </cols>
  <sheetData>
    <row r="1" spans="1:3">
      <c r="A1" s="17" t="s">
        <v>1972</v>
      </c>
      <c r="B1" s="16" t="s">
        <v>10</v>
      </c>
      <c r="C1" s="33" t="s">
        <v>2372</v>
      </c>
    </row>
    <row r="2" spans="1:3" ht="31.5">
      <c r="A2" s="17" t="s">
        <v>1973</v>
      </c>
      <c r="B2" s="16" t="s">
        <v>11</v>
      </c>
      <c r="C2" s="33" t="s">
        <v>2372</v>
      </c>
    </row>
    <row r="3" spans="1:3">
      <c r="A3" s="17" t="s">
        <v>1974</v>
      </c>
      <c r="B3" s="16" t="s">
        <v>12</v>
      </c>
      <c r="C3" s="33" t="s">
        <v>2372</v>
      </c>
    </row>
    <row r="4" spans="1:3" ht="31.5">
      <c r="A4" s="17" t="s">
        <v>1975</v>
      </c>
      <c r="B4" s="16" t="s">
        <v>13</v>
      </c>
      <c r="C4" s="33" t="s">
        <v>2372</v>
      </c>
    </row>
    <row r="5" spans="1:3" ht="63">
      <c r="A5" s="17" t="s">
        <v>1976</v>
      </c>
      <c r="B5" s="16" t="s">
        <v>14</v>
      </c>
      <c r="C5" s="33" t="s">
        <v>2372</v>
      </c>
    </row>
    <row r="6" spans="1:3" ht="31.5">
      <c r="A6" s="17" t="s">
        <v>1977</v>
      </c>
      <c r="B6" s="16" t="s">
        <v>15</v>
      </c>
      <c r="C6" s="33" t="s">
        <v>2372</v>
      </c>
    </row>
    <row r="7" spans="1:3" ht="31.5">
      <c r="A7" s="17" t="s">
        <v>1978</v>
      </c>
      <c r="B7" s="16" t="s">
        <v>16</v>
      </c>
      <c r="C7" s="33" t="s">
        <v>2372</v>
      </c>
    </row>
    <row r="8" spans="1:3">
      <c r="A8" s="17" t="s">
        <v>1979</v>
      </c>
      <c r="B8" s="16" t="s">
        <v>17</v>
      </c>
      <c r="C8" s="33" t="s">
        <v>2372</v>
      </c>
    </row>
    <row r="9" spans="1:3">
      <c r="A9" s="17" t="s">
        <v>1980</v>
      </c>
      <c r="B9" s="16" t="s">
        <v>18</v>
      </c>
      <c r="C9" s="33" t="s">
        <v>2372</v>
      </c>
    </row>
    <row r="10" spans="1:3" ht="31.5">
      <c r="A10" s="17" t="s">
        <v>1981</v>
      </c>
      <c r="B10" s="16" t="s">
        <v>19</v>
      </c>
      <c r="C10" s="33" t="s">
        <v>2372</v>
      </c>
    </row>
    <row r="11" spans="1:3" ht="31.5">
      <c r="A11" s="17" t="s">
        <v>1982</v>
      </c>
      <c r="B11" s="16" t="s">
        <v>20</v>
      </c>
      <c r="C11" s="33" t="s">
        <v>2372</v>
      </c>
    </row>
    <row r="12" spans="1:3" ht="31.5">
      <c r="A12" s="17" t="s">
        <v>1983</v>
      </c>
      <c r="B12" s="16" t="s">
        <v>21</v>
      </c>
      <c r="C12" s="33" t="s">
        <v>2372</v>
      </c>
    </row>
    <row r="13" spans="1:3" ht="31.5">
      <c r="A13" s="17" t="s">
        <v>1984</v>
      </c>
      <c r="B13" s="16" t="s">
        <v>22</v>
      </c>
      <c r="C13" s="33" t="s">
        <v>2372</v>
      </c>
    </row>
    <row r="14" spans="1:3" ht="47.25">
      <c r="A14" s="17" t="s">
        <v>1985</v>
      </c>
      <c r="B14" s="16" t="s">
        <v>23</v>
      </c>
      <c r="C14" s="33" t="s">
        <v>2372</v>
      </c>
    </row>
    <row r="15" spans="1:3" ht="31.5">
      <c r="A15" s="17" t="s">
        <v>1986</v>
      </c>
      <c r="B15" s="16" t="s">
        <v>24</v>
      </c>
      <c r="C15" s="33" t="s">
        <v>2372</v>
      </c>
    </row>
    <row r="16" spans="1:3">
      <c r="A16" s="17" t="s">
        <v>1987</v>
      </c>
      <c r="B16" s="16" t="s">
        <v>26</v>
      </c>
      <c r="C16" s="33" t="s">
        <v>2372</v>
      </c>
    </row>
    <row r="17" spans="1:3" ht="31.5">
      <c r="A17" s="17" t="s">
        <v>1988</v>
      </c>
      <c r="B17" s="16" t="s">
        <v>27</v>
      </c>
      <c r="C17" s="33" t="s">
        <v>2372</v>
      </c>
    </row>
    <row r="18" spans="1:3">
      <c r="A18" s="17" t="s">
        <v>1989</v>
      </c>
      <c r="B18" s="16" t="s">
        <v>28</v>
      </c>
      <c r="C18" s="33" t="s">
        <v>2372</v>
      </c>
    </row>
    <row r="19" spans="1:3">
      <c r="A19" s="17" t="s">
        <v>1990</v>
      </c>
      <c r="B19" s="16" t="s">
        <v>29</v>
      </c>
      <c r="C19" s="33" t="s">
        <v>2372</v>
      </c>
    </row>
    <row r="20" spans="1:3">
      <c r="A20" s="17" t="s">
        <v>1991</v>
      </c>
      <c r="B20" s="16" t="s">
        <v>30</v>
      </c>
      <c r="C20" s="33" t="s">
        <v>2372</v>
      </c>
    </row>
    <row r="21" spans="1:3" ht="31.5">
      <c r="A21" s="20" t="s">
        <v>1992</v>
      </c>
      <c r="B21" s="23" t="s">
        <v>31</v>
      </c>
      <c r="C21" s="33" t="s">
        <v>2372</v>
      </c>
    </row>
    <row r="22" spans="1:3" ht="31.5">
      <c r="A22" s="21" t="s">
        <v>1993</v>
      </c>
      <c r="B22" s="16" t="s">
        <v>32</v>
      </c>
      <c r="C22" s="33" t="s">
        <v>2372</v>
      </c>
    </row>
    <row r="23" spans="1:3">
      <c r="A23" s="20" t="s">
        <v>1994</v>
      </c>
      <c r="B23" s="23" t="s">
        <v>33</v>
      </c>
      <c r="C23" s="33" t="s">
        <v>2372</v>
      </c>
    </row>
    <row r="24" spans="1:3" ht="31.5">
      <c r="A24" s="21" t="s">
        <v>1995</v>
      </c>
      <c r="B24" s="16" t="s">
        <v>34</v>
      </c>
      <c r="C24" s="33" t="s">
        <v>2372</v>
      </c>
    </row>
    <row r="25" spans="1:3">
      <c r="A25" s="20" t="s">
        <v>1996</v>
      </c>
      <c r="B25" s="23" t="s">
        <v>35</v>
      </c>
      <c r="C25" s="33" t="s">
        <v>2372</v>
      </c>
    </row>
    <row r="26" spans="1:3" ht="31.5">
      <c r="A26" s="21" t="s">
        <v>1997</v>
      </c>
      <c r="B26" s="16" t="s">
        <v>36</v>
      </c>
    </row>
    <row r="27" spans="1:3">
      <c r="A27" s="20" t="s">
        <v>1998</v>
      </c>
      <c r="B27" s="23" t="s">
        <v>35</v>
      </c>
    </row>
    <row r="28" spans="1:3" ht="31.5">
      <c r="A28" s="21" t="s">
        <v>1999</v>
      </c>
      <c r="B28" s="16" t="s">
        <v>37</v>
      </c>
    </row>
    <row r="29" spans="1:3" ht="31.5">
      <c r="A29" s="20" t="s">
        <v>2000</v>
      </c>
      <c r="B29" s="23" t="s">
        <v>38</v>
      </c>
    </row>
    <row r="30" spans="1:3" ht="31.5">
      <c r="A30" s="21" t="s">
        <v>2001</v>
      </c>
      <c r="B30" s="16" t="s">
        <v>39</v>
      </c>
    </row>
    <row r="31" spans="1:3" ht="31.5">
      <c r="A31" s="20" t="s">
        <v>2002</v>
      </c>
      <c r="B31" s="23" t="s">
        <v>40</v>
      </c>
    </row>
    <row r="32" spans="1:3" ht="47.25">
      <c r="A32" s="21" t="s">
        <v>2003</v>
      </c>
      <c r="B32" s="16" t="s">
        <v>41</v>
      </c>
    </row>
    <row r="33" spans="1:3" ht="31.5">
      <c r="A33" s="20" t="s">
        <v>2004</v>
      </c>
      <c r="B33" s="23" t="s">
        <v>42</v>
      </c>
    </row>
    <row r="34" spans="1:3" ht="31.5">
      <c r="A34" s="22" t="s">
        <v>2005</v>
      </c>
      <c r="B34" s="16" t="s">
        <v>44</v>
      </c>
      <c r="C34" s="33" t="s">
        <v>2372</v>
      </c>
    </row>
    <row r="35" spans="1:3" ht="31.5">
      <c r="A35" s="22" t="s">
        <v>2006</v>
      </c>
      <c r="B35" s="16" t="s">
        <v>45</v>
      </c>
      <c r="C35" s="33" t="s">
        <v>2372</v>
      </c>
    </row>
    <row r="36" spans="1:3">
      <c r="A36" s="20" t="s">
        <v>2007</v>
      </c>
      <c r="B36" s="23" t="s">
        <v>46</v>
      </c>
      <c r="C36" s="33" t="s">
        <v>2372</v>
      </c>
    </row>
    <row r="37" spans="1:3" ht="31.5">
      <c r="A37" s="22" t="s">
        <v>2008</v>
      </c>
      <c r="B37" s="16" t="s">
        <v>47</v>
      </c>
    </row>
    <row r="38" spans="1:3">
      <c r="A38" s="20" t="s">
        <v>2009</v>
      </c>
      <c r="B38" s="23" t="s">
        <v>48</v>
      </c>
    </row>
    <row r="39" spans="1:3">
      <c r="A39" s="17" t="s">
        <v>2010</v>
      </c>
      <c r="B39" s="16" t="s">
        <v>51</v>
      </c>
    </row>
    <row r="40" spans="1:3">
      <c r="A40" s="17" t="s">
        <v>2011</v>
      </c>
      <c r="B40" s="16" t="s">
        <v>52</v>
      </c>
    </row>
    <row r="41" spans="1:3">
      <c r="A41" s="17" t="s">
        <v>2012</v>
      </c>
      <c r="B41" s="16" t="s">
        <v>53</v>
      </c>
    </row>
    <row r="42" spans="1:3">
      <c r="A42" s="17" t="s">
        <v>2013</v>
      </c>
      <c r="B42" s="16" t="s">
        <v>54</v>
      </c>
    </row>
    <row r="43" spans="1:3">
      <c r="A43" s="17" t="s">
        <v>2014</v>
      </c>
      <c r="B43" s="16" t="s">
        <v>55</v>
      </c>
    </row>
    <row r="44" spans="1:3">
      <c r="A44" s="17" t="s">
        <v>2015</v>
      </c>
      <c r="B44" s="16" t="s">
        <v>56</v>
      </c>
    </row>
    <row r="45" spans="1:3">
      <c r="A45" s="17" t="s">
        <v>2016</v>
      </c>
      <c r="B45" s="16" t="s">
        <v>57</v>
      </c>
    </row>
    <row r="46" spans="1:3">
      <c r="A46" s="17" t="s">
        <v>2017</v>
      </c>
      <c r="B46" s="16" t="s">
        <v>58</v>
      </c>
    </row>
    <row r="47" spans="1:3">
      <c r="A47" s="17" t="s">
        <v>2018</v>
      </c>
      <c r="B47" s="16" t="s">
        <v>59</v>
      </c>
    </row>
    <row r="48" spans="1:3">
      <c r="A48" s="17" t="s">
        <v>2019</v>
      </c>
      <c r="B48" s="16" t="s">
        <v>60</v>
      </c>
    </row>
    <row r="49" spans="1:2">
      <c r="A49" s="17" t="s">
        <v>2020</v>
      </c>
      <c r="B49" s="16" t="s">
        <v>51</v>
      </c>
    </row>
    <row r="50" spans="1:2">
      <c r="A50" s="17" t="s">
        <v>2021</v>
      </c>
      <c r="B50" s="16" t="s">
        <v>52</v>
      </c>
    </row>
    <row r="51" spans="1:2">
      <c r="A51" s="17" t="s">
        <v>2022</v>
      </c>
      <c r="B51" s="16" t="s">
        <v>53</v>
      </c>
    </row>
    <row r="52" spans="1:2">
      <c r="A52" s="17" t="s">
        <v>2023</v>
      </c>
      <c r="B52" s="16" t="s">
        <v>54</v>
      </c>
    </row>
    <row r="53" spans="1:2">
      <c r="A53" s="17" t="s">
        <v>2024</v>
      </c>
      <c r="B53" s="16" t="s">
        <v>55</v>
      </c>
    </row>
    <row r="54" spans="1:2">
      <c r="A54" s="17" t="s">
        <v>2025</v>
      </c>
      <c r="B54" s="16" t="s">
        <v>56</v>
      </c>
    </row>
    <row r="55" spans="1:2">
      <c r="A55" s="17" t="s">
        <v>2026</v>
      </c>
      <c r="B55" s="16" t="s">
        <v>57</v>
      </c>
    </row>
    <row r="56" spans="1:2">
      <c r="A56" s="17" t="s">
        <v>2027</v>
      </c>
      <c r="B56" s="16" t="s">
        <v>58</v>
      </c>
    </row>
    <row r="57" spans="1:2">
      <c r="A57" s="17" t="s">
        <v>2028</v>
      </c>
      <c r="B57" s="16" t="s">
        <v>59</v>
      </c>
    </row>
    <row r="58" spans="1:2">
      <c r="A58" s="17" t="s">
        <v>2029</v>
      </c>
      <c r="B58" s="16" t="s">
        <v>60</v>
      </c>
    </row>
    <row r="59" spans="1:2">
      <c r="A59" s="20" t="s">
        <v>2030</v>
      </c>
      <c r="B59" s="23" t="s">
        <v>63</v>
      </c>
    </row>
    <row r="60" spans="1:2">
      <c r="A60" s="20" t="s">
        <v>2031</v>
      </c>
      <c r="B60" s="23" t="s">
        <v>64</v>
      </c>
    </row>
    <row r="61" spans="1:2">
      <c r="A61" s="20" t="s">
        <v>2032</v>
      </c>
      <c r="B61" s="23" t="s">
        <v>66</v>
      </c>
    </row>
    <row r="62" spans="1:2">
      <c r="A62" s="20" t="s">
        <v>2033</v>
      </c>
      <c r="B62" s="23" t="s">
        <v>67</v>
      </c>
    </row>
    <row r="63" spans="1:2" ht="63">
      <c r="A63" s="20" t="s">
        <v>2034</v>
      </c>
      <c r="B63" s="23" t="s">
        <v>68</v>
      </c>
    </row>
    <row r="64" spans="1:2" ht="31.5">
      <c r="A64" s="21" t="s">
        <v>2035</v>
      </c>
      <c r="B64" s="16" t="s">
        <v>69</v>
      </c>
    </row>
    <row r="65" spans="1:3" ht="31.5">
      <c r="A65" s="20" t="s">
        <v>2036</v>
      </c>
      <c r="B65" s="23" t="s">
        <v>70</v>
      </c>
    </row>
    <row r="66" spans="1:3" ht="47.25">
      <c r="A66" s="20" t="s">
        <v>2037</v>
      </c>
      <c r="B66" s="23" t="s">
        <v>71</v>
      </c>
    </row>
    <row r="67" spans="1:3" ht="31.5">
      <c r="A67" s="20" t="s">
        <v>2038</v>
      </c>
      <c r="B67" s="23" t="s">
        <v>72</v>
      </c>
    </row>
    <row r="68" spans="1:3" ht="31.5">
      <c r="A68" s="22" t="s">
        <v>2039</v>
      </c>
      <c r="B68" s="16" t="s">
        <v>73</v>
      </c>
    </row>
    <row r="69" spans="1:3" ht="47.25">
      <c r="A69" s="21" t="s">
        <v>2040</v>
      </c>
      <c r="B69" s="16" t="s">
        <v>74</v>
      </c>
    </row>
    <row r="70" spans="1:3">
      <c r="A70" s="20" t="s">
        <v>2041</v>
      </c>
      <c r="B70" s="23" t="s">
        <v>35</v>
      </c>
    </row>
    <row r="71" spans="1:3" ht="31.5">
      <c r="A71" s="22" t="s">
        <v>2042</v>
      </c>
      <c r="B71" s="16" t="s">
        <v>76</v>
      </c>
      <c r="C71" s="33" t="s">
        <v>2372</v>
      </c>
    </row>
    <row r="72" spans="1:3" ht="47.25">
      <c r="A72" s="22" t="s">
        <v>2043</v>
      </c>
      <c r="B72" s="16" t="s">
        <v>77</v>
      </c>
      <c r="C72" s="33" t="s">
        <v>2372</v>
      </c>
    </row>
    <row r="73" spans="1:3">
      <c r="A73" s="20" t="s">
        <v>2044</v>
      </c>
      <c r="B73" s="23" t="s">
        <v>78</v>
      </c>
      <c r="C73" s="33" t="s">
        <v>2372</v>
      </c>
    </row>
    <row r="74" spans="1:3" ht="31.5">
      <c r="A74" s="22" t="s">
        <v>2045</v>
      </c>
      <c r="B74" s="16" t="s">
        <v>79</v>
      </c>
      <c r="C74" s="33" t="s">
        <v>2372</v>
      </c>
    </row>
    <row r="75" spans="1:3">
      <c r="A75" s="20" t="s">
        <v>2046</v>
      </c>
      <c r="B75" s="23" t="s">
        <v>80</v>
      </c>
      <c r="C75" s="33" t="s">
        <v>2372</v>
      </c>
    </row>
    <row r="76" spans="1:3" ht="31.5">
      <c r="A76" s="22" t="s">
        <v>2047</v>
      </c>
      <c r="B76" s="16" t="s">
        <v>81</v>
      </c>
    </row>
    <row r="77" spans="1:3">
      <c r="A77" s="20" t="s">
        <v>2048</v>
      </c>
      <c r="B77" s="23" t="s">
        <v>80</v>
      </c>
    </row>
    <row r="78" spans="1:3" ht="31.5">
      <c r="A78" s="22" t="s">
        <v>2049</v>
      </c>
      <c r="B78" s="16" t="s">
        <v>83</v>
      </c>
    </row>
    <row r="79" spans="1:3">
      <c r="A79" s="20" t="s">
        <v>2050</v>
      </c>
      <c r="B79" s="23" t="s">
        <v>35</v>
      </c>
    </row>
    <row r="80" spans="1:3" ht="31.5">
      <c r="A80" s="22" t="s">
        <v>2051</v>
      </c>
      <c r="B80" s="16" t="s">
        <v>85</v>
      </c>
    </row>
    <row r="81" spans="1:2" ht="31.5">
      <c r="A81" s="22" t="s">
        <v>2052</v>
      </c>
      <c r="B81" s="16" t="s">
        <v>86</v>
      </c>
    </row>
    <row r="82" spans="1:2">
      <c r="A82" s="22" t="s">
        <v>2053</v>
      </c>
      <c r="B82" s="16" t="s">
        <v>88</v>
      </c>
    </row>
    <row r="83" spans="1:2" ht="31.5">
      <c r="A83" s="22" t="s">
        <v>2054</v>
      </c>
      <c r="B83" s="16" t="s">
        <v>89</v>
      </c>
    </row>
    <row r="84" spans="1:2" ht="31.5">
      <c r="A84" s="22" t="s">
        <v>2055</v>
      </c>
      <c r="B84" s="16" t="s">
        <v>90</v>
      </c>
    </row>
    <row r="85" spans="1:2" ht="31.5">
      <c r="A85" s="20" t="s">
        <v>2056</v>
      </c>
      <c r="B85" s="23" t="s">
        <v>91</v>
      </c>
    </row>
    <row r="86" spans="1:2" ht="31.5">
      <c r="A86" s="22" t="s">
        <v>2057</v>
      </c>
      <c r="B86" s="16" t="s">
        <v>92</v>
      </c>
    </row>
    <row r="87" spans="1:2" ht="31.5">
      <c r="A87" s="20" t="s">
        <v>2058</v>
      </c>
      <c r="B87" s="23" t="s">
        <v>93</v>
      </c>
    </row>
    <row r="88" spans="1:2" ht="47.25">
      <c r="A88" s="20" t="s">
        <v>2059</v>
      </c>
      <c r="B88" s="23" t="s">
        <v>94</v>
      </c>
    </row>
    <row r="89" spans="1:2">
      <c r="A89" s="21" t="s">
        <v>2060</v>
      </c>
      <c r="B89" s="16" t="s">
        <v>95</v>
      </c>
    </row>
    <row r="90" spans="1:2">
      <c r="A90" s="20" t="s">
        <v>2061</v>
      </c>
      <c r="B90" s="23" t="s">
        <v>35</v>
      </c>
    </row>
    <row r="91" spans="1:2" ht="31.5">
      <c r="A91" s="22" t="s">
        <v>2062</v>
      </c>
      <c r="B91" s="16" t="s">
        <v>97</v>
      </c>
    </row>
    <row r="92" spans="1:2">
      <c r="A92" s="22" t="s">
        <v>2063</v>
      </c>
      <c r="B92" s="16" t="s">
        <v>98</v>
      </c>
    </row>
    <row r="93" spans="1:2">
      <c r="A93" s="20" t="s">
        <v>2064</v>
      </c>
      <c r="B93" s="23" t="s">
        <v>99</v>
      </c>
    </row>
    <row r="94" spans="1:2" ht="31.5">
      <c r="A94" s="21" t="s">
        <v>2065</v>
      </c>
      <c r="B94" s="16" t="s">
        <v>100</v>
      </c>
    </row>
    <row r="95" spans="1:2">
      <c r="A95" s="20" t="s">
        <v>2066</v>
      </c>
      <c r="B95" s="23" t="s">
        <v>35</v>
      </c>
    </row>
    <row r="96" spans="1:2" ht="31.5">
      <c r="A96" s="22" t="s">
        <v>2067</v>
      </c>
      <c r="B96" s="16" t="s">
        <v>101</v>
      </c>
    </row>
    <row r="97" spans="1:2" ht="31.5">
      <c r="A97" s="22" t="s">
        <v>2068</v>
      </c>
      <c r="B97" s="16" t="s">
        <v>102</v>
      </c>
    </row>
    <row r="98" spans="1:2">
      <c r="A98" s="20" t="s">
        <v>2069</v>
      </c>
      <c r="B98" s="23" t="s">
        <v>99</v>
      </c>
    </row>
    <row r="99" spans="1:2" ht="31.5">
      <c r="A99" s="20" t="s">
        <v>2070</v>
      </c>
      <c r="B99" s="23" t="s">
        <v>104</v>
      </c>
    </row>
    <row r="100" spans="1:2" ht="63">
      <c r="A100" s="20" t="s">
        <v>2071</v>
      </c>
      <c r="B100" s="23" t="s">
        <v>105</v>
      </c>
    </row>
    <row r="101" spans="1:2">
      <c r="A101" s="22" t="s">
        <v>2072</v>
      </c>
      <c r="B101" s="16" t="s">
        <v>106</v>
      </c>
    </row>
    <row r="102" spans="1:2" ht="31.5">
      <c r="A102" s="20" t="s">
        <v>2073</v>
      </c>
      <c r="B102" s="23" t="s">
        <v>107</v>
      </c>
    </row>
    <row r="103" spans="1:2" ht="31.5">
      <c r="A103" s="21" t="s">
        <v>2074</v>
      </c>
      <c r="B103" s="16" t="s">
        <v>108</v>
      </c>
    </row>
    <row r="104" spans="1:2" ht="31.5">
      <c r="A104" s="20" t="s">
        <v>2075</v>
      </c>
      <c r="B104" s="23" t="s">
        <v>109</v>
      </c>
    </row>
    <row r="105" spans="1:2" ht="31.5">
      <c r="A105" s="22" t="s">
        <v>2076</v>
      </c>
      <c r="B105" s="16" t="s">
        <v>110</v>
      </c>
    </row>
    <row r="106" spans="1:2">
      <c r="A106" s="20" t="s">
        <v>2077</v>
      </c>
      <c r="B106" s="23" t="s">
        <v>35</v>
      </c>
    </row>
    <row r="107" spans="1:2" ht="47.25">
      <c r="A107" s="20" t="s">
        <v>2078</v>
      </c>
      <c r="B107" s="23" t="s">
        <v>112</v>
      </c>
    </row>
    <row r="108" spans="1:2" ht="47.25">
      <c r="A108" s="20" t="s">
        <v>2079</v>
      </c>
      <c r="B108" s="23" t="s">
        <v>113</v>
      </c>
    </row>
    <row r="109" spans="1:2" ht="157.5">
      <c r="A109" s="17" t="s">
        <v>2080</v>
      </c>
      <c r="B109" s="16" t="s">
        <v>114</v>
      </c>
    </row>
  </sheetData>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CADC5-A2C7-F143-B3B5-E2EFCB11E345}">
  <dimension ref="A1:DF52"/>
  <sheetViews>
    <sheetView workbookViewId="0">
      <pane xSplit="1" topLeftCell="B1" activePane="topRight" state="frozen"/>
      <selection pane="topRight" sqref="A1:A52"/>
    </sheetView>
  </sheetViews>
  <sheetFormatPr defaultColWidth="11" defaultRowHeight="15.95" customHeight="1"/>
  <sheetData>
    <row r="1" spans="1:110" ht="15.95" customHeight="1">
      <c r="A1" t="s">
        <v>0</v>
      </c>
      <c r="B1" t="s">
        <v>1972</v>
      </c>
      <c r="C1" t="s">
        <v>1973</v>
      </c>
      <c r="D1" t="s">
        <v>1974</v>
      </c>
      <c r="E1" t="s">
        <v>1975</v>
      </c>
      <c r="F1" t="s">
        <v>1976</v>
      </c>
      <c r="G1" t="s">
        <v>1977</v>
      </c>
      <c r="H1" t="s">
        <v>1978</v>
      </c>
      <c r="I1" t="s">
        <v>1979</v>
      </c>
      <c r="J1" t="s">
        <v>1980</v>
      </c>
      <c r="K1" t="s">
        <v>1981</v>
      </c>
      <c r="L1" t="s">
        <v>1982</v>
      </c>
      <c r="M1" t="s">
        <v>1983</v>
      </c>
      <c r="N1" t="s">
        <v>1984</v>
      </c>
      <c r="O1" t="s">
        <v>1985</v>
      </c>
      <c r="P1" t="s">
        <v>1986</v>
      </c>
      <c r="Q1" t="s">
        <v>1987</v>
      </c>
      <c r="R1" t="s">
        <v>1988</v>
      </c>
      <c r="S1" t="s">
        <v>1989</v>
      </c>
      <c r="T1" t="s">
        <v>1990</v>
      </c>
      <c r="U1" t="s">
        <v>1991</v>
      </c>
      <c r="V1" t="s">
        <v>1992</v>
      </c>
      <c r="W1" t="s">
        <v>1993</v>
      </c>
      <c r="X1" t="s">
        <v>1994</v>
      </c>
      <c r="Y1" t="s">
        <v>1995</v>
      </c>
      <c r="Z1" t="s">
        <v>1996</v>
      </c>
      <c r="AA1" t="s">
        <v>1997</v>
      </c>
      <c r="AB1" t="s">
        <v>1998</v>
      </c>
      <c r="AC1" t="s">
        <v>1999</v>
      </c>
      <c r="AD1" t="s">
        <v>2000</v>
      </c>
      <c r="AE1" t="s">
        <v>2001</v>
      </c>
      <c r="AF1" t="s">
        <v>2002</v>
      </c>
      <c r="AG1" t="s">
        <v>2003</v>
      </c>
      <c r="AH1" t="s">
        <v>2004</v>
      </c>
      <c r="AI1" t="s">
        <v>2005</v>
      </c>
      <c r="AJ1" t="s">
        <v>2006</v>
      </c>
      <c r="AK1" t="s">
        <v>2007</v>
      </c>
      <c r="AL1" t="s">
        <v>2008</v>
      </c>
      <c r="AM1" t="s">
        <v>2009</v>
      </c>
      <c r="AN1" t="s">
        <v>2010</v>
      </c>
      <c r="AO1" t="s">
        <v>2011</v>
      </c>
      <c r="AP1" t="s">
        <v>2012</v>
      </c>
      <c r="AQ1" t="s">
        <v>2013</v>
      </c>
      <c r="AR1" t="s">
        <v>2014</v>
      </c>
      <c r="AS1" t="s">
        <v>2015</v>
      </c>
      <c r="AT1" t="s">
        <v>2016</v>
      </c>
      <c r="AU1" t="s">
        <v>2017</v>
      </c>
      <c r="AV1" t="s">
        <v>2018</v>
      </c>
      <c r="AW1" t="s">
        <v>2019</v>
      </c>
      <c r="AX1" t="s">
        <v>2020</v>
      </c>
      <c r="AY1" t="s">
        <v>2021</v>
      </c>
      <c r="AZ1" t="s">
        <v>2022</v>
      </c>
      <c r="BA1" t="s">
        <v>2023</v>
      </c>
      <c r="BB1" t="s">
        <v>2024</v>
      </c>
      <c r="BC1" t="s">
        <v>2025</v>
      </c>
      <c r="BD1" t="s">
        <v>2026</v>
      </c>
      <c r="BE1" t="s">
        <v>2027</v>
      </c>
      <c r="BF1" t="s">
        <v>2028</v>
      </c>
      <c r="BG1" t="s">
        <v>2029</v>
      </c>
      <c r="BH1" t="s">
        <v>2030</v>
      </c>
      <c r="BI1" t="s">
        <v>2031</v>
      </c>
      <c r="BJ1" t="s">
        <v>2032</v>
      </c>
      <c r="BK1" t="s">
        <v>2033</v>
      </c>
      <c r="BL1" t="s">
        <v>2034</v>
      </c>
      <c r="BM1" t="s">
        <v>2035</v>
      </c>
      <c r="BN1" t="s">
        <v>2036</v>
      </c>
      <c r="BO1" t="s">
        <v>2037</v>
      </c>
      <c r="BP1" t="s">
        <v>2038</v>
      </c>
      <c r="BQ1" t="s">
        <v>2039</v>
      </c>
      <c r="BR1" t="s">
        <v>2040</v>
      </c>
      <c r="BS1" t="s">
        <v>2041</v>
      </c>
      <c r="BT1" t="s">
        <v>2042</v>
      </c>
      <c r="BU1" t="s">
        <v>2043</v>
      </c>
      <c r="BV1" t="s">
        <v>2044</v>
      </c>
      <c r="BW1" t="s">
        <v>2045</v>
      </c>
      <c r="BX1" t="s">
        <v>2046</v>
      </c>
      <c r="BY1" t="s">
        <v>2047</v>
      </c>
      <c r="BZ1" t="s">
        <v>2048</v>
      </c>
      <c r="CA1" t="s">
        <v>2049</v>
      </c>
      <c r="CB1" t="s">
        <v>2050</v>
      </c>
      <c r="CC1" t="s">
        <v>2051</v>
      </c>
      <c r="CD1" t="s">
        <v>2052</v>
      </c>
      <c r="CE1" t="s">
        <v>2053</v>
      </c>
      <c r="CF1" t="s">
        <v>2054</v>
      </c>
      <c r="CG1" t="s">
        <v>2055</v>
      </c>
      <c r="CH1" t="s">
        <v>2056</v>
      </c>
      <c r="CI1" t="s">
        <v>2057</v>
      </c>
      <c r="CJ1" t="s">
        <v>2058</v>
      </c>
      <c r="CK1" t="s">
        <v>2059</v>
      </c>
      <c r="CL1" t="s">
        <v>2060</v>
      </c>
      <c r="CM1" t="s">
        <v>2061</v>
      </c>
      <c r="CN1" t="s">
        <v>2062</v>
      </c>
      <c r="CO1" t="s">
        <v>2063</v>
      </c>
      <c r="CP1" t="s">
        <v>2064</v>
      </c>
      <c r="CQ1" t="s">
        <v>2065</v>
      </c>
      <c r="CR1" t="s">
        <v>2066</v>
      </c>
      <c r="CS1" t="s">
        <v>2067</v>
      </c>
      <c r="CT1" t="s">
        <v>2068</v>
      </c>
      <c r="CU1" t="s">
        <v>2069</v>
      </c>
      <c r="CV1" t="s">
        <v>2070</v>
      </c>
      <c r="CW1" t="s">
        <v>2071</v>
      </c>
      <c r="CX1" t="s">
        <v>2072</v>
      </c>
      <c r="CY1" t="s">
        <v>2073</v>
      </c>
      <c r="CZ1" t="s">
        <v>2074</v>
      </c>
      <c r="DA1" t="s">
        <v>2075</v>
      </c>
      <c r="DB1" t="s">
        <v>2076</v>
      </c>
      <c r="DC1" t="s">
        <v>2077</v>
      </c>
      <c r="DD1" t="s">
        <v>2078</v>
      </c>
      <c r="DE1" t="s">
        <v>2079</v>
      </c>
      <c r="DF1" t="s">
        <v>2080</v>
      </c>
    </row>
    <row r="2" spans="1:110" ht="15.95" customHeight="1">
      <c r="A2" t="s">
        <v>1888</v>
      </c>
      <c r="B2" t="s">
        <v>124</v>
      </c>
      <c r="D2" t="s">
        <v>125</v>
      </c>
      <c r="F2" t="s">
        <v>126</v>
      </c>
      <c r="H2" t="s">
        <v>127</v>
      </c>
      <c r="I2" t="s">
        <v>128</v>
      </c>
      <c r="J2" t="s">
        <v>129</v>
      </c>
      <c r="L2" t="s">
        <v>130</v>
      </c>
      <c r="O2" t="s">
        <v>131</v>
      </c>
      <c r="Q2" t="s">
        <v>132</v>
      </c>
      <c r="S2">
        <v>2006</v>
      </c>
      <c r="T2" t="s">
        <v>133</v>
      </c>
      <c r="U2" t="s">
        <v>133</v>
      </c>
      <c r="V2" t="s">
        <v>134</v>
      </c>
      <c r="X2" t="s">
        <v>135</v>
      </c>
      <c r="Y2" t="s">
        <v>136</v>
      </c>
      <c r="Z2" t="s">
        <v>137</v>
      </c>
      <c r="AA2" t="s">
        <v>138</v>
      </c>
      <c r="AB2" t="s">
        <v>139</v>
      </c>
      <c r="AC2" t="s">
        <v>138</v>
      </c>
      <c r="AE2" t="s">
        <v>138</v>
      </c>
      <c r="AG2" t="s">
        <v>136</v>
      </c>
      <c r="AH2" t="s">
        <v>140</v>
      </c>
      <c r="AI2" t="s">
        <v>142</v>
      </c>
      <c r="AJ2" t="s">
        <v>142</v>
      </c>
      <c r="AK2" t="s">
        <v>143</v>
      </c>
      <c r="AL2" t="s">
        <v>144</v>
      </c>
      <c r="AM2" t="s">
        <v>145</v>
      </c>
      <c r="AN2" t="s">
        <v>146</v>
      </c>
      <c r="AO2" t="s">
        <v>146</v>
      </c>
      <c r="AP2" t="s">
        <v>146</v>
      </c>
      <c r="AQ2" t="s">
        <v>146</v>
      </c>
      <c r="AR2" t="s">
        <v>147</v>
      </c>
      <c r="AS2" t="s">
        <v>147</v>
      </c>
      <c r="AT2" t="s">
        <v>147</v>
      </c>
      <c r="AU2" t="s">
        <v>146</v>
      </c>
      <c r="AV2" t="s">
        <v>148</v>
      </c>
      <c r="AW2" t="s">
        <v>147</v>
      </c>
      <c r="AX2">
        <v>2</v>
      </c>
      <c r="AY2">
        <v>5</v>
      </c>
      <c r="AZ2">
        <v>3</v>
      </c>
      <c r="BA2">
        <v>6</v>
      </c>
      <c r="BB2">
        <v>7</v>
      </c>
      <c r="BC2">
        <v>10</v>
      </c>
      <c r="BD2">
        <v>4</v>
      </c>
      <c r="BE2">
        <v>9</v>
      </c>
      <c r="BF2">
        <v>1</v>
      </c>
      <c r="BG2">
        <v>8</v>
      </c>
      <c r="BH2" t="s">
        <v>149</v>
      </c>
      <c r="BI2" t="s">
        <v>150</v>
      </c>
      <c r="BJ2" t="s">
        <v>151</v>
      </c>
      <c r="BK2" t="s">
        <v>152</v>
      </c>
      <c r="BL2" s="1" t="s">
        <v>153</v>
      </c>
      <c r="BM2" t="s">
        <v>136</v>
      </c>
      <c r="BN2" s="1" t="s">
        <v>154</v>
      </c>
      <c r="BP2" t="s">
        <v>155</v>
      </c>
      <c r="BQ2" t="s">
        <v>144</v>
      </c>
      <c r="BR2" t="s">
        <v>136</v>
      </c>
      <c r="BS2" t="s">
        <v>156</v>
      </c>
      <c r="BT2" t="s">
        <v>144</v>
      </c>
      <c r="BU2" t="s">
        <v>144</v>
      </c>
      <c r="BV2" t="s">
        <v>157</v>
      </c>
      <c r="BW2" t="s">
        <v>144</v>
      </c>
      <c r="BX2" t="s">
        <v>158</v>
      </c>
      <c r="BY2" t="s">
        <v>142</v>
      </c>
      <c r="BZ2" t="s">
        <v>159</v>
      </c>
      <c r="CA2" t="s">
        <v>144</v>
      </c>
      <c r="CB2" s="1" t="s">
        <v>160</v>
      </c>
      <c r="CC2" t="s">
        <v>144</v>
      </c>
      <c r="CD2" t="s">
        <v>144</v>
      </c>
      <c r="CE2" t="s">
        <v>142</v>
      </c>
      <c r="CF2" t="s">
        <v>144</v>
      </c>
      <c r="CG2" t="s">
        <v>142</v>
      </c>
      <c r="CH2" t="s">
        <v>161</v>
      </c>
      <c r="CI2" t="s">
        <v>144</v>
      </c>
      <c r="CJ2" t="s">
        <v>162</v>
      </c>
      <c r="CK2" s="1" t="s">
        <v>163</v>
      </c>
      <c r="CL2" t="s">
        <v>136</v>
      </c>
      <c r="CM2" t="s">
        <v>164</v>
      </c>
      <c r="CN2" t="s">
        <v>165</v>
      </c>
      <c r="CO2" t="s">
        <v>144</v>
      </c>
      <c r="CP2" s="1" t="s">
        <v>166</v>
      </c>
      <c r="CQ2" t="s">
        <v>138</v>
      </c>
      <c r="CR2" t="s">
        <v>167</v>
      </c>
      <c r="CV2" s="1" t="s">
        <v>168</v>
      </c>
      <c r="CW2" s="1" t="s">
        <v>169</v>
      </c>
      <c r="CX2" t="s">
        <v>144</v>
      </c>
      <c r="CY2" t="s">
        <v>170</v>
      </c>
      <c r="CZ2" t="s">
        <v>138</v>
      </c>
      <c r="DB2" t="s">
        <v>171</v>
      </c>
      <c r="DC2" t="s">
        <v>172</v>
      </c>
      <c r="DD2" t="s">
        <v>173</v>
      </c>
      <c r="DE2" s="1" t="s">
        <v>174</v>
      </c>
    </row>
    <row r="3" spans="1:110" ht="15.95" customHeight="1">
      <c r="A3" t="s">
        <v>1889</v>
      </c>
      <c r="B3" t="s">
        <v>178</v>
      </c>
      <c r="D3" t="s">
        <v>179</v>
      </c>
      <c r="F3" t="s">
        <v>180</v>
      </c>
      <c r="H3" t="s">
        <v>181</v>
      </c>
      <c r="I3" t="s">
        <v>128</v>
      </c>
      <c r="J3" t="s">
        <v>182</v>
      </c>
      <c r="O3" t="s">
        <v>146</v>
      </c>
      <c r="Q3" t="s">
        <v>183</v>
      </c>
      <c r="S3">
        <v>2012</v>
      </c>
      <c r="T3" t="s">
        <v>184</v>
      </c>
      <c r="U3" t="s">
        <v>184</v>
      </c>
      <c r="V3" t="s">
        <v>185</v>
      </c>
      <c r="X3" t="s">
        <v>186</v>
      </c>
      <c r="Y3" t="s">
        <v>136</v>
      </c>
      <c r="Z3" t="s">
        <v>187</v>
      </c>
      <c r="AA3" t="s">
        <v>138</v>
      </c>
      <c r="AB3" t="s">
        <v>188</v>
      </c>
      <c r="AC3" t="s">
        <v>136</v>
      </c>
      <c r="AD3" t="s">
        <v>189</v>
      </c>
      <c r="AE3" t="s">
        <v>138</v>
      </c>
      <c r="AG3" t="s">
        <v>136</v>
      </c>
      <c r="AH3" t="s">
        <v>190</v>
      </c>
      <c r="AI3" t="s">
        <v>142</v>
      </c>
      <c r="AJ3" t="s">
        <v>142</v>
      </c>
      <c r="AK3" t="s">
        <v>191</v>
      </c>
      <c r="AL3" t="s">
        <v>142</v>
      </c>
      <c r="AM3" t="s">
        <v>192</v>
      </c>
      <c r="AN3" t="s">
        <v>146</v>
      </c>
      <c r="AO3" t="s">
        <v>148</v>
      </c>
      <c r="AP3" t="s">
        <v>148</v>
      </c>
      <c r="AQ3" t="s">
        <v>148</v>
      </c>
      <c r="AR3" t="s">
        <v>146</v>
      </c>
      <c r="AS3" t="s">
        <v>147</v>
      </c>
      <c r="AT3" t="s">
        <v>146</v>
      </c>
      <c r="AU3" t="s">
        <v>146</v>
      </c>
      <c r="AV3" t="s">
        <v>148</v>
      </c>
      <c r="AW3" t="s">
        <v>147</v>
      </c>
      <c r="AX3">
        <v>8</v>
      </c>
      <c r="AY3">
        <v>3</v>
      </c>
      <c r="AZ3">
        <v>2</v>
      </c>
      <c r="BA3">
        <v>1</v>
      </c>
      <c r="BB3">
        <v>6</v>
      </c>
      <c r="BC3">
        <v>10</v>
      </c>
      <c r="BD3">
        <v>5</v>
      </c>
      <c r="BE3">
        <v>7</v>
      </c>
      <c r="BF3">
        <v>4</v>
      </c>
      <c r="BG3">
        <v>9</v>
      </c>
      <c r="BH3" t="s">
        <v>193</v>
      </c>
      <c r="BI3" t="s">
        <v>194</v>
      </c>
      <c r="BJ3" t="s">
        <v>195</v>
      </c>
      <c r="BK3" t="s">
        <v>196</v>
      </c>
      <c r="BL3" t="s">
        <v>197</v>
      </c>
      <c r="BM3" t="s">
        <v>138</v>
      </c>
      <c r="BO3" t="s">
        <v>198</v>
      </c>
      <c r="BT3" t="s">
        <v>144</v>
      </c>
      <c r="BU3" t="s">
        <v>142</v>
      </c>
      <c r="BV3" t="s">
        <v>199</v>
      </c>
      <c r="BW3" t="s">
        <v>171</v>
      </c>
      <c r="BX3" t="s">
        <v>200</v>
      </c>
      <c r="BY3" t="s">
        <v>142</v>
      </c>
      <c r="BZ3" t="s">
        <v>201</v>
      </c>
      <c r="CA3" t="s">
        <v>144</v>
      </c>
      <c r="CB3" t="s">
        <v>202</v>
      </c>
      <c r="CC3" t="s">
        <v>142</v>
      </c>
      <c r="CD3" t="s">
        <v>142</v>
      </c>
      <c r="CI3" t="s">
        <v>144</v>
      </c>
      <c r="CJ3" t="s">
        <v>203</v>
      </c>
      <c r="CK3" t="s">
        <v>204</v>
      </c>
      <c r="CL3" t="s">
        <v>136</v>
      </c>
      <c r="CM3" t="s">
        <v>205</v>
      </c>
      <c r="CN3" t="s">
        <v>142</v>
      </c>
      <c r="CO3" t="s">
        <v>142</v>
      </c>
      <c r="CP3" t="s">
        <v>206</v>
      </c>
      <c r="CQ3" t="s">
        <v>136</v>
      </c>
      <c r="CR3" t="s">
        <v>207</v>
      </c>
      <c r="CS3" t="s">
        <v>171</v>
      </c>
      <c r="CT3" t="s">
        <v>142</v>
      </c>
      <c r="CU3" t="s">
        <v>208</v>
      </c>
      <c r="CV3" t="s">
        <v>209</v>
      </c>
      <c r="CX3" t="s">
        <v>142</v>
      </c>
      <c r="CY3" s="1" t="s">
        <v>210</v>
      </c>
      <c r="CZ3" t="s">
        <v>136</v>
      </c>
      <c r="DA3" t="s">
        <v>211</v>
      </c>
      <c r="DB3" t="s">
        <v>171</v>
      </c>
      <c r="DC3" t="s">
        <v>212</v>
      </c>
      <c r="DD3" t="s">
        <v>213</v>
      </c>
      <c r="DE3" t="s">
        <v>214</v>
      </c>
      <c r="DF3" t="s">
        <v>215</v>
      </c>
    </row>
    <row r="4" spans="1:110" ht="15.95" customHeight="1">
      <c r="A4" t="s">
        <v>1890</v>
      </c>
      <c r="B4" t="s">
        <v>219</v>
      </c>
      <c r="D4" t="s">
        <v>220</v>
      </c>
      <c r="F4" t="s">
        <v>221</v>
      </c>
      <c r="H4" t="s">
        <v>222</v>
      </c>
      <c r="I4" t="s">
        <v>223</v>
      </c>
      <c r="J4" t="s">
        <v>182</v>
      </c>
      <c r="L4" t="s">
        <v>138</v>
      </c>
      <c r="O4" t="s">
        <v>146</v>
      </c>
      <c r="Q4" t="s">
        <v>183</v>
      </c>
      <c r="S4">
        <v>1982</v>
      </c>
      <c r="T4" t="s">
        <v>224</v>
      </c>
      <c r="U4" t="s">
        <v>225</v>
      </c>
      <c r="V4" t="s">
        <v>226</v>
      </c>
      <c r="X4" t="s">
        <v>227</v>
      </c>
      <c r="Y4" t="s">
        <v>138</v>
      </c>
      <c r="Z4" t="s">
        <v>228</v>
      </c>
      <c r="AA4" t="s">
        <v>138</v>
      </c>
      <c r="AB4" t="s">
        <v>229</v>
      </c>
      <c r="AC4" t="s">
        <v>138</v>
      </c>
      <c r="AE4" t="s">
        <v>138</v>
      </c>
      <c r="AG4" t="s">
        <v>138</v>
      </c>
      <c r="AI4" t="s">
        <v>144</v>
      </c>
      <c r="AJ4" t="s">
        <v>144</v>
      </c>
      <c r="AK4" t="s">
        <v>230</v>
      </c>
      <c r="AL4" t="s">
        <v>171</v>
      </c>
      <c r="AM4" t="s">
        <v>231</v>
      </c>
      <c r="AN4" t="s">
        <v>146</v>
      </c>
      <c r="AO4" t="s">
        <v>146</v>
      </c>
      <c r="AP4" t="s">
        <v>146</v>
      </c>
      <c r="AQ4" t="s">
        <v>146</v>
      </c>
      <c r="AR4" t="s">
        <v>146</v>
      </c>
      <c r="AS4" t="s">
        <v>146</v>
      </c>
      <c r="AT4" t="s">
        <v>146</v>
      </c>
      <c r="AU4" t="s">
        <v>147</v>
      </c>
      <c r="AV4" t="s">
        <v>147</v>
      </c>
      <c r="AW4" t="s">
        <v>147</v>
      </c>
      <c r="AZ4">
        <v>10</v>
      </c>
      <c r="BH4" t="s">
        <v>232</v>
      </c>
      <c r="BM4" t="s">
        <v>136</v>
      </c>
      <c r="BN4" s="1" t="s">
        <v>233</v>
      </c>
      <c r="BP4" t="s">
        <v>234</v>
      </c>
      <c r="BQ4" t="s">
        <v>142</v>
      </c>
      <c r="BR4" t="s">
        <v>136</v>
      </c>
      <c r="BS4" t="s">
        <v>235</v>
      </c>
      <c r="BT4" t="s">
        <v>144</v>
      </c>
      <c r="BU4" t="s">
        <v>165</v>
      </c>
      <c r="BV4" t="s">
        <v>236</v>
      </c>
      <c r="BW4" t="s">
        <v>171</v>
      </c>
      <c r="BX4" t="s">
        <v>237</v>
      </c>
      <c r="BY4" t="s">
        <v>165</v>
      </c>
      <c r="BZ4" t="s">
        <v>238</v>
      </c>
      <c r="CA4" t="s">
        <v>171</v>
      </c>
      <c r="CB4" t="s">
        <v>239</v>
      </c>
      <c r="CC4" t="s">
        <v>144</v>
      </c>
      <c r="CD4" t="s">
        <v>144</v>
      </c>
      <c r="CE4" t="s">
        <v>142</v>
      </c>
      <c r="CF4" t="s">
        <v>142</v>
      </c>
      <c r="CG4" t="s">
        <v>142</v>
      </c>
      <c r="CH4" t="s">
        <v>240</v>
      </c>
      <c r="CI4" t="s">
        <v>142</v>
      </c>
      <c r="CJ4" t="s">
        <v>241</v>
      </c>
      <c r="CK4" s="1" t="s">
        <v>242</v>
      </c>
      <c r="CL4" t="s">
        <v>136</v>
      </c>
      <c r="CM4" t="s">
        <v>243</v>
      </c>
      <c r="CN4" t="s">
        <v>171</v>
      </c>
      <c r="CO4" t="s">
        <v>144</v>
      </c>
      <c r="CP4" t="s">
        <v>244</v>
      </c>
      <c r="CQ4" t="s">
        <v>136</v>
      </c>
      <c r="CR4" t="s">
        <v>245</v>
      </c>
      <c r="CS4" t="s">
        <v>246</v>
      </c>
      <c r="CT4" t="s">
        <v>165</v>
      </c>
      <c r="CU4" t="s">
        <v>247</v>
      </c>
      <c r="CV4" s="1" t="s">
        <v>248</v>
      </c>
      <c r="CW4" t="s">
        <v>249</v>
      </c>
      <c r="CX4" t="s">
        <v>171</v>
      </c>
      <c r="DB4" t="s">
        <v>171</v>
      </c>
      <c r="DD4" t="s">
        <v>250</v>
      </c>
      <c r="DE4" t="s">
        <v>251</v>
      </c>
      <c r="DF4" t="s">
        <v>252</v>
      </c>
    </row>
    <row r="5" spans="1:110" ht="15.95" customHeight="1">
      <c r="A5" t="s">
        <v>1891</v>
      </c>
      <c r="B5" t="s">
        <v>219</v>
      </c>
      <c r="D5" t="s">
        <v>220</v>
      </c>
      <c r="F5" t="s">
        <v>221</v>
      </c>
      <c r="H5" t="s">
        <v>138</v>
      </c>
      <c r="I5" t="s">
        <v>128</v>
      </c>
      <c r="J5" t="s">
        <v>182</v>
      </c>
      <c r="L5" t="s">
        <v>256</v>
      </c>
      <c r="O5" t="s">
        <v>131</v>
      </c>
      <c r="Q5" t="s">
        <v>183</v>
      </c>
      <c r="S5">
        <v>1984</v>
      </c>
      <c r="T5" t="s">
        <v>224</v>
      </c>
      <c r="U5" t="s">
        <v>225</v>
      </c>
      <c r="V5" t="s">
        <v>257</v>
      </c>
      <c r="X5" t="s">
        <v>258</v>
      </c>
      <c r="Y5" t="s">
        <v>136</v>
      </c>
      <c r="Z5" t="s">
        <v>259</v>
      </c>
      <c r="AA5" t="s">
        <v>136</v>
      </c>
      <c r="AB5" t="s">
        <v>260</v>
      </c>
      <c r="AC5" t="s">
        <v>136</v>
      </c>
      <c r="AD5" t="s">
        <v>261</v>
      </c>
      <c r="AE5" t="s">
        <v>138</v>
      </c>
      <c r="AG5" t="s">
        <v>138</v>
      </c>
      <c r="AI5" t="s">
        <v>144</v>
      </c>
      <c r="AJ5" t="s">
        <v>165</v>
      </c>
      <c r="AK5" t="s">
        <v>262</v>
      </c>
      <c r="AL5" t="s">
        <v>144</v>
      </c>
      <c r="AM5" t="s">
        <v>263</v>
      </c>
      <c r="AN5" t="s">
        <v>146</v>
      </c>
      <c r="AO5" t="s">
        <v>146</v>
      </c>
      <c r="AP5" t="s">
        <v>146</v>
      </c>
      <c r="AQ5" t="s">
        <v>146</v>
      </c>
      <c r="AR5" t="s">
        <v>147</v>
      </c>
      <c r="AS5" t="s">
        <v>147</v>
      </c>
      <c r="AT5" t="s">
        <v>147</v>
      </c>
      <c r="AU5" t="s">
        <v>147</v>
      </c>
      <c r="AV5" t="s">
        <v>146</v>
      </c>
      <c r="AW5" t="s">
        <v>147</v>
      </c>
      <c r="AX5">
        <v>5</v>
      </c>
      <c r="AY5">
        <v>1</v>
      </c>
      <c r="AZ5">
        <v>4</v>
      </c>
      <c r="BA5">
        <v>2</v>
      </c>
      <c r="BB5">
        <v>7</v>
      </c>
      <c r="BC5">
        <v>8</v>
      </c>
      <c r="BD5">
        <v>9</v>
      </c>
      <c r="BE5">
        <v>10</v>
      </c>
      <c r="BF5">
        <v>3</v>
      </c>
      <c r="BG5">
        <v>6</v>
      </c>
      <c r="BH5" t="s">
        <v>264</v>
      </c>
      <c r="BI5" t="s">
        <v>265</v>
      </c>
      <c r="BJ5" t="s">
        <v>266</v>
      </c>
      <c r="BK5" t="s">
        <v>266</v>
      </c>
      <c r="BL5" t="s">
        <v>267</v>
      </c>
      <c r="BM5" t="s">
        <v>136</v>
      </c>
      <c r="BN5" s="1" t="s">
        <v>268</v>
      </c>
      <c r="BP5" t="s">
        <v>269</v>
      </c>
      <c r="BQ5" t="s">
        <v>144</v>
      </c>
      <c r="BR5" t="s">
        <v>136</v>
      </c>
      <c r="BS5" t="s">
        <v>270</v>
      </c>
      <c r="BT5" t="s">
        <v>144</v>
      </c>
      <c r="BU5" t="s">
        <v>144</v>
      </c>
      <c r="BV5" t="s">
        <v>271</v>
      </c>
      <c r="BW5" t="s">
        <v>142</v>
      </c>
      <c r="BX5" t="s">
        <v>272</v>
      </c>
      <c r="BY5" t="s">
        <v>165</v>
      </c>
      <c r="BZ5" t="s">
        <v>273</v>
      </c>
      <c r="CA5" t="s">
        <v>165</v>
      </c>
      <c r="CB5" t="s">
        <v>274</v>
      </c>
      <c r="CC5" t="s">
        <v>142</v>
      </c>
      <c r="CD5" t="s">
        <v>142</v>
      </c>
      <c r="CE5" t="s">
        <v>171</v>
      </c>
      <c r="CF5" t="s">
        <v>171</v>
      </c>
      <c r="CG5" t="s">
        <v>171</v>
      </c>
      <c r="CH5" t="s">
        <v>275</v>
      </c>
      <c r="CI5" t="s">
        <v>142</v>
      </c>
      <c r="CJ5" t="s">
        <v>276</v>
      </c>
      <c r="CK5" t="s">
        <v>277</v>
      </c>
      <c r="CL5" t="s">
        <v>136</v>
      </c>
      <c r="CM5" t="s">
        <v>278</v>
      </c>
      <c r="CN5" t="s">
        <v>246</v>
      </c>
      <c r="CO5" t="s">
        <v>142</v>
      </c>
      <c r="CP5" t="s">
        <v>279</v>
      </c>
      <c r="CQ5" t="s">
        <v>138</v>
      </c>
      <c r="CR5" t="s">
        <v>280</v>
      </c>
      <c r="CV5" s="1" t="s">
        <v>281</v>
      </c>
      <c r="CW5" t="s">
        <v>282</v>
      </c>
      <c r="CX5" t="s">
        <v>144</v>
      </c>
      <c r="CY5" t="s">
        <v>283</v>
      </c>
      <c r="CZ5" t="s">
        <v>138</v>
      </c>
      <c r="DB5" t="s">
        <v>142</v>
      </c>
      <c r="DC5" t="s">
        <v>284</v>
      </c>
      <c r="DD5" t="s">
        <v>285</v>
      </c>
      <c r="DE5" t="s">
        <v>286</v>
      </c>
      <c r="DF5" t="s">
        <v>287</v>
      </c>
    </row>
    <row r="6" spans="1:110" ht="15.95" customHeight="1">
      <c r="A6" t="s">
        <v>1892</v>
      </c>
      <c r="B6" t="s">
        <v>219</v>
      </c>
      <c r="D6" t="s">
        <v>220</v>
      </c>
      <c r="F6" t="s">
        <v>180</v>
      </c>
      <c r="H6" t="s">
        <v>291</v>
      </c>
      <c r="I6" t="s">
        <v>128</v>
      </c>
      <c r="J6" t="s">
        <v>182</v>
      </c>
      <c r="L6" t="s">
        <v>256</v>
      </c>
      <c r="O6" t="s">
        <v>292</v>
      </c>
      <c r="Q6" t="s">
        <v>183</v>
      </c>
      <c r="S6">
        <v>2001</v>
      </c>
      <c r="T6" t="s">
        <v>293</v>
      </c>
      <c r="U6" t="s">
        <v>293</v>
      </c>
      <c r="V6" t="s">
        <v>294</v>
      </c>
      <c r="X6" t="s">
        <v>295</v>
      </c>
      <c r="Y6" t="s">
        <v>136</v>
      </c>
      <c r="Z6" t="s">
        <v>296</v>
      </c>
      <c r="AA6" t="s">
        <v>136</v>
      </c>
      <c r="AB6" t="s">
        <v>297</v>
      </c>
      <c r="AC6" t="s">
        <v>138</v>
      </c>
      <c r="AE6" t="s">
        <v>138</v>
      </c>
      <c r="AG6" t="s">
        <v>136</v>
      </c>
      <c r="AH6" t="s">
        <v>298</v>
      </c>
      <c r="AI6" t="s">
        <v>144</v>
      </c>
      <c r="AJ6" t="s">
        <v>144</v>
      </c>
      <c r="AK6" t="s">
        <v>299</v>
      </c>
      <c r="AL6" t="s">
        <v>171</v>
      </c>
      <c r="AM6" t="s">
        <v>300</v>
      </c>
      <c r="AN6" t="s">
        <v>148</v>
      </c>
      <c r="AO6" t="s">
        <v>148</v>
      </c>
      <c r="AP6" t="s">
        <v>148</v>
      </c>
      <c r="AQ6" t="s">
        <v>148</v>
      </c>
      <c r="AR6" t="s">
        <v>148</v>
      </c>
      <c r="AS6" t="s">
        <v>148</v>
      </c>
      <c r="AT6" t="s">
        <v>148</v>
      </c>
      <c r="AU6" t="s">
        <v>148</v>
      </c>
      <c r="AV6" t="s">
        <v>148</v>
      </c>
      <c r="AW6" t="s">
        <v>148</v>
      </c>
      <c r="AY6">
        <v>1</v>
      </c>
      <c r="BH6" t="s">
        <v>301</v>
      </c>
      <c r="BI6" t="s">
        <v>301</v>
      </c>
      <c r="BJ6" t="s">
        <v>301</v>
      </c>
      <c r="BK6" t="s">
        <v>301</v>
      </c>
      <c r="BL6" t="s">
        <v>302</v>
      </c>
      <c r="BM6" t="s">
        <v>136</v>
      </c>
      <c r="BN6" t="s">
        <v>303</v>
      </c>
      <c r="BP6" t="s">
        <v>304</v>
      </c>
      <c r="BQ6" t="s">
        <v>144</v>
      </c>
      <c r="BR6" t="s">
        <v>136</v>
      </c>
      <c r="BS6" t="s">
        <v>305</v>
      </c>
      <c r="BT6" t="s">
        <v>144</v>
      </c>
      <c r="BU6" t="s">
        <v>144</v>
      </c>
      <c r="BV6" t="s">
        <v>306</v>
      </c>
      <c r="BW6" t="s">
        <v>171</v>
      </c>
      <c r="BX6" t="s">
        <v>307</v>
      </c>
      <c r="BY6" t="s">
        <v>246</v>
      </c>
      <c r="BZ6" t="s">
        <v>308</v>
      </c>
      <c r="CA6" t="s">
        <v>144</v>
      </c>
      <c r="CB6" t="s">
        <v>309</v>
      </c>
      <c r="CC6" t="s">
        <v>144</v>
      </c>
      <c r="CD6" t="s">
        <v>144</v>
      </c>
      <c r="CE6" t="s">
        <v>142</v>
      </c>
      <c r="CF6" t="s">
        <v>142</v>
      </c>
      <c r="CG6" t="s">
        <v>142</v>
      </c>
      <c r="CH6" t="s">
        <v>310</v>
      </c>
      <c r="CI6" t="s">
        <v>171</v>
      </c>
      <c r="CJ6" t="s">
        <v>311</v>
      </c>
      <c r="CK6" t="s">
        <v>312</v>
      </c>
      <c r="CL6" t="s">
        <v>136</v>
      </c>
      <c r="CM6" t="s">
        <v>313</v>
      </c>
      <c r="CN6" t="s">
        <v>144</v>
      </c>
      <c r="CO6" t="s">
        <v>144</v>
      </c>
      <c r="CP6" t="s">
        <v>314</v>
      </c>
      <c r="CQ6" t="s">
        <v>136</v>
      </c>
      <c r="CR6" t="s">
        <v>315</v>
      </c>
      <c r="CS6" t="s">
        <v>144</v>
      </c>
      <c r="CT6" t="s">
        <v>144</v>
      </c>
      <c r="CU6" t="s">
        <v>316</v>
      </c>
      <c r="CV6" s="1" t="s">
        <v>317</v>
      </c>
      <c r="CW6" t="s">
        <v>318</v>
      </c>
      <c r="CX6" t="s">
        <v>144</v>
      </c>
      <c r="CY6" s="1" t="s">
        <v>319</v>
      </c>
      <c r="CZ6" t="s">
        <v>136</v>
      </c>
      <c r="DA6" t="s">
        <v>320</v>
      </c>
      <c r="DB6" t="s">
        <v>171</v>
      </c>
      <c r="DC6" t="s">
        <v>321</v>
      </c>
      <c r="DD6" t="s">
        <v>322</v>
      </c>
      <c r="DE6" t="s">
        <v>322</v>
      </c>
      <c r="DF6" t="s">
        <v>323</v>
      </c>
    </row>
    <row r="7" spans="1:110" ht="15.95" customHeight="1">
      <c r="A7" t="s">
        <v>1893</v>
      </c>
      <c r="B7" t="s">
        <v>327</v>
      </c>
      <c r="D7" t="s">
        <v>125</v>
      </c>
      <c r="F7" t="s">
        <v>221</v>
      </c>
      <c r="H7" t="s">
        <v>328</v>
      </c>
      <c r="I7" t="s">
        <v>128</v>
      </c>
      <c r="J7" t="s">
        <v>129</v>
      </c>
      <c r="L7" t="s">
        <v>329</v>
      </c>
      <c r="O7" t="s">
        <v>292</v>
      </c>
      <c r="Q7" t="s">
        <v>183</v>
      </c>
      <c r="S7">
        <v>2006</v>
      </c>
      <c r="T7" t="s">
        <v>133</v>
      </c>
      <c r="U7" t="s">
        <v>133</v>
      </c>
      <c r="V7" t="s">
        <v>330</v>
      </c>
      <c r="X7" t="s">
        <v>331</v>
      </c>
      <c r="Y7" t="s">
        <v>136</v>
      </c>
      <c r="Z7" t="s">
        <v>332</v>
      </c>
      <c r="AA7" t="s">
        <v>136</v>
      </c>
      <c r="AB7" t="s">
        <v>333</v>
      </c>
      <c r="AC7" t="s">
        <v>136</v>
      </c>
      <c r="AD7" t="s">
        <v>334</v>
      </c>
      <c r="AE7" t="s">
        <v>138</v>
      </c>
      <c r="AG7" t="s">
        <v>136</v>
      </c>
      <c r="AH7" t="s">
        <v>335</v>
      </c>
      <c r="AI7" t="s">
        <v>171</v>
      </c>
      <c r="AJ7" t="s">
        <v>144</v>
      </c>
      <c r="AK7" t="s">
        <v>336</v>
      </c>
      <c r="AL7" t="s">
        <v>142</v>
      </c>
      <c r="AM7" t="s">
        <v>337</v>
      </c>
      <c r="AN7" t="s">
        <v>146</v>
      </c>
      <c r="AO7" t="s">
        <v>148</v>
      </c>
      <c r="AP7" t="s">
        <v>146</v>
      </c>
      <c r="AQ7" t="s">
        <v>146</v>
      </c>
      <c r="AR7" t="s">
        <v>146</v>
      </c>
      <c r="AS7" t="s">
        <v>147</v>
      </c>
      <c r="AT7" t="s">
        <v>146</v>
      </c>
      <c r="AU7" t="s">
        <v>146</v>
      </c>
      <c r="AV7" t="s">
        <v>147</v>
      </c>
      <c r="AW7" t="s">
        <v>147</v>
      </c>
      <c r="AX7">
        <v>4</v>
      </c>
      <c r="AY7">
        <v>6</v>
      </c>
      <c r="AZ7">
        <v>1</v>
      </c>
      <c r="BA7">
        <v>2</v>
      </c>
      <c r="BB7">
        <v>8</v>
      </c>
      <c r="BC7">
        <v>9</v>
      </c>
      <c r="BD7">
        <v>3</v>
      </c>
      <c r="BE7">
        <v>5</v>
      </c>
      <c r="BF7">
        <v>7</v>
      </c>
      <c r="BG7">
        <v>10</v>
      </c>
      <c r="BH7" t="s">
        <v>338</v>
      </c>
      <c r="BI7" t="s">
        <v>338</v>
      </c>
      <c r="BJ7" t="s">
        <v>339</v>
      </c>
      <c r="BK7" t="s">
        <v>340</v>
      </c>
      <c r="BL7" s="1" t="s">
        <v>341</v>
      </c>
      <c r="BM7" t="s">
        <v>136</v>
      </c>
      <c r="BN7" s="1" t="s">
        <v>342</v>
      </c>
      <c r="BP7" s="1" t="s">
        <v>343</v>
      </c>
      <c r="BQ7" t="s">
        <v>144</v>
      </c>
      <c r="BR7" t="s">
        <v>136</v>
      </c>
      <c r="BS7" s="1" t="s">
        <v>344</v>
      </c>
      <c r="BT7" t="s">
        <v>144</v>
      </c>
      <c r="BU7" t="s">
        <v>171</v>
      </c>
      <c r="BV7" s="1" t="s">
        <v>345</v>
      </c>
      <c r="BW7" t="s">
        <v>171</v>
      </c>
      <c r="BX7" t="s">
        <v>346</v>
      </c>
      <c r="BY7" t="s">
        <v>171</v>
      </c>
      <c r="BZ7" t="s">
        <v>347</v>
      </c>
      <c r="CA7" t="s">
        <v>144</v>
      </c>
      <c r="CB7" t="s">
        <v>348</v>
      </c>
      <c r="CC7" t="s">
        <v>144</v>
      </c>
      <c r="CD7" t="s">
        <v>144</v>
      </c>
      <c r="CE7" t="s">
        <v>144</v>
      </c>
      <c r="CF7" t="s">
        <v>144</v>
      </c>
      <c r="CG7" t="s">
        <v>144</v>
      </c>
      <c r="CH7" t="s">
        <v>349</v>
      </c>
      <c r="CI7" t="s">
        <v>144</v>
      </c>
      <c r="CJ7" t="s">
        <v>350</v>
      </c>
      <c r="CK7" t="s">
        <v>351</v>
      </c>
      <c r="CL7" t="s">
        <v>136</v>
      </c>
      <c r="CM7" t="s">
        <v>352</v>
      </c>
      <c r="CN7" t="s">
        <v>144</v>
      </c>
      <c r="CO7" t="s">
        <v>144</v>
      </c>
      <c r="CP7" t="s">
        <v>353</v>
      </c>
      <c r="CQ7" t="s">
        <v>136</v>
      </c>
      <c r="CR7" t="s">
        <v>354</v>
      </c>
      <c r="CS7" t="s">
        <v>144</v>
      </c>
      <c r="CT7" t="s">
        <v>144</v>
      </c>
      <c r="CU7" t="s">
        <v>355</v>
      </c>
      <c r="CV7" t="s">
        <v>356</v>
      </c>
      <c r="CW7" t="s">
        <v>357</v>
      </c>
      <c r="CX7" t="s">
        <v>144</v>
      </c>
      <c r="CY7" t="s">
        <v>358</v>
      </c>
      <c r="CZ7" t="s">
        <v>136</v>
      </c>
      <c r="DA7" t="s">
        <v>359</v>
      </c>
      <c r="DB7" t="s">
        <v>171</v>
      </c>
      <c r="DC7" t="s">
        <v>360</v>
      </c>
      <c r="DD7" t="s">
        <v>361</v>
      </c>
      <c r="DE7" t="s">
        <v>362</v>
      </c>
      <c r="DF7" t="s">
        <v>363</v>
      </c>
    </row>
    <row r="8" spans="1:110" ht="15.95" customHeight="1">
      <c r="A8" t="s">
        <v>1894</v>
      </c>
      <c r="B8" t="s">
        <v>219</v>
      </c>
      <c r="D8" t="s">
        <v>220</v>
      </c>
      <c r="F8" t="s">
        <v>367</v>
      </c>
      <c r="H8" t="s">
        <v>368</v>
      </c>
      <c r="I8" t="s">
        <v>128</v>
      </c>
      <c r="J8" t="s">
        <v>369</v>
      </c>
      <c r="L8" t="s">
        <v>370</v>
      </c>
      <c r="O8" t="s">
        <v>292</v>
      </c>
      <c r="Q8" t="s">
        <v>183</v>
      </c>
      <c r="S8">
        <v>1995</v>
      </c>
      <c r="T8" t="s">
        <v>224</v>
      </c>
      <c r="U8" t="s">
        <v>225</v>
      </c>
      <c r="V8" t="s">
        <v>371</v>
      </c>
      <c r="X8" t="s">
        <v>372</v>
      </c>
      <c r="Y8" t="s">
        <v>138</v>
      </c>
      <c r="Z8" t="s">
        <v>373</v>
      </c>
      <c r="AA8" t="s">
        <v>138</v>
      </c>
      <c r="AB8" t="s">
        <v>374</v>
      </c>
      <c r="AC8" t="s">
        <v>138</v>
      </c>
      <c r="AE8" t="s">
        <v>138</v>
      </c>
      <c r="AG8" t="s">
        <v>138</v>
      </c>
      <c r="AI8" t="s">
        <v>144</v>
      </c>
      <c r="AJ8" t="s">
        <v>144</v>
      </c>
      <c r="AK8" t="s">
        <v>375</v>
      </c>
      <c r="AL8" t="s">
        <v>171</v>
      </c>
      <c r="AM8" t="s">
        <v>376</v>
      </c>
      <c r="AN8" t="s">
        <v>148</v>
      </c>
      <c r="AO8" t="s">
        <v>148</v>
      </c>
      <c r="AP8" t="s">
        <v>148</v>
      </c>
      <c r="AQ8" t="s">
        <v>148</v>
      </c>
      <c r="AR8" t="s">
        <v>148</v>
      </c>
      <c r="AS8" t="s">
        <v>148</v>
      </c>
      <c r="AT8" t="s">
        <v>148</v>
      </c>
      <c r="AU8" t="s">
        <v>148</v>
      </c>
      <c r="AV8" t="s">
        <v>148</v>
      </c>
      <c r="AW8" t="s">
        <v>148</v>
      </c>
      <c r="AX8">
        <v>1</v>
      </c>
      <c r="AY8">
        <v>4</v>
      </c>
      <c r="AZ8">
        <v>5</v>
      </c>
      <c r="BA8">
        <v>6</v>
      </c>
      <c r="BB8">
        <v>7</v>
      </c>
      <c r="BC8">
        <v>8</v>
      </c>
      <c r="BD8">
        <v>9</v>
      </c>
      <c r="BE8">
        <v>10</v>
      </c>
      <c r="BF8">
        <v>3</v>
      </c>
      <c r="BG8">
        <v>2</v>
      </c>
      <c r="BH8" t="s">
        <v>377</v>
      </c>
      <c r="BI8" t="s">
        <v>377</v>
      </c>
      <c r="BJ8" t="s">
        <v>377</v>
      </c>
      <c r="BK8" t="s">
        <v>377</v>
      </c>
      <c r="BL8" t="s">
        <v>378</v>
      </c>
      <c r="BM8" t="s">
        <v>136</v>
      </c>
      <c r="BN8" t="s">
        <v>379</v>
      </c>
      <c r="BP8" t="s">
        <v>380</v>
      </c>
      <c r="BQ8" t="s">
        <v>144</v>
      </c>
      <c r="BR8" t="s">
        <v>381</v>
      </c>
      <c r="BS8" t="s">
        <v>382</v>
      </c>
      <c r="BT8" t="s">
        <v>144</v>
      </c>
      <c r="BU8" t="s">
        <v>142</v>
      </c>
      <c r="BV8" t="s">
        <v>383</v>
      </c>
      <c r="BW8" t="s">
        <v>142</v>
      </c>
      <c r="BX8" t="s">
        <v>384</v>
      </c>
      <c r="BY8" t="s">
        <v>246</v>
      </c>
      <c r="BZ8" t="s">
        <v>385</v>
      </c>
      <c r="CA8" t="s">
        <v>144</v>
      </c>
      <c r="CB8" t="s">
        <v>386</v>
      </c>
      <c r="CC8" t="s">
        <v>144</v>
      </c>
      <c r="CD8" t="s">
        <v>144</v>
      </c>
      <c r="CE8" t="s">
        <v>142</v>
      </c>
      <c r="CF8" t="s">
        <v>171</v>
      </c>
      <c r="CG8" t="s">
        <v>165</v>
      </c>
      <c r="CH8" t="s">
        <v>387</v>
      </c>
      <c r="CI8" t="s">
        <v>165</v>
      </c>
      <c r="CJ8" t="s">
        <v>388</v>
      </c>
      <c r="CK8" t="s">
        <v>389</v>
      </c>
      <c r="CL8" t="s">
        <v>136</v>
      </c>
      <c r="CM8" t="s">
        <v>390</v>
      </c>
      <c r="CN8" t="s">
        <v>142</v>
      </c>
      <c r="CO8" t="s">
        <v>144</v>
      </c>
      <c r="CP8" t="s">
        <v>391</v>
      </c>
      <c r="CQ8" t="s">
        <v>136</v>
      </c>
      <c r="CR8" t="s">
        <v>392</v>
      </c>
      <c r="CS8" t="s">
        <v>165</v>
      </c>
      <c r="CT8" t="s">
        <v>144</v>
      </c>
      <c r="CU8" t="s">
        <v>393</v>
      </c>
      <c r="CV8" t="s">
        <v>394</v>
      </c>
      <c r="CW8" t="s">
        <v>395</v>
      </c>
      <c r="CX8" t="s">
        <v>142</v>
      </c>
      <c r="CY8" t="s">
        <v>396</v>
      </c>
      <c r="CZ8" t="s">
        <v>138</v>
      </c>
      <c r="DB8" t="s">
        <v>142</v>
      </c>
      <c r="DC8" t="s">
        <v>397</v>
      </c>
      <c r="DD8" t="s">
        <v>398</v>
      </c>
      <c r="DE8" t="s">
        <v>399</v>
      </c>
      <c r="DF8" t="s">
        <v>400</v>
      </c>
    </row>
    <row r="9" spans="1:110" ht="15.95" customHeight="1">
      <c r="A9" t="s">
        <v>1895</v>
      </c>
      <c r="B9" t="s">
        <v>405</v>
      </c>
      <c r="F9" t="s">
        <v>180</v>
      </c>
      <c r="H9" t="s">
        <v>406</v>
      </c>
      <c r="I9" t="s">
        <v>128</v>
      </c>
      <c r="J9" t="s">
        <v>129</v>
      </c>
      <c r="L9" t="s">
        <v>127</v>
      </c>
      <c r="M9" t="s">
        <v>148</v>
      </c>
      <c r="O9" t="s">
        <v>146</v>
      </c>
      <c r="Q9" t="s">
        <v>407</v>
      </c>
      <c r="R9" t="s">
        <v>408</v>
      </c>
      <c r="S9">
        <v>2018</v>
      </c>
      <c r="T9" t="s">
        <v>409</v>
      </c>
      <c r="U9" t="s">
        <v>409</v>
      </c>
      <c r="V9" t="s">
        <v>410</v>
      </c>
      <c r="W9" t="s">
        <v>136</v>
      </c>
      <c r="X9" t="s">
        <v>411</v>
      </c>
      <c r="Y9" t="s">
        <v>136</v>
      </c>
      <c r="Z9" t="s">
        <v>412</v>
      </c>
      <c r="AA9" t="s">
        <v>138</v>
      </c>
      <c r="AB9" t="s">
        <v>413</v>
      </c>
      <c r="AC9" t="s">
        <v>136</v>
      </c>
      <c r="AD9" t="s">
        <v>414</v>
      </c>
      <c r="AE9" t="s">
        <v>138</v>
      </c>
      <c r="AG9" t="s">
        <v>136</v>
      </c>
      <c r="AH9" t="s">
        <v>415</v>
      </c>
      <c r="AI9" t="s">
        <v>144</v>
      </c>
      <c r="AJ9" t="s">
        <v>142</v>
      </c>
      <c r="AK9" t="s">
        <v>416</v>
      </c>
      <c r="AL9" t="s">
        <v>142</v>
      </c>
      <c r="AM9" t="s">
        <v>417</v>
      </c>
      <c r="AN9" t="s">
        <v>147</v>
      </c>
      <c r="AO9" t="s">
        <v>148</v>
      </c>
      <c r="AP9" t="s">
        <v>148</v>
      </c>
      <c r="AQ9" t="s">
        <v>148</v>
      </c>
      <c r="AR9" t="s">
        <v>146</v>
      </c>
      <c r="AS9" t="s">
        <v>147</v>
      </c>
      <c r="AT9" t="s">
        <v>148</v>
      </c>
      <c r="AU9" t="s">
        <v>146</v>
      </c>
      <c r="AV9" t="s">
        <v>148</v>
      </c>
      <c r="AW9" t="s">
        <v>148</v>
      </c>
      <c r="AX9">
        <v>9</v>
      </c>
      <c r="AY9">
        <v>7</v>
      </c>
      <c r="AZ9">
        <v>1</v>
      </c>
      <c r="BA9">
        <v>3</v>
      </c>
      <c r="BB9">
        <v>5</v>
      </c>
      <c r="BC9">
        <v>10</v>
      </c>
      <c r="BD9">
        <v>6</v>
      </c>
      <c r="BE9">
        <v>8</v>
      </c>
      <c r="BF9">
        <v>2</v>
      </c>
      <c r="BG9">
        <v>4</v>
      </c>
      <c r="BH9" t="s">
        <v>418</v>
      </c>
      <c r="BI9" t="s">
        <v>419</v>
      </c>
      <c r="BJ9" t="s">
        <v>420</v>
      </c>
      <c r="BK9" t="s">
        <v>421</v>
      </c>
      <c r="BL9" s="1" t="s">
        <v>422</v>
      </c>
      <c r="BM9" t="s">
        <v>138</v>
      </c>
      <c r="BO9" t="s">
        <v>423</v>
      </c>
      <c r="BT9" t="s">
        <v>144</v>
      </c>
      <c r="BU9" t="s">
        <v>142</v>
      </c>
      <c r="BV9" t="s">
        <v>424</v>
      </c>
      <c r="BW9" t="s">
        <v>171</v>
      </c>
      <c r="BX9" t="s">
        <v>425</v>
      </c>
      <c r="BY9" t="s">
        <v>142</v>
      </c>
      <c r="BZ9" s="1" t="s">
        <v>426</v>
      </c>
      <c r="CA9" t="s">
        <v>171</v>
      </c>
      <c r="CB9" t="s">
        <v>427</v>
      </c>
      <c r="CL9" t="s">
        <v>136</v>
      </c>
      <c r="CM9" t="s">
        <v>428</v>
      </c>
      <c r="CN9" t="s">
        <v>142</v>
      </c>
      <c r="CO9" t="s">
        <v>144</v>
      </c>
      <c r="CP9" t="s">
        <v>429</v>
      </c>
      <c r="CQ9" t="s">
        <v>138</v>
      </c>
      <c r="CV9" s="1" t="s">
        <v>430</v>
      </c>
      <c r="CW9" s="1" t="s">
        <v>431</v>
      </c>
      <c r="CX9" t="s">
        <v>171</v>
      </c>
      <c r="CY9" t="s">
        <v>432</v>
      </c>
      <c r="DB9" t="s">
        <v>171</v>
      </c>
      <c r="DD9" t="s">
        <v>433</v>
      </c>
      <c r="DE9" t="s">
        <v>406</v>
      </c>
      <c r="DF9" t="s">
        <v>434</v>
      </c>
    </row>
    <row r="10" spans="1:110" ht="15.95" customHeight="1">
      <c r="A10" t="s">
        <v>1896</v>
      </c>
      <c r="B10" t="s">
        <v>124</v>
      </c>
      <c r="D10" t="s">
        <v>438</v>
      </c>
      <c r="F10" t="s">
        <v>126</v>
      </c>
      <c r="H10" t="s">
        <v>439</v>
      </c>
      <c r="I10" t="s">
        <v>440</v>
      </c>
      <c r="J10" t="s">
        <v>182</v>
      </c>
      <c r="L10" t="s">
        <v>138</v>
      </c>
      <c r="O10" t="s">
        <v>131</v>
      </c>
      <c r="Q10" t="s">
        <v>183</v>
      </c>
      <c r="S10">
        <v>2016</v>
      </c>
      <c r="T10" t="s">
        <v>441</v>
      </c>
      <c r="U10" t="s">
        <v>441</v>
      </c>
      <c r="V10" t="s">
        <v>442</v>
      </c>
      <c r="W10" t="s">
        <v>138</v>
      </c>
      <c r="X10" t="s">
        <v>443</v>
      </c>
      <c r="Y10" t="s">
        <v>138</v>
      </c>
      <c r="Z10" t="s">
        <v>444</v>
      </c>
      <c r="AA10" t="s">
        <v>136</v>
      </c>
      <c r="AB10" t="s">
        <v>445</v>
      </c>
      <c r="AC10" t="s">
        <v>136</v>
      </c>
      <c r="AD10" t="s">
        <v>446</v>
      </c>
      <c r="AE10" t="s">
        <v>138</v>
      </c>
      <c r="AG10" t="s">
        <v>136</v>
      </c>
      <c r="AH10" t="s">
        <v>447</v>
      </c>
      <c r="AI10" t="s">
        <v>142</v>
      </c>
      <c r="AJ10" t="s">
        <v>171</v>
      </c>
      <c r="AK10" t="s">
        <v>448</v>
      </c>
      <c r="AL10" t="s">
        <v>144</v>
      </c>
      <c r="AM10" t="s">
        <v>449</v>
      </c>
      <c r="AN10" t="s">
        <v>450</v>
      </c>
      <c r="AO10" t="s">
        <v>450</v>
      </c>
      <c r="AP10" t="s">
        <v>147</v>
      </c>
      <c r="AQ10" t="s">
        <v>147</v>
      </c>
      <c r="AR10" t="s">
        <v>450</v>
      </c>
      <c r="AS10" t="s">
        <v>450</v>
      </c>
      <c r="AT10" t="s">
        <v>147</v>
      </c>
      <c r="AU10" t="s">
        <v>147</v>
      </c>
      <c r="AV10" t="s">
        <v>147</v>
      </c>
      <c r="AW10" t="s">
        <v>450</v>
      </c>
      <c r="AX10">
        <v>5</v>
      </c>
      <c r="AY10">
        <v>6</v>
      </c>
      <c r="AZ10">
        <v>2</v>
      </c>
      <c r="BA10">
        <v>3</v>
      </c>
      <c r="BB10">
        <v>7</v>
      </c>
      <c r="BC10">
        <v>10</v>
      </c>
      <c r="BD10">
        <v>8</v>
      </c>
      <c r="BE10">
        <v>4</v>
      </c>
      <c r="BF10">
        <v>1</v>
      </c>
      <c r="BG10">
        <v>9</v>
      </c>
      <c r="BH10" t="s">
        <v>451</v>
      </c>
      <c r="BI10" t="s">
        <v>452</v>
      </c>
      <c r="BJ10" t="s">
        <v>453</v>
      </c>
      <c r="BK10" t="s">
        <v>454</v>
      </c>
      <c r="BL10" t="s">
        <v>455</v>
      </c>
      <c r="BM10" t="s">
        <v>138</v>
      </c>
      <c r="BO10" t="s">
        <v>456</v>
      </c>
      <c r="BT10" t="s">
        <v>144</v>
      </c>
      <c r="BU10" t="s">
        <v>144</v>
      </c>
      <c r="BV10" t="s">
        <v>457</v>
      </c>
      <c r="BW10" t="s">
        <v>144</v>
      </c>
      <c r="BX10" t="s">
        <v>458</v>
      </c>
      <c r="BY10" t="s">
        <v>144</v>
      </c>
      <c r="BZ10" t="s">
        <v>459</v>
      </c>
      <c r="CA10" t="s">
        <v>144</v>
      </c>
      <c r="CB10" t="s">
        <v>460</v>
      </c>
      <c r="CH10" t="s">
        <v>406</v>
      </c>
      <c r="CI10" t="s">
        <v>144</v>
      </c>
      <c r="CJ10" t="s">
        <v>461</v>
      </c>
      <c r="CK10" t="s">
        <v>462</v>
      </c>
      <c r="CL10" t="s">
        <v>136</v>
      </c>
      <c r="CM10" t="s">
        <v>463</v>
      </c>
      <c r="CN10" t="s">
        <v>171</v>
      </c>
      <c r="CO10" t="s">
        <v>144</v>
      </c>
      <c r="CP10" t="s">
        <v>464</v>
      </c>
      <c r="CQ10" t="s">
        <v>381</v>
      </c>
      <c r="CR10" t="s">
        <v>465</v>
      </c>
      <c r="CV10" s="1" t="s">
        <v>466</v>
      </c>
      <c r="CW10" t="s">
        <v>467</v>
      </c>
      <c r="CX10" t="s">
        <v>142</v>
      </c>
      <c r="CY10" t="s">
        <v>468</v>
      </c>
      <c r="CZ10" t="s">
        <v>138</v>
      </c>
      <c r="DB10" t="s">
        <v>144</v>
      </c>
      <c r="DC10" t="s">
        <v>469</v>
      </c>
      <c r="DD10" t="s">
        <v>470</v>
      </c>
      <c r="DE10" t="s">
        <v>471</v>
      </c>
      <c r="DF10" t="s">
        <v>472</v>
      </c>
    </row>
    <row r="11" spans="1:110" ht="15.95" customHeight="1">
      <c r="A11" t="s">
        <v>1897</v>
      </c>
      <c r="B11" t="s">
        <v>405</v>
      </c>
      <c r="D11" t="s">
        <v>476</v>
      </c>
      <c r="F11" t="s">
        <v>221</v>
      </c>
      <c r="H11" t="s">
        <v>477</v>
      </c>
      <c r="I11" t="s">
        <v>478</v>
      </c>
      <c r="J11" t="s">
        <v>182</v>
      </c>
      <c r="L11" t="s">
        <v>127</v>
      </c>
      <c r="O11" t="s">
        <v>146</v>
      </c>
      <c r="Q11" t="s">
        <v>183</v>
      </c>
      <c r="S11">
        <v>1991</v>
      </c>
      <c r="T11" t="s">
        <v>224</v>
      </c>
      <c r="U11" t="s">
        <v>225</v>
      </c>
      <c r="V11" t="s">
        <v>479</v>
      </c>
      <c r="W11" t="s">
        <v>138</v>
      </c>
      <c r="X11" t="s">
        <v>480</v>
      </c>
      <c r="Y11" t="s">
        <v>136</v>
      </c>
      <c r="Z11" t="s">
        <v>481</v>
      </c>
      <c r="AA11" t="s">
        <v>136</v>
      </c>
      <c r="AB11" t="s">
        <v>482</v>
      </c>
      <c r="AC11" t="s">
        <v>138</v>
      </c>
      <c r="AE11" t="s">
        <v>138</v>
      </c>
      <c r="AG11" t="s">
        <v>138</v>
      </c>
      <c r="AI11" t="s">
        <v>144</v>
      </c>
      <c r="AJ11" t="s">
        <v>144</v>
      </c>
      <c r="AK11" t="s">
        <v>483</v>
      </c>
      <c r="AL11" t="s">
        <v>142</v>
      </c>
      <c r="AM11" t="s">
        <v>484</v>
      </c>
      <c r="AN11" t="s">
        <v>147</v>
      </c>
      <c r="AO11" t="s">
        <v>146</v>
      </c>
      <c r="AP11" t="s">
        <v>146</v>
      </c>
      <c r="AQ11" t="s">
        <v>146</v>
      </c>
      <c r="AR11" t="s">
        <v>148</v>
      </c>
      <c r="AS11" t="s">
        <v>147</v>
      </c>
      <c r="AT11" t="s">
        <v>146</v>
      </c>
      <c r="AU11" t="s">
        <v>146</v>
      </c>
      <c r="AV11" t="s">
        <v>146</v>
      </c>
      <c r="AW11" t="s">
        <v>148</v>
      </c>
      <c r="AX11">
        <v>9</v>
      </c>
      <c r="AY11">
        <v>7</v>
      </c>
      <c r="AZ11">
        <v>1</v>
      </c>
      <c r="BA11">
        <v>3</v>
      </c>
      <c r="BB11">
        <v>5</v>
      </c>
      <c r="BC11">
        <v>10</v>
      </c>
      <c r="BD11">
        <v>2</v>
      </c>
      <c r="BE11">
        <v>4</v>
      </c>
      <c r="BF11">
        <v>6</v>
      </c>
      <c r="BG11">
        <v>8</v>
      </c>
      <c r="BH11" t="s">
        <v>485</v>
      </c>
      <c r="BI11" t="s">
        <v>486</v>
      </c>
      <c r="BJ11" t="s">
        <v>487</v>
      </c>
      <c r="BK11" t="s">
        <v>488</v>
      </c>
      <c r="BL11" t="s">
        <v>489</v>
      </c>
      <c r="BM11" t="s">
        <v>136</v>
      </c>
      <c r="BN11" t="s">
        <v>490</v>
      </c>
      <c r="BP11" t="s">
        <v>491</v>
      </c>
      <c r="BQ11" t="s">
        <v>142</v>
      </c>
      <c r="BR11" t="s">
        <v>381</v>
      </c>
      <c r="BS11" t="s">
        <v>492</v>
      </c>
      <c r="BT11" t="s">
        <v>144</v>
      </c>
      <c r="BU11" t="s">
        <v>144</v>
      </c>
      <c r="BV11" t="s">
        <v>493</v>
      </c>
      <c r="BW11" t="s">
        <v>142</v>
      </c>
      <c r="BX11" t="s">
        <v>493</v>
      </c>
      <c r="BY11" t="s">
        <v>165</v>
      </c>
      <c r="BZ11" t="s">
        <v>494</v>
      </c>
      <c r="CA11" t="s">
        <v>142</v>
      </c>
      <c r="CB11" t="s">
        <v>495</v>
      </c>
      <c r="CC11" t="s">
        <v>142</v>
      </c>
      <c r="CD11" t="s">
        <v>142</v>
      </c>
      <c r="CH11" t="s">
        <v>496</v>
      </c>
      <c r="CI11" t="s">
        <v>142</v>
      </c>
      <c r="CJ11" t="s">
        <v>497</v>
      </c>
      <c r="CK11" t="s">
        <v>498</v>
      </c>
      <c r="CL11" t="s">
        <v>136</v>
      </c>
      <c r="CM11" t="s">
        <v>499</v>
      </c>
      <c r="CN11" t="s">
        <v>165</v>
      </c>
      <c r="CO11" t="s">
        <v>171</v>
      </c>
      <c r="CP11" t="s">
        <v>500</v>
      </c>
      <c r="CQ11" t="s">
        <v>381</v>
      </c>
      <c r="CR11" t="s">
        <v>501</v>
      </c>
      <c r="CV11" t="s">
        <v>502</v>
      </c>
      <c r="CW11" t="s">
        <v>503</v>
      </c>
      <c r="CX11" t="s">
        <v>144</v>
      </c>
      <c r="CY11" s="1" t="s">
        <v>504</v>
      </c>
      <c r="CZ11" t="s">
        <v>138</v>
      </c>
      <c r="DB11" t="s">
        <v>142</v>
      </c>
      <c r="DC11" t="s">
        <v>505</v>
      </c>
      <c r="DD11" t="s">
        <v>506</v>
      </c>
      <c r="DE11" t="s">
        <v>507</v>
      </c>
      <c r="DF11" t="s">
        <v>508</v>
      </c>
    </row>
    <row r="12" spans="1:110" ht="15.95" customHeight="1">
      <c r="A12" t="s">
        <v>1898</v>
      </c>
      <c r="B12" t="s">
        <v>405</v>
      </c>
      <c r="D12" t="s">
        <v>179</v>
      </c>
      <c r="F12" t="s">
        <v>126</v>
      </c>
      <c r="H12" t="s">
        <v>367</v>
      </c>
      <c r="I12" t="s">
        <v>128</v>
      </c>
      <c r="J12" t="s">
        <v>182</v>
      </c>
      <c r="L12" t="s">
        <v>127</v>
      </c>
      <c r="O12" t="s">
        <v>131</v>
      </c>
      <c r="Q12" t="s">
        <v>183</v>
      </c>
      <c r="S12">
        <v>1992</v>
      </c>
      <c r="T12" t="s">
        <v>224</v>
      </c>
      <c r="U12" t="s">
        <v>225</v>
      </c>
      <c r="V12" t="s">
        <v>512</v>
      </c>
      <c r="W12" t="s">
        <v>138</v>
      </c>
      <c r="X12" t="s">
        <v>513</v>
      </c>
      <c r="Y12" t="s">
        <v>136</v>
      </c>
      <c r="Z12" t="s">
        <v>514</v>
      </c>
      <c r="AA12" t="s">
        <v>136</v>
      </c>
      <c r="AB12" t="s">
        <v>515</v>
      </c>
      <c r="AC12" t="s">
        <v>136</v>
      </c>
      <c r="AD12" t="s">
        <v>516</v>
      </c>
      <c r="AE12" t="s">
        <v>138</v>
      </c>
      <c r="AG12" t="s">
        <v>136</v>
      </c>
      <c r="AH12" t="s">
        <v>517</v>
      </c>
      <c r="AI12" t="s">
        <v>144</v>
      </c>
      <c r="AJ12" t="s">
        <v>144</v>
      </c>
      <c r="AK12" t="s">
        <v>518</v>
      </c>
      <c r="AL12" t="s">
        <v>144</v>
      </c>
      <c r="AM12" t="s">
        <v>519</v>
      </c>
      <c r="AN12" t="s">
        <v>147</v>
      </c>
      <c r="AO12" t="s">
        <v>450</v>
      </c>
      <c r="AP12" t="s">
        <v>148</v>
      </c>
      <c r="AQ12" t="s">
        <v>147</v>
      </c>
      <c r="AR12" t="s">
        <v>147</v>
      </c>
      <c r="AS12" t="s">
        <v>147</v>
      </c>
      <c r="AT12" t="s">
        <v>147</v>
      </c>
      <c r="AU12" t="s">
        <v>147</v>
      </c>
      <c r="AV12" t="s">
        <v>147</v>
      </c>
      <c r="AW12" t="s">
        <v>147</v>
      </c>
      <c r="AX12" s="15">
        <v>2</v>
      </c>
      <c r="AY12" s="15">
        <v>10</v>
      </c>
      <c r="AZ12" s="15">
        <v>1</v>
      </c>
      <c r="BA12" s="15">
        <v>9</v>
      </c>
      <c r="BB12" s="15">
        <v>4</v>
      </c>
      <c r="BC12" s="15">
        <v>5</v>
      </c>
      <c r="BD12" s="15">
        <v>8</v>
      </c>
      <c r="BE12" s="15">
        <v>7</v>
      </c>
      <c r="BF12" s="15">
        <v>3</v>
      </c>
      <c r="BG12" s="15">
        <v>6</v>
      </c>
      <c r="BH12" t="s">
        <v>520</v>
      </c>
      <c r="BI12" t="s">
        <v>521</v>
      </c>
      <c r="BJ12" t="s">
        <v>522</v>
      </c>
      <c r="BK12" t="s">
        <v>523</v>
      </c>
      <c r="BL12" t="s">
        <v>524</v>
      </c>
      <c r="BM12" t="s">
        <v>138</v>
      </c>
      <c r="BO12" t="s">
        <v>525</v>
      </c>
      <c r="BT12" t="s">
        <v>144</v>
      </c>
      <c r="BU12" t="s">
        <v>142</v>
      </c>
      <c r="BV12" t="s">
        <v>526</v>
      </c>
      <c r="BW12" t="s">
        <v>171</v>
      </c>
      <c r="BX12" t="s">
        <v>527</v>
      </c>
      <c r="BY12" t="s">
        <v>165</v>
      </c>
      <c r="BZ12" t="s">
        <v>528</v>
      </c>
      <c r="CA12" t="s">
        <v>142</v>
      </c>
      <c r="CB12" t="s">
        <v>529</v>
      </c>
      <c r="CC12" t="s">
        <v>144</v>
      </c>
      <c r="CD12" t="s">
        <v>171</v>
      </c>
      <c r="CE12" t="s">
        <v>171</v>
      </c>
      <c r="CF12" t="s">
        <v>171</v>
      </c>
      <c r="CG12" t="s">
        <v>171</v>
      </c>
      <c r="CH12" t="s">
        <v>530</v>
      </c>
      <c r="CI12" t="s">
        <v>142</v>
      </c>
      <c r="CL12" t="s">
        <v>136</v>
      </c>
      <c r="CM12" t="s">
        <v>531</v>
      </c>
      <c r="CN12" t="s">
        <v>171</v>
      </c>
      <c r="CO12" t="s">
        <v>142</v>
      </c>
      <c r="CP12" t="s">
        <v>532</v>
      </c>
      <c r="CQ12" t="s">
        <v>136</v>
      </c>
      <c r="CS12" t="s">
        <v>171</v>
      </c>
      <c r="CT12" t="s">
        <v>142</v>
      </c>
      <c r="CV12" t="s">
        <v>533</v>
      </c>
      <c r="CX12" t="s">
        <v>142</v>
      </c>
      <c r="CZ12" t="s">
        <v>138</v>
      </c>
      <c r="DB12" t="s">
        <v>142</v>
      </c>
      <c r="DE12" t="s">
        <v>534</v>
      </c>
      <c r="DF12" t="s">
        <v>535</v>
      </c>
    </row>
    <row r="13" spans="1:110" ht="15.95" customHeight="1">
      <c r="A13" t="s">
        <v>1899</v>
      </c>
      <c r="B13" t="s">
        <v>539</v>
      </c>
      <c r="D13" t="s">
        <v>125</v>
      </c>
      <c r="F13" t="s">
        <v>126</v>
      </c>
      <c r="H13" t="s">
        <v>540</v>
      </c>
      <c r="I13" t="s">
        <v>541</v>
      </c>
      <c r="J13" t="s">
        <v>182</v>
      </c>
      <c r="L13" t="s">
        <v>127</v>
      </c>
      <c r="O13" t="s">
        <v>146</v>
      </c>
      <c r="Q13" t="s">
        <v>183</v>
      </c>
      <c r="S13">
        <v>1995</v>
      </c>
      <c r="T13" t="s">
        <v>224</v>
      </c>
      <c r="U13" t="s">
        <v>225</v>
      </c>
      <c r="V13" t="s">
        <v>542</v>
      </c>
      <c r="W13" t="s">
        <v>136</v>
      </c>
      <c r="X13" t="s">
        <v>543</v>
      </c>
      <c r="Y13" t="s">
        <v>138</v>
      </c>
      <c r="Z13" t="s">
        <v>544</v>
      </c>
      <c r="AA13" t="s">
        <v>136</v>
      </c>
      <c r="AB13" t="s">
        <v>545</v>
      </c>
      <c r="AC13" t="s">
        <v>138</v>
      </c>
      <c r="AE13" t="s">
        <v>138</v>
      </c>
      <c r="AG13" t="s">
        <v>136</v>
      </c>
      <c r="AH13" t="s">
        <v>546</v>
      </c>
      <c r="AI13" t="s">
        <v>142</v>
      </c>
      <c r="AJ13" t="s">
        <v>142</v>
      </c>
      <c r="AK13" t="s">
        <v>547</v>
      </c>
      <c r="AL13" t="s">
        <v>142</v>
      </c>
      <c r="AM13" t="s">
        <v>548</v>
      </c>
      <c r="AN13" t="s">
        <v>148</v>
      </c>
      <c r="AO13" t="s">
        <v>148</v>
      </c>
      <c r="AP13" t="s">
        <v>146</v>
      </c>
      <c r="AQ13" t="s">
        <v>148</v>
      </c>
      <c r="AR13" t="s">
        <v>146</v>
      </c>
      <c r="AS13" t="s">
        <v>147</v>
      </c>
      <c r="AT13" t="s">
        <v>146</v>
      </c>
      <c r="AU13" t="s">
        <v>148</v>
      </c>
      <c r="AV13" t="s">
        <v>146</v>
      </c>
      <c r="AW13" t="s">
        <v>148</v>
      </c>
      <c r="AX13">
        <v>2</v>
      </c>
      <c r="AY13">
        <v>7</v>
      </c>
      <c r="AZ13">
        <v>5</v>
      </c>
      <c r="BA13">
        <v>1</v>
      </c>
      <c r="BB13">
        <v>6</v>
      </c>
      <c r="BC13">
        <v>10</v>
      </c>
      <c r="BD13">
        <v>8</v>
      </c>
      <c r="BE13">
        <v>3</v>
      </c>
      <c r="BF13">
        <v>9</v>
      </c>
      <c r="BG13">
        <v>4</v>
      </c>
      <c r="BH13" t="s">
        <v>549</v>
      </c>
      <c r="BI13" t="s">
        <v>550</v>
      </c>
      <c r="BJ13" t="s">
        <v>551</v>
      </c>
      <c r="BK13" t="s">
        <v>552</v>
      </c>
      <c r="BL13" t="s">
        <v>553</v>
      </c>
      <c r="BM13" t="s">
        <v>136</v>
      </c>
      <c r="BN13" s="1" t="s">
        <v>554</v>
      </c>
      <c r="BP13" t="s">
        <v>555</v>
      </c>
      <c r="BQ13" t="s">
        <v>144</v>
      </c>
      <c r="BR13" t="s">
        <v>136</v>
      </c>
      <c r="BS13" t="s">
        <v>556</v>
      </c>
      <c r="BT13" t="s">
        <v>144</v>
      </c>
      <c r="BU13" t="s">
        <v>144</v>
      </c>
      <c r="BV13" t="s">
        <v>557</v>
      </c>
      <c r="BW13" t="s">
        <v>142</v>
      </c>
      <c r="BX13" t="s">
        <v>558</v>
      </c>
      <c r="BY13" t="s">
        <v>142</v>
      </c>
      <c r="BZ13" t="s">
        <v>559</v>
      </c>
      <c r="CA13" t="s">
        <v>171</v>
      </c>
      <c r="CB13" t="s">
        <v>560</v>
      </c>
      <c r="CC13" t="s">
        <v>142</v>
      </c>
      <c r="CD13" t="s">
        <v>142</v>
      </c>
      <c r="CE13" t="s">
        <v>144</v>
      </c>
      <c r="CF13" t="s">
        <v>144</v>
      </c>
      <c r="CG13" t="s">
        <v>144</v>
      </c>
      <c r="CH13" t="s">
        <v>561</v>
      </c>
      <c r="CI13" t="s">
        <v>171</v>
      </c>
      <c r="CJ13" t="s">
        <v>562</v>
      </c>
      <c r="CK13" s="1" t="s">
        <v>563</v>
      </c>
      <c r="CL13" t="s">
        <v>136</v>
      </c>
      <c r="CM13" t="s">
        <v>564</v>
      </c>
      <c r="CN13" t="s">
        <v>144</v>
      </c>
      <c r="CO13" t="s">
        <v>144</v>
      </c>
      <c r="CP13" t="s">
        <v>565</v>
      </c>
      <c r="CQ13" t="s">
        <v>136</v>
      </c>
      <c r="CR13" t="s">
        <v>566</v>
      </c>
      <c r="CS13" t="s">
        <v>144</v>
      </c>
      <c r="CT13" t="s">
        <v>144</v>
      </c>
      <c r="CU13" t="s">
        <v>567</v>
      </c>
      <c r="CV13" s="1" t="s">
        <v>568</v>
      </c>
      <c r="CW13" t="s">
        <v>569</v>
      </c>
      <c r="CX13" t="s">
        <v>144</v>
      </c>
      <c r="CY13" s="1" t="s">
        <v>570</v>
      </c>
      <c r="CZ13" t="s">
        <v>138</v>
      </c>
      <c r="DB13" t="s">
        <v>171</v>
      </c>
      <c r="DC13" t="s">
        <v>571</v>
      </c>
      <c r="DD13" s="1" t="s">
        <v>572</v>
      </c>
      <c r="DE13" t="s">
        <v>573</v>
      </c>
      <c r="DF13" t="s">
        <v>574</v>
      </c>
    </row>
    <row r="14" spans="1:110" ht="15.95" customHeight="1">
      <c r="A14" t="s">
        <v>1900</v>
      </c>
      <c r="B14" t="s">
        <v>219</v>
      </c>
      <c r="D14" t="s">
        <v>125</v>
      </c>
      <c r="F14" t="s">
        <v>578</v>
      </c>
      <c r="G14" t="s">
        <v>579</v>
      </c>
      <c r="H14" t="s">
        <v>580</v>
      </c>
      <c r="I14" t="s">
        <v>128</v>
      </c>
      <c r="J14" t="s">
        <v>129</v>
      </c>
      <c r="L14" t="s">
        <v>581</v>
      </c>
      <c r="O14" t="s">
        <v>146</v>
      </c>
      <c r="Q14" t="s">
        <v>407</v>
      </c>
      <c r="R14" t="s">
        <v>582</v>
      </c>
      <c r="S14">
        <v>2014</v>
      </c>
      <c r="T14" t="s">
        <v>184</v>
      </c>
      <c r="U14" t="s">
        <v>184</v>
      </c>
      <c r="V14" t="s">
        <v>583</v>
      </c>
      <c r="W14" t="s">
        <v>136</v>
      </c>
      <c r="X14" t="s">
        <v>584</v>
      </c>
      <c r="Y14" t="s">
        <v>138</v>
      </c>
      <c r="Z14" t="s">
        <v>585</v>
      </c>
      <c r="AA14" t="s">
        <v>138</v>
      </c>
      <c r="AB14" t="s">
        <v>586</v>
      </c>
      <c r="AC14" t="s">
        <v>138</v>
      </c>
      <c r="AE14" t="s">
        <v>138</v>
      </c>
      <c r="AG14" t="s">
        <v>136</v>
      </c>
      <c r="AH14" t="s">
        <v>587</v>
      </c>
      <c r="AI14" t="s">
        <v>144</v>
      </c>
      <c r="AJ14" t="s">
        <v>144</v>
      </c>
      <c r="AK14" t="s">
        <v>588</v>
      </c>
      <c r="AL14" t="s">
        <v>171</v>
      </c>
      <c r="AM14" t="s">
        <v>589</v>
      </c>
      <c r="AN14" t="s">
        <v>148</v>
      </c>
      <c r="AO14" t="s">
        <v>148</v>
      </c>
      <c r="AP14" t="s">
        <v>148</v>
      </c>
      <c r="AQ14" t="s">
        <v>148</v>
      </c>
      <c r="AR14" t="s">
        <v>148</v>
      </c>
      <c r="AS14" t="s">
        <v>148</v>
      </c>
      <c r="AT14" t="s">
        <v>148</v>
      </c>
      <c r="AU14" t="s">
        <v>148</v>
      </c>
      <c r="AV14" t="s">
        <v>148</v>
      </c>
      <c r="AW14" t="s">
        <v>148</v>
      </c>
      <c r="AX14">
        <v>2</v>
      </c>
      <c r="AY14">
        <v>10</v>
      </c>
      <c r="AZ14">
        <v>4</v>
      </c>
      <c r="BA14">
        <v>6</v>
      </c>
      <c r="BB14">
        <v>5</v>
      </c>
      <c r="BC14">
        <v>3</v>
      </c>
      <c r="BD14">
        <v>8</v>
      </c>
      <c r="BE14">
        <v>7</v>
      </c>
      <c r="BF14">
        <v>1</v>
      </c>
      <c r="BG14">
        <v>9</v>
      </c>
      <c r="BH14" t="s">
        <v>590</v>
      </c>
      <c r="BI14" t="s">
        <v>591</v>
      </c>
      <c r="BJ14" t="s">
        <v>592</v>
      </c>
      <c r="BK14" t="s">
        <v>593</v>
      </c>
      <c r="BL14" t="s">
        <v>594</v>
      </c>
      <c r="BM14" t="s">
        <v>136</v>
      </c>
      <c r="BN14" t="s">
        <v>595</v>
      </c>
      <c r="BP14" t="s">
        <v>138</v>
      </c>
      <c r="BQ14" t="s">
        <v>142</v>
      </c>
      <c r="BR14" t="s">
        <v>136</v>
      </c>
      <c r="BS14" t="s">
        <v>596</v>
      </c>
      <c r="BT14" t="s">
        <v>144</v>
      </c>
      <c r="BU14" t="s">
        <v>144</v>
      </c>
      <c r="BV14" t="s">
        <v>597</v>
      </c>
      <c r="BW14" t="s">
        <v>144</v>
      </c>
      <c r="BX14" t="s">
        <v>597</v>
      </c>
      <c r="BY14" t="s">
        <v>165</v>
      </c>
      <c r="BZ14" t="s">
        <v>598</v>
      </c>
      <c r="CA14" t="s">
        <v>165</v>
      </c>
      <c r="CB14" t="s">
        <v>599</v>
      </c>
      <c r="CC14" t="s">
        <v>144</v>
      </c>
      <c r="CD14" t="s">
        <v>144</v>
      </c>
      <c r="CE14" t="s">
        <v>142</v>
      </c>
      <c r="CF14" t="s">
        <v>142</v>
      </c>
      <c r="CG14" t="s">
        <v>171</v>
      </c>
      <c r="CH14" s="1" t="s">
        <v>600</v>
      </c>
      <c r="CI14" t="s">
        <v>144</v>
      </c>
      <c r="CJ14" t="s">
        <v>601</v>
      </c>
      <c r="CK14" t="s">
        <v>602</v>
      </c>
      <c r="CL14" t="s">
        <v>136</v>
      </c>
      <c r="CM14" s="1" t="s">
        <v>603</v>
      </c>
      <c r="CN14" t="s">
        <v>165</v>
      </c>
      <c r="CO14" t="s">
        <v>165</v>
      </c>
      <c r="CP14" t="s">
        <v>604</v>
      </c>
      <c r="CQ14" t="s">
        <v>136</v>
      </c>
      <c r="CR14" t="s">
        <v>605</v>
      </c>
      <c r="CS14" t="s">
        <v>165</v>
      </c>
      <c r="CT14" t="s">
        <v>165</v>
      </c>
      <c r="CU14" t="s">
        <v>606</v>
      </c>
      <c r="CV14" s="1" t="s">
        <v>607</v>
      </c>
      <c r="CW14" t="s">
        <v>608</v>
      </c>
      <c r="CX14" t="s">
        <v>165</v>
      </c>
      <c r="CY14" t="s">
        <v>609</v>
      </c>
      <c r="CZ14" t="s">
        <v>136</v>
      </c>
      <c r="DA14" t="s">
        <v>610</v>
      </c>
      <c r="DB14" t="s">
        <v>165</v>
      </c>
      <c r="DC14" t="s">
        <v>611</v>
      </c>
      <c r="DD14" t="s">
        <v>612</v>
      </c>
      <c r="DE14" t="s">
        <v>613</v>
      </c>
      <c r="DF14" t="s">
        <v>614</v>
      </c>
    </row>
    <row r="15" spans="1:110" ht="15.95" customHeight="1">
      <c r="A15" t="s">
        <v>1901</v>
      </c>
      <c r="B15" t="s">
        <v>618</v>
      </c>
      <c r="D15" t="s">
        <v>179</v>
      </c>
      <c r="F15" t="s">
        <v>180</v>
      </c>
      <c r="H15" t="s">
        <v>138</v>
      </c>
      <c r="I15" t="s">
        <v>619</v>
      </c>
      <c r="J15" t="s">
        <v>182</v>
      </c>
      <c r="L15" t="s">
        <v>620</v>
      </c>
      <c r="M15" t="s">
        <v>131</v>
      </c>
      <c r="O15" t="s">
        <v>146</v>
      </c>
      <c r="Q15" t="s">
        <v>183</v>
      </c>
      <c r="S15">
        <v>2012</v>
      </c>
      <c r="T15" t="s">
        <v>184</v>
      </c>
      <c r="U15" t="s">
        <v>184</v>
      </c>
      <c r="V15" t="s">
        <v>621</v>
      </c>
      <c r="W15" t="s">
        <v>136</v>
      </c>
      <c r="X15" t="s">
        <v>622</v>
      </c>
      <c r="Y15" t="s">
        <v>138</v>
      </c>
      <c r="Z15" t="s">
        <v>623</v>
      </c>
      <c r="AA15" t="s">
        <v>136</v>
      </c>
      <c r="AB15" t="s">
        <v>624</v>
      </c>
      <c r="AC15" t="s">
        <v>136</v>
      </c>
      <c r="AD15" t="s">
        <v>625</v>
      </c>
      <c r="AE15" t="s">
        <v>136</v>
      </c>
      <c r="AF15" t="s">
        <v>626</v>
      </c>
      <c r="AG15" t="s">
        <v>136</v>
      </c>
      <c r="AH15" t="s">
        <v>627</v>
      </c>
      <c r="AI15" t="s">
        <v>171</v>
      </c>
      <c r="AJ15" t="s">
        <v>165</v>
      </c>
      <c r="AK15" t="s">
        <v>628</v>
      </c>
      <c r="AL15" t="s">
        <v>142</v>
      </c>
      <c r="AM15" t="s">
        <v>629</v>
      </c>
      <c r="AN15" t="s">
        <v>147</v>
      </c>
      <c r="AO15" t="s">
        <v>147</v>
      </c>
      <c r="AP15" t="s">
        <v>146</v>
      </c>
      <c r="AQ15" t="s">
        <v>147</v>
      </c>
      <c r="AR15" t="s">
        <v>147</v>
      </c>
      <c r="AS15" t="s">
        <v>147</v>
      </c>
      <c r="AT15" t="s">
        <v>147</v>
      </c>
      <c r="AU15" t="s">
        <v>146</v>
      </c>
      <c r="AV15" t="s">
        <v>147</v>
      </c>
      <c r="AW15" t="s">
        <v>147</v>
      </c>
      <c r="AX15">
        <v>6</v>
      </c>
      <c r="AY15">
        <v>7</v>
      </c>
      <c r="AZ15">
        <v>1</v>
      </c>
      <c r="BA15">
        <v>3</v>
      </c>
      <c r="BB15">
        <v>5</v>
      </c>
      <c r="BC15">
        <v>8</v>
      </c>
      <c r="BD15">
        <v>4</v>
      </c>
      <c r="BE15">
        <v>2</v>
      </c>
      <c r="BF15">
        <v>10</v>
      </c>
      <c r="BG15">
        <v>9</v>
      </c>
      <c r="BH15" t="s">
        <v>630</v>
      </c>
      <c r="BI15" t="s">
        <v>631</v>
      </c>
      <c r="BJ15" t="s">
        <v>632</v>
      </c>
      <c r="BK15" t="s">
        <v>633</v>
      </c>
      <c r="BL15" s="1" t="s">
        <v>634</v>
      </c>
      <c r="BM15" t="s">
        <v>138</v>
      </c>
      <c r="BO15" t="s">
        <v>635</v>
      </c>
      <c r="BT15" t="s">
        <v>165</v>
      </c>
      <c r="BU15" t="s">
        <v>165</v>
      </c>
      <c r="BV15" t="s">
        <v>636</v>
      </c>
      <c r="BW15" t="s">
        <v>171</v>
      </c>
      <c r="BX15" t="s">
        <v>637</v>
      </c>
      <c r="BY15" t="s">
        <v>142</v>
      </c>
      <c r="BZ15" t="s">
        <v>638</v>
      </c>
      <c r="CA15" t="s">
        <v>171</v>
      </c>
      <c r="CB15" t="s">
        <v>639</v>
      </c>
      <c r="CC15" t="s">
        <v>142</v>
      </c>
      <c r="CD15" t="s">
        <v>142</v>
      </c>
      <c r="CE15" t="s">
        <v>142</v>
      </c>
      <c r="CF15" t="s">
        <v>142</v>
      </c>
      <c r="CG15" t="s">
        <v>165</v>
      </c>
      <c r="CH15" t="s">
        <v>640</v>
      </c>
      <c r="CI15" t="s">
        <v>142</v>
      </c>
      <c r="CJ15" t="s">
        <v>641</v>
      </c>
      <c r="CK15" t="s">
        <v>642</v>
      </c>
      <c r="CL15" t="s">
        <v>136</v>
      </c>
      <c r="CM15" t="s">
        <v>643</v>
      </c>
      <c r="CN15" t="s">
        <v>171</v>
      </c>
      <c r="CO15" t="s">
        <v>171</v>
      </c>
      <c r="CP15" t="s">
        <v>644</v>
      </c>
      <c r="CQ15" t="s">
        <v>381</v>
      </c>
      <c r="CR15" t="s">
        <v>645</v>
      </c>
      <c r="CV15" s="1" t="s">
        <v>646</v>
      </c>
      <c r="CW15" t="s">
        <v>647</v>
      </c>
      <c r="CX15" t="s">
        <v>144</v>
      </c>
      <c r="CY15" t="s">
        <v>648</v>
      </c>
      <c r="CZ15" t="s">
        <v>136</v>
      </c>
      <c r="DA15" t="s">
        <v>649</v>
      </c>
      <c r="DB15" t="s">
        <v>142</v>
      </c>
      <c r="DC15" t="s">
        <v>650</v>
      </c>
      <c r="DD15" t="s">
        <v>651</v>
      </c>
      <c r="DE15" s="1" t="s">
        <v>652</v>
      </c>
      <c r="DF15" t="s">
        <v>653</v>
      </c>
    </row>
    <row r="16" spans="1:110" ht="15.95" customHeight="1">
      <c r="A16" t="s">
        <v>1902</v>
      </c>
      <c r="B16" t="s">
        <v>124</v>
      </c>
      <c r="D16" t="s">
        <v>438</v>
      </c>
      <c r="F16" t="s">
        <v>126</v>
      </c>
      <c r="I16" t="s">
        <v>128</v>
      </c>
      <c r="J16" t="s">
        <v>129</v>
      </c>
      <c r="O16" t="s">
        <v>131</v>
      </c>
      <c r="Q16" t="s">
        <v>183</v>
      </c>
      <c r="S16">
        <v>2015</v>
      </c>
      <c r="T16" t="s">
        <v>441</v>
      </c>
      <c r="U16" t="s">
        <v>441</v>
      </c>
      <c r="V16" t="s">
        <v>657</v>
      </c>
      <c r="W16" t="s">
        <v>136</v>
      </c>
      <c r="X16" t="s">
        <v>658</v>
      </c>
      <c r="Y16" t="s">
        <v>136</v>
      </c>
      <c r="Z16" t="s">
        <v>659</v>
      </c>
      <c r="AA16" t="s">
        <v>136</v>
      </c>
      <c r="AB16" t="s">
        <v>660</v>
      </c>
      <c r="AC16" t="s">
        <v>136</v>
      </c>
      <c r="AD16" s="1" t="s">
        <v>661</v>
      </c>
      <c r="AE16" t="s">
        <v>136</v>
      </c>
      <c r="AF16" t="s">
        <v>662</v>
      </c>
      <c r="AG16" t="s">
        <v>136</v>
      </c>
      <c r="AH16" t="s">
        <v>663</v>
      </c>
      <c r="AI16" t="s">
        <v>142</v>
      </c>
      <c r="AJ16" t="s">
        <v>144</v>
      </c>
      <c r="AK16" t="s">
        <v>664</v>
      </c>
      <c r="AL16" t="s">
        <v>142</v>
      </c>
      <c r="AM16" t="s">
        <v>665</v>
      </c>
      <c r="AN16" t="s">
        <v>147</v>
      </c>
      <c r="AO16" t="s">
        <v>148</v>
      </c>
      <c r="AP16" t="s">
        <v>146</v>
      </c>
      <c r="AQ16" t="s">
        <v>146</v>
      </c>
      <c r="AR16" t="s">
        <v>146</v>
      </c>
      <c r="AS16" t="s">
        <v>147</v>
      </c>
      <c r="AT16" t="s">
        <v>146</v>
      </c>
      <c r="AU16" t="s">
        <v>146</v>
      </c>
      <c r="AV16" t="s">
        <v>148</v>
      </c>
      <c r="AW16" t="s">
        <v>146</v>
      </c>
      <c r="AX16">
        <v>9</v>
      </c>
      <c r="AY16">
        <v>1</v>
      </c>
      <c r="AZ16">
        <v>2</v>
      </c>
      <c r="BA16">
        <v>5</v>
      </c>
      <c r="BB16">
        <v>7</v>
      </c>
      <c r="BC16">
        <v>8</v>
      </c>
      <c r="BD16">
        <v>6</v>
      </c>
      <c r="BE16">
        <v>10</v>
      </c>
      <c r="BF16">
        <v>4</v>
      </c>
      <c r="BG16">
        <v>3</v>
      </c>
      <c r="BH16" t="s">
        <v>666</v>
      </c>
      <c r="BI16" t="s">
        <v>667</v>
      </c>
      <c r="BJ16" t="s">
        <v>668</v>
      </c>
      <c r="BK16" t="s">
        <v>669</v>
      </c>
      <c r="BL16" s="1" t="s">
        <v>670</v>
      </c>
      <c r="BM16" t="s">
        <v>136</v>
      </c>
      <c r="BN16" t="s">
        <v>671</v>
      </c>
      <c r="BP16" t="s">
        <v>672</v>
      </c>
      <c r="BQ16" t="s">
        <v>142</v>
      </c>
      <c r="BR16" t="s">
        <v>136</v>
      </c>
      <c r="BS16" t="s">
        <v>673</v>
      </c>
      <c r="BT16" t="s">
        <v>144</v>
      </c>
      <c r="BU16" t="s">
        <v>144</v>
      </c>
      <c r="BV16" t="s">
        <v>674</v>
      </c>
      <c r="BW16" t="s">
        <v>142</v>
      </c>
      <c r="BX16" t="s">
        <v>675</v>
      </c>
      <c r="BY16" t="s">
        <v>171</v>
      </c>
      <c r="BZ16" t="s">
        <v>676</v>
      </c>
      <c r="CA16" t="s">
        <v>144</v>
      </c>
      <c r="CB16" t="s">
        <v>677</v>
      </c>
      <c r="CH16" t="s">
        <v>678</v>
      </c>
      <c r="CI16" t="s">
        <v>142</v>
      </c>
      <c r="CJ16" t="s">
        <v>679</v>
      </c>
      <c r="CL16" t="s">
        <v>136</v>
      </c>
      <c r="CM16" t="s">
        <v>680</v>
      </c>
      <c r="CN16" t="s">
        <v>246</v>
      </c>
      <c r="CO16" t="s">
        <v>144</v>
      </c>
      <c r="CP16" s="1" t="s">
        <v>681</v>
      </c>
      <c r="CQ16" t="s">
        <v>381</v>
      </c>
      <c r="CR16" t="s">
        <v>682</v>
      </c>
      <c r="CX16" t="s">
        <v>171</v>
      </c>
      <c r="DD16" t="s">
        <v>683</v>
      </c>
      <c r="DE16" t="s">
        <v>684</v>
      </c>
      <c r="DF16" t="s">
        <v>685</v>
      </c>
    </row>
    <row r="17" spans="1:110" ht="15.95" customHeight="1">
      <c r="A17" t="s">
        <v>1903</v>
      </c>
      <c r="B17" t="s">
        <v>124</v>
      </c>
      <c r="D17" t="s">
        <v>578</v>
      </c>
      <c r="E17" t="s">
        <v>689</v>
      </c>
      <c r="F17" t="s">
        <v>126</v>
      </c>
      <c r="H17" t="s">
        <v>690</v>
      </c>
      <c r="I17" t="s">
        <v>128</v>
      </c>
      <c r="J17" t="s">
        <v>369</v>
      </c>
      <c r="L17" t="s">
        <v>691</v>
      </c>
      <c r="O17" t="s">
        <v>146</v>
      </c>
      <c r="Q17" t="s">
        <v>183</v>
      </c>
      <c r="S17">
        <v>1983</v>
      </c>
      <c r="T17" t="s">
        <v>224</v>
      </c>
      <c r="U17" t="s">
        <v>225</v>
      </c>
      <c r="V17" t="s">
        <v>692</v>
      </c>
      <c r="W17" t="s">
        <v>136</v>
      </c>
      <c r="X17" t="s">
        <v>693</v>
      </c>
      <c r="Y17" t="s">
        <v>138</v>
      </c>
      <c r="Z17" t="s">
        <v>694</v>
      </c>
      <c r="AA17" t="s">
        <v>138</v>
      </c>
      <c r="AB17" t="s">
        <v>695</v>
      </c>
      <c r="AC17" t="s">
        <v>136</v>
      </c>
      <c r="AD17" t="s">
        <v>696</v>
      </c>
      <c r="AE17" t="s">
        <v>138</v>
      </c>
      <c r="AG17" t="s">
        <v>138</v>
      </c>
      <c r="AI17" t="s">
        <v>144</v>
      </c>
      <c r="AJ17" t="s">
        <v>144</v>
      </c>
      <c r="AK17" t="s">
        <v>697</v>
      </c>
      <c r="AL17" t="s">
        <v>142</v>
      </c>
      <c r="AM17" t="s">
        <v>698</v>
      </c>
      <c r="AN17" t="s">
        <v>147</v>
      </c>
      <c r="AO17" t="s">
        <v>147</v>
      </c>
      <c r="AP17" t="s">
        <v>147</v>
      </c>
      <c r="AQ17" t="s">
        <v>147</v>
      </c>
      <c r="AR17" t="s">
        <v>147</v>
      </c>
      <c r="AS17" t="s">
        <v>147</v>
      </c>
      <c r="AT17" t="s">
        <v>147</v>
      </c>
      <c r="AU17" t="s">
        <v>147</v>
      </c>
      <c r="AV17" t="s">
        <v>147</v>
      </c>
      <c r="AW17" t="s">
        <v>147</v>
      </c>
      <c r="AY17">
        <v>9</v>
      </c>
      <c r="AZ17">
        <v>10</v>
      </c>
      <c r="BF17">
        <v>7</v>
      </c>
      <c r="BG17">
        <v>1</v>
      </c>
      <c r="BH17" t="s">
        <v>699</v>
      </c>
      <c r="BI17" t="s">
        <v>699</v>
      </c>
      <c r="BJ17" t="s">
        <v>699</v>
      </c>
      <c r="BK17" t="s">
        <v>699</v>
      </c>
      <c r="BL17" t="s">
        <v>700</v>
      </c>
      <c r="BM17" t="s">
        <v>138</v>
      </c>
      <c r="BO17" t="s">
        <v>701</v>
      </c>
      <c r="BT17" t="s">
        <v>144</v>
      </c>
      <c r="BU17" t="s">
        <v>144</v>
      </c>
      <c r="BV17" t="s">
        <v>702</v>
      </c>
      <c r="BW17" t="s">
        <v>142</v>
      </c>
      <c r="BX17" t="s">
        <v>703</v>
      </c>
      <c r="BY17" t="s">
        <v>142</v>
      </c>
      <c r="BZ17" t="s">
        <v>704</v>
      </c>
      <c r="CA17" t="s">
        <v>142</v>
      </c>
      <c r="CB17" t="s">
        <v>705</v>
      </c>
      <c r="CC17" t="s">
        <v>144</v>
      </c>
      <c r="CD17" t="s">
        <v>144</v>
      </c>
      <c r="CE17" t="s">
        <v>142</v>
      </c>
      <c r="CF17" t="s">
        <v>142</v>
      </c>
      <c r="CG17" t="s">
        <v>171</v>
      </c>
      <c r="CH17" t="s">
        <v>706</v>
      </c>
      <c r="CI17" t="s">
        <v>142</v>
      </c>
      <c r="CJ17" t="s">
        <v>707</v>
      </c>
      <c r="CK17" s="1" t="s">
        <v>708</v>
      </c>
      <c r="CL17" t="s">
        <v>136</v>
      </c>
      <c r="CM17" t="s">
        <v>709</v>
      </c>
      <c r="CN17" t="s">
        <v>171</v>
      </c>
      <c r="CO17" t="s">
        <v>144</v>
      </c>
      <c r="CP17" t="s">
        <v>710</v>
      </c>
      <c r="CQ17" t="s">
        <v>136</v>
      </c>
      <c r="CR17" s="1" t="s">
        <v>711</v>
      </c>
      <c r="CS17" t="s">
        <v>171</v>
      </c>
      <c r="CT17" t="s">
        <v>144</v>
      </c>
      <c r="CU17" t="s">
        <v>712</v>
      </c>
      <c r="CV17" t="s">
        <v>713</v>
      </c>
      <c r="CW17" t="s">
        <v>714</v>
      </c>
      <c r="CX17" t="s">
        <v>142</v>
      </c>
      <c r="CY17" t="s">
        <v>715</v>
      </c>
      <c r="DB17" t="s">
        <v>171</v>
      </c>
      <c r="DC17" t="s">
        <v>716</v>
      </c>
      <c r="DD17" s="1" t="s">
        <v>717</v>
      </c>
      <c r="DE17" t="s">
        <v>718</v>
      </c>
      <c r="DF17" t="s">
        <v>719</v>
      </c>
    </row>
    <row r="18" spans="1:110" ht="15.95" customHeight="1">
      <c r="A18" t="s">
        <v>1904</v>
      </c>
      <c r="B18" t="s">
        <v>405</v>
      </c>
      <c r="D18" t="s">
        <v>125</v>
      </c>
      <c r="F18" t="s">
        <v>367</v>
      </c>
      <c r="H18" t="s">
        <v>138</v>
      </c>
      <c r="I18" t="s">
        <v>128</v>
      </c>
      <c r="J18" t="s">
        <v>182</v>
      </c>
      <c r="L18" t="s">
        <v>138</v>
      </c>
      <c r="O18" t="s">
        <v>292</v>
      </c>
      <c r="Q18" t="s">
        <v>183</v>
      </c>
      <c r="S18">
        <v>2018</v>
      </c>
      <c r="T18" t="s">
        <v>723</v>
      </c>
      <c r="U18" t="s">
        <v>724</v>
      </c>
      <c r="V18" t="s">
        <v>725</v>
      </c>
      <c r="W18" t="s">
        <v>136</v>
      </c>
      <c r="X18" t="s">
        <v>726</v>
      </c>
      <c r="Y18" t="s">
        <v>136</v>
      </c>
      <c r="Z18" t="s">
        <v>727</v>
      </c>
      <c r="AA18" t="s">
        <v>136</v>
      </c>
      <c r="AB18" t="s">
        <v>728</v>
      </c>
      <c r="AC18" t="s">
        <v>138</v>
      </c>
      <c r="AE18" t="s">
        <v>138</v>
      </c>
      <c r="AG18" t="s">
        <v>138</v>
      </c>
      <c r="AI18" t="s">
        <v>144</v>
      </c>
      <c r="AJ18" t="s">
        <v>171</v>
      </c>
      <c r="AK18" t="s">
        <v>729</v>
      </c>
      <c r="AL18" t="s">
        <v>142</v>
      </c>
      <c r="AM18" t="s">
        <v>730</v>
      </c>
      <c r="AN18" t="s">
        <v>146</v>
      </c>
      <c r="AO18" t="s">
        <v>146</v>
      </c>
      <c r="AP18" t="s">
        <v>146</v>
      </c>
      <c r="AQ18" t="s">
        <v>148</v>
      </c>
      <c r="AR18" t="s">
        <v>146</v>
      </c>
      <c r="AS18" t="s">
        <v>147</v>
      </c>
      <c r="AT18" t="s">
        <v>146</v>
      </c>
      <c r="AU18" t="s">
        <v>148</v>
      </c>
      <c r="AV18" t="s">
        <v>148</v>
      </c>
      <c r="AW18" t="s">
        <v>148</v>
      </c>
      <c r="AX18">
        <v>7</v>
      </c>
      <c r="AY18">
        <v>9</v>
      </c>
      <c r="AZ18">
        <v>6</v>
      </c>
      <c r="BA18">
        <v>3</v>
      </c>
      <c r="BB18">
        <v>10</v>
      </c>
      <c r="BC18">
        <v>8</v>
      </c>
      <c r="BD18">
        <v>4</v>
      </c>
      <c r="BE18">
        <v>2</v>
      </c>
      <c r="BF18">
        <v>1</v>
      </c>
      <c r="BG18">
        <v>5</v>
      </c>
      <c r="BH18" t="s">
        <v>731</v>
      </c>
      <c r="BI18" t="s">
        <v>732</v>
      </c>
      <c r="BJ18" t="s">
        <v>733</v>
      </c>
      <c r="BK18" t="s">
        <v>734</v>
      </c>
      <c r="BL18" t="s">
        <v>735</v>
      </c>
      <c r="BM18" t="s">
        <v>138</v>
      </c>
      <c r="BO18" t="s">
        <v>736</v>
      </c>
      <c r="BT18" t="s">
        <v>142</v>
      </c>
      <c r="BU18" t="s">
        <v>144</v>
      </c>
      <c r="BV18" t="s">
        <v>737</v>
      </c>
      <c r="BW18" t="s">
        <v>144</v>
      </c>
      <c r="BX18" t="s">
        <v>738</v>
      </c>
      <c r="BY18" t="s">
        <v>144</v>
      </c>
      <c r="BZ18" t="s">
        <v>739</v>
      </c>
      <c r="CA18" t="s">
        <v>144</v>
      </c>
      <c r="CB18" t="s">
        <v>740</v>
      </c>
      <c r="CC18" t="s">
        <v>171</v>
      </c>
      <c r="CD18" t="s">
        <v>144</v>
      </c>
      <c r="CE18" t="s">
        <v>142</v>
      </c>
      <c r="CF18" t="s">
        <v>142</v>
      </c>
      <c r="CG18" t="s">
        <v>142</v>
      </c>
      <c r="CH18" t="s">
        <v>741</v>
      </c>
      <c r="CI18" t="s">
        <v>171</v>
      </c>
      <c r="CJ18" t="s">
        <v>742</v>
      </c>
      <c r="CK18" t="s">
        <v>743</v>
      </c>
      <c r="CL18" t="s">
        <v>136</v>
      </c>
      <c r="CM18" t="s">
        <v>744</v>
      </c>
      <c r="CN18" t="s">
        <v>246</v>
      </c>
      <c r="CO18" t="s">
        <v>142</v>
      </c>
      <c r="CP18" t="s">
        <v>745</v>
      </c>
      <c r="CQ18" t="s">
        <v>381</v>
      </c>
      <c r="CR18" t="s">
        <v>746</v>
      </c>
      <c r="CV18" s="1" t="s">
        <v>747</v>
      </c>
      <c r="CW18" t="s">
        <v>748</v>
      </c>
      <c r="CX18" t="s">
        <v>165</v>
      </c>
      <c r="CY18" s="1" t="s">
        <v>749</v>
      </c>
      <c r="CZ18" t="s">
        <v>138</v>
      </c>
      <c r="DB18" t="s">
        <v>165</v>
      </c>
      <c r="DC18" t="s">
        <v>750</v>
      </c>
      <c r="DD18" t="s">
        <v>751</v>
      </c>
      <c r="DE18" t="s">
        <v>752</v>
      </c>
      <c r="DF18" t="s">
        <v>753</v>
      </c>
    </row>
    <row r="19" spans="1:110" ht="15.95" customHeight="1">
      <c r="A19" t="s">
        <v>1905</v>
      </c>
      <c r="B19" t="s">
        <v>405</v>
      </c>
      <c r="D19" t="s">
        <v>179</v>
      </c>
      <c r="F19" t="s">
        <v>126</v>
      </c>
      <c r="H19" t="s">
        <v>757</v>
      </c>
      <c r="I19" t="s">
        <v>128</v>
      </c>
      <c r="J19" t="s">
        <v>182</v>
      </c>
      <c r="L19" t="s">
        <v>758</v>
      </c>
      <c r="O19" t="s">
        <v>146</v>
      </c>
      <c r="Q19" t="s">
        <v>183</v>
      </c>
      <c r="S19">
        <v>2009</v>
      </c>
      <c r="T19" t="s">
        <v>759</v>
      </c>
      <c r="U19" t="s">
        <v>759</v>
      </c>
      <c r="V19" t="s">
        <v>760</v>
      </c>
      <c r="W19" t="s">
        <v>136</v>
      </c>
      <c r="X19" t="s">
        <v>761</v>
      </c>
      <c r="Y19" t="s">
        <v>136</v>
      </c>
      <c r="Z19" t="s">
        <v>762</v>
      </c>
      <c r="AA19" t="s">
        <v>136</v>
      </c>
      <c r="AB19" t="s">
        <v>763</v>
      </c>
      <c r="AC19" t="s">
        <v>138</v>
      </c>
      <c r="AE19" t="s">
        <v>138</v>
      </c>
      <c r="AG19" t="s">
        <v>136</v>
      </c>
      <c r="AH19" t="s">
        <v>764</v>
      </c>
      <c r="AI19" t="s">
        <v>165</v>
      </c>
      <c r="AJ19" t="s">
        <v>142</v>
      </c>
      <c r="AK19" t="s">
        <v>765</v>
      </c>
      <c r="AL19" t="s">
        <v>171</v>
      </c>
      <c r="AM19" t="s">
        <v>766</v>
      </c>
      <c r="AN19" t="s">
        <v>147</v>
      </c>
      <c r="AO19" t="s">
        <v>148</v>
      </c>
      <c r="AP19" t="s">
        <v>147</v>
      </c>
      <c r="AQ19" t="s">
        <v>147</v>
      </c>
      <c r="AR19" t="s">
        <v>147</v>
      </c>
      <c r="AS19" t="s">
        <v>147</v>
      </c>
      <c r="AT19" t="s">
        <v>147</v>
      </c>
      <c r="AU19" t="s">
        <v>147</v>
      </c>
      <c r="AV19" t="s">
        <v>147</v>
      </c>
      <c r="AW19" t="s">
        <v>148</v>
      </c>
      <c r="AX19">
        <v>1</v>
      </c>
      <c r="AY19">
        <v>6</v>
      </c>
      <c r="AZ19">
        <v>7</v>
      </c>
      <c r="BA19">
        <v>8</v>
      </c>
      <c r="BB19">
        <v>4</v>
      </c>
      <c r="BC19">
        <v>9</v>
      </c>
      <c r="BD19">
        <v>3</v>
      </c>
      <c r="BE19">
        <v>2</v>
      </c>
      <c r="BF19">
        <v>10</v>
      </c>
      <c r="BG19">
        <v>5</v>
      </c>
      <c r="BH19" t="s">
        <v>767</v>
      </c>
      <c r="BI19" t="s">
        <v>768</v>
      </c>
      <c r="BJ19" t="s">
        <v>769</v>
      </c>
      <c r="BK19" t="s">
        <v>770</v>
      </c>
      <c r="BL19" t="s">
        <v>771</v>
      </c>
      <c r="BM19" t="s">
        <v>138</v>
      </c>
      <c r="BO19" t="s">
        <v>772</v>
      </c>
      <c r="BT19" t="s">
        <v>144</v>
      </c>
      <c r="BU19" t="s">
        <v>171</v>
      </c>
      <c r="BV19" t="s">
        <v>773</v>
      </c>
      <c r="BW19" t="s">
        <v>142</v>
      </c>
      <c r="BX19" t="s">
        <v>774</v>
      </c>
      <c r="BY19" t="s">
        <v>142</v>
      </c>
      <c r="BZ19" t="s">
        <v>775</v>
      </c>
      <c r="CA19" t="s">
        <v>144</v>
      </c>
      <c r="CB19" t="s">
        <v>776</v>
      </c>
      <c r="CC19" t="s">
        <v>144</v>
      </c>
      <c r="CD19" t="s">
        <v>144</v>
      </c>
      <c r="CE19" t="s">
        <v>142</v>
      </c>
      <c r="CF19" t="s">
        <v>142</v>
      </c>
      <c r="CG19" t="s">
        <v>171</v>
      </c>
      <c r="CH19" t="s">
        <v>777</v>
      </c>
      <c r="CI19" t="s">
        <v>171</v>
      </c>
      <c r="CJ19" t="s">
        <v>778</v>
      </c>
      <c r="CL19" t="s">
        <v>136</v>
      </c>
      <c r="CN19" t="s">
        <v>142</v>
      </c>
      <c r="CO19" t="s">
        <v>144</v>
      </c>
      <c r="CQ19" t="s">
        <v>138</v>
      </c>
      <c r="CV19" t="s">
        <v>779</v>
      </c>
      <c r="CX19" t="s">
        <v>142</v>
      </c>
      <c r="DB19" t="s">
        <v>142</v>
      </c>
      <c r="DE19" t="s">
        <v>780</v>
      </c>
      <c r="DF19" t="s">
        <v>781</v>
      </c>
    </row>
    <row r="20" spans="1:110" ht="15.95" customHeight="1">
      <c r="A20" t="s">
        <v>1906</v>
      </c>
      <c r="B20" t="s">
        <v>178</v>
      </c>
      <c r="D20" t="s">
        <v>179</v>
      </c>
      <c r="F20" t="s">
        <v>221</v>
      </c>
      <c r="H20" t="s">
        <v>367</v>
      </c>
      <c r="I20" t="s">
        <v>128</v>
      </c>
      <c r="J20" t="s">
        <v>182</v>
      </c>
      <c r="L20" t="s">
        <v>785</v>
      </c>
      <c r="O20" t="s">
        <v>292</v>
      </c>
      <c r="Q20" t="s">
        <v>183</v>
      </c>
      <c r="S20">
        <v>2006</v>
      </c>
      <c r="T20" t="s">
        <v>133</v>
      </c>
      <c r="U20" t="s">
        <v>133</v>
      </c>
      <c r="V20" t="s">
        <v>786</v>
      </c>
      <c r="W20" t="s">
        <v>136</v>
      </c>
      <c r="X20" t="s">
        <v>787</v>
      </c>
      <c r="Y20" t="s">
        <v>136</v>
      </c>
      <c r="Z20" t="s">
        <v>788</v>
      </c>
      <c r="AA20" t="s">
        <v>138</v>
      </c>
      <c r="AB20" t="s">
        <v>789</v>
      </c>
      <c r="AC20" t="s">
        <v>136</v>
      </c>
      <c r="AD20" t="s">
        <v>790</v>
      </c>
      <c r="AE20" t="s">
        <v>138</v>
      </c>
      <c r="AG20" t="s">
        <v>138</v>
      </c>
      <c r="AI20" t="s">
        <v>142</v>
      </c>
      <c r="AJ20" t="s">
        <v>142</v>
      </c>
      <c r="AK20" t="s">
        <v>791</v>
      </c>
      <c r="AL20" t="s">
        <v>142</v>
      </c>
      <c r="AM20" t="s">
        <v>792</v>
      </c>
      <c r="AN20" t="s">
        <v>147</v>
      </c>
      <c r="AO20" t="s">
        <v>148</v>
      </c>
      <c r="AP20" t="s">
        <v>146</v>
      </c>
      <c r="AQ20" t="s">
        <v>146</v>
      </c>
      <c r="AR20" t="s">
        <v>146</v>
      </c>
      <c r="AS20" t="s">
        <v>147</v>
      </c>
      <c r="AT20" t="s">
        <v>147</v>
      </c>
      <c r="AU20" t="s">
        <v>146</v>
      </c>
      <c r="AV20" t="s">
        <v>147</v>
      </c>
      <c r="AW20" t="s">
        <v>147</v>
      </c>
      <c r="AX20">
        <v>9</v>
      </c>
      <c r="AY20">
        <v>2</v>
      </c>
      <c r="AZ20">
        <v>3</v>
      </c>
      <c r="BA20">
        <v>1</v>
      </c>
      <c r="BB20">
        <v>5</v>
      </c>
      <c r="BC20">
        <v>8</v>
      </c>
      <c r="BD20">
        <v>4</v>
      </c>
      <c r="BE20">
        <v>6</v>
      </c>
      <c r="BF20">
        <v>7</v>
      </c>
      <c r="BG20">
        <v>10</v>
      </c>
      <c r="BH20" t="s">
        <v>793</v>
      </c>
      <c r="BI20" t="s">
        <v>794</v>
      </c>
      <c r="BJ20" t="s">
        <v>795</v>
      </c>
      <c r="BK20" t="s">
        <v>796</v>
      </c>
      <c r="BL20" t="s">
        <v>797</v>
      </c>
      <c r="BM20" t="s">
        <v>136</v>
      </c>
      <c r="BN20" s="1" t="s">
        <v>798</v>
      </c>
      <c r="BP20" t="s">
        <v>799</v>
      </c>
      <c r="BQ20" t="s">
        <v>144</v>
      </c>
      <c r="BR20" t="s">
        <v>138</v>
      </c>
      <c r="BS20" t="s">
        <v>800</v>
      </c>
      <c r="BT20" t="s">
        <v>142</v>
      </c>
      <c r="BU20" t="s">
        <v>142</v>
      </c>
      <c r="BV20" t="s">
        <v>801</v>
      </c>
      <c r="BW20" t="s">
        <v>142</v>
      </c>
      <c r="BX20" t="s">
        <v>802</v>
      </c>
      <c r="BY20" t="s">
        <v>142</v>
      </c>
      <c r="BZ20" t="s">
        <v>803</v>
      </c>
      <c r="CA20" t="s">
        <v>142</v>
      </c>
      <c r="CB20" t="s">
        <v>804</v>
      </c>
      <c r="CC20" t="s">
        <v>142</v>
      </c>
      <c r="CD20" t="s">
        <v>144</v>
      </c>
      <c r="CE20" t="s">
        <v>142</v>
      </c>
      <c r="CF20" t="s">
        <v>171</v>
      </c>
      <c r="CG20" t="s">
        <v>171</v>
      </c>
      <c r="CI20" t="s">
        <v>142</v>
      </c>
      <c r="CJ20" t="s">
        <v>805</v>
      </c>
      <c r="CK20" t="s">
        <v>806</v>
      </c>
      <c r="CL20" t="s">
        <v>136</v>
      </c>
      <c r="CM20" t="s">
        <v>807</v>
      </c>
      <c r="CN20" t="s">
        <v>165</v>
      </c>
      <c r="CO20" t="s">
        <v>144</v>
      </c>
      <c r="CP20" t="s">
        <v>808</v>
      </c>
      <c r="CQ20" t="s">
        <v>136</v>
      </c>
      <c r="CR20" t="s">
        <v>809</v>
      </c>
      <c r="CS20" t="s">
        <v>165</v>
      </c>
      <c r="CT20" t="s">
        <v>142</v>
      </c>
      <c r="CU20" t="s">
        <v>810</v>
      </c>
      <c r="CV20" s="1" t="s">
        <v>811</v>
      </c>
      <c r="CX20" t="s">
        <v>144</v>
      </c>
      <c r="CY20" s="1" t="s">
        <v>812</v>
      </c>
      <c r="CZ20" t="s">
        <v>138</v>
      </c>
      <c r="DB20" t="s">
        <v>165</v>
      </c>
      <c r="DC20" t="s">
        <v>813</v>
      </c>
      <c r="DD20" t="s">
        <v>814</v>
      </c>
      <c r="DE20" t="s">
        <v>815</v>
      </c>
      <c r="DF20" t="s">
        <v>816</v>
      </c>
    </row>
    <row r="21" spans="1:110" ht="15.95" customHeight="1">
      <c r="A21" t="s">
        <v>1907</v>
      </c>
      <c r="B21" t="s">
        <v>219</v>
      </c>
      <c r="D21" t="s">
        <v>125</v>
      </c>
      <c r="F21" t="s">
        <v>180</v>
      </c>
      <c r="H21" t="s">
        <v>820</v>
      </c>
      <c r="I21" t="s">
        <v>128</v>
      </c>
      <c r="J21" t="s">
        <v>821</v>
      </c>
      <c r="L21" t="s">
        <v>822</v>
      </c>
      <c r="O21" t="s">
        <v>292</v>
      </c>
      <c r="Q21" t="s">
        <v>132</v>
      </c>
      <c r="S21">
        <v>2010</v>
      </c>
      <c r="T21" t="s">
        <v>759</v>
      </c>
      <c r="U21" t="s">
        <v>759</v>
      </c>
      <c r="V21" t="s">
        <v>823</v>
      </c>
      <c r="W21" t="s">
        <v>136</v>
      </c>
      <c r="X21" t="s">
        <v>824</v>
      </c>
      <c r="Y21" t="s">
        <v>138</v>
      </c>
      <c r="Z21" t="s">
        <v>825</v>
      </c>
      <c r="AA21" t="s">
        <v>136</v>
      </c>
      <c r="AB21" t="s">
        <v>826</v>
      </c>
      <c r="AC21" t="s">
        <v>138</v>
      </c>
      <c r="AE21" t="s">
        <v>138</v>
      </c>
      <c r="AG21" t="s">
        <v>136</v>
      </c>
      <c r="AH21" t="s">
        <v>827</v>
      </c>
      <c r="AI21" t="s">
        <v>142</v>
      </c>
      <c r="AJ21" t="s">
        <v>142</v>
      </c>
      <c r="AK21" t="s">
        <v>828</v>
      </c>
      <c r="AL21" t="s">
        <v>142</v>
      </c>
      <c r="AM21" t="s">
        <v>829</v>
      </c>
      <c r="AN21" t="s">
        <v>146</v>
      </c>
      <c r="AO21" t="s">
        <v>148</v>
      </c>
      <c r="AP21" t="s">
        <v>148</v>
      </c>
      <c r="AQ21" t="s">
        <v>148</v>
      </c>
      <c r="AR21" t="s">
        <v>146</v>
      </c>
      <c r="AS21" t="s">
        <v>146</v>
      </c>
      <c r="AT21" t="s">
        <v>146</v>
      </c>
      <c r="AU21" t="s">
        <v>146</v>
      </c>
      <c r="AV21" t="s">
        <v>148</v>
      </c>
      <c r="AW21" t="s">
        <v>148</v>
      </c>
      <c r="AX21">
        <v>9</v>
      </c>
      <c r="AY21">
        <v>2</v>
      </c>
      <c r="AZ21">
        <v>3</v>
      </c>
      <c r="BA21">
        <v>4</v>
      </c>
      <c r="BB21">
        <v>7</v>
      </c>
      <c r="BC21">
        <v>5</v>
      </c>
      <c r="BD21">
        <v>8</v>
      </c>
      <c r="BE21">
        <v>10</v>
      </c>
      <c r="BF21">
        <v>1</v>
      </c>
      <c r="BG21">
        <v>6</v>
      </c>
      <c r="BH21" t="s">
        <v>830</v>
      </c>
      <c r="BI21" t="s">
        <v>831</v>
      </c>
      <c r="BJ21" t="s">
        <v>832</v>
      </c>
      <c r="BK21" t="s">
        <v>833</v>
      </c>
      <c r="BL21" t="s">
        <v>834</v>
      </c>
      <c r="BM21" t="s">
        <v>136</v>
      </c>
      <c r="BN21" s="1" t="s">
        <v>835</v>
      </c>
      <c r="BP21" t="s">
        <v>836</v>
      </c>
      <c r="BQ21" t="s">
        <v>142</v>
      </c>
      <c r="BR21" t="s">
        <v>136</v>
      </c>
      <c r="BS21" t="s">
        <v>837</v>
      </c>
      <c r="BT21" t="s">
        <v>144</v>
      </c>
      <c r="BU21" t="s">
        <v>144</v>
      </c>
      <c r="BV21" t="s">
        <v>838</v>
      </c>
      <c r="BW21" t="s">
        <v>142</v>
      </c>
      <c r="BX21" t="s">
        <v>839</v>
      </c>
      <c r="BY21" t="s">
        <v>165</v>
      </c>
      <c r="BZ21" t="s">
        <v>840</v>
      </c>
      <c r="CA21" t="s">
        <v>142</v>
      </c>
      <c r="CB21" t="s">
        <v>841</v>
      </c>
      <c r="CC21" t="s">
        <v>142</v>
      </c>
      <c r="CD21" t="s">
        <v>142</v>
      </c>
      <c r="CE21" t="s">
        <v>142</v>
      </c>
      <c r="CF21" t="s">
        <v>142</v>
      </c>
      <c r="CG21" t="s">
        <v>142</v>
      </c>
      <c r="CH21" t="s">
        <v>842</v>
      </c>
      <c r="CI21" t="s">
        <v>142</v>
      </c>
      <c r="CJ21" t="s">
        <v>843</v>
      </c>
      <c r="CK21" t="s">
        <v>844</v>
      </c>
      <c r="CL21" t="s">
        <v>136</v>
      </c>
      <c r="CM21" t="s">
        <v>845</v>
      </c>
      <c r="CN21" t="s">
        <v>165</v>
      </c>
      <c r="CO21" t="s">
        <v>142</v>
      </c>
      <c r="CP21" t="s">
        <v>846</v>
      </c>
      <c r="CQ21" t="s">
        <v>136</v>
      </c>
      <c r="CR21" t="s">
        <v>847</v>
      </c>
      <c r="CS21" t="s">
        <v>165</v>
      </c>
      <c r="CT21" t="s">
        <v>142</v>
      </c>
      <c r="CU21" t="s">
        <v>848</v>
      </c>
      <c r="CV21" t="s">
        <v>849</v>
      </c>
      <c r="CW21" t="s">
        <v>850</v>
      </c>
      <c r="CX21" t="s">
        <v>142</v>
      </c>
      <c r="CY21" s="1" t="s">
        <v>851</v>
      </c>
      <c r="CZ21" t="s">
        <v>136</v>
      </c>
      <c r="DA21" t="s">
        <v>852</v>
      </c>
      <c r="DB21" t="s">
        <v>171</v>
      </c>
      <c r="DC21" t="s">
        <v>853</v>
      </c>
      <c r="DD21" t="s">
        <v>854</v>
      </c>
      <c r="DE21" s="1" t="s">
        <v>855</v>
      </c>
      <c r="DF21" t="s">
        <v>856</v>
      </c>
    </row>
    <row r="22" spans="1:110" ht="15.95" customHeight="1">
      <c r="A22" t="s">
        <v>1908</v>
      </c>
      <c r="B22" t="s">
        <v>219</v>
      </c>
      <c r="D22" t="s">
        <v>125</v>
      </c>
      <c r="F22" t="s">
        <v>367</v>
      </c>
      <c r="H22" t="s">
        <v>127</v>
      </c>
      <c r="I22" t="s">
        <v>541</v>
      </c>
      <c r="J22" t="s">
        <v>182</v>
      </c>
      <c r="L22" t="s">
        <v>860</v>
      </c>
      <c r="O22" t="s">
        <v>148</v>
      </c>
      <c r="Q22" t="s">
        <v>183</v>
      </c>
      <c r="S22">
        <v>2014</v>
      </c>
      <c r="T22" t="s">
        <v>759</v>
      </c>
      <c r="U22" t="s">
        <v>759</v>
      </c>
      <c r="V22" t="s">
        <v>861</v>
      </c>
      <c r="W22" t="s">
        <v>138</v>
      </c>
      <c r="X22" t="s">
        <v>862</v>
      </c>
      <c r="Y22" t="s">
        <v>136</v>
      </c>
      <c r="Z22" t="s">
        <v>863</v>
      </c>
      <c r="AA22" t="s">
        <v>136</v>
      </c>
      <c r="AB22" t="s">
        <v>864</v>
      </c>
      <c r="AC22" t="s">
        <v>138</v>
      </c>
      <c r="AE22" t="s">
        <v>138</v>
      </c>
      <c r="AG22" t="s">
        <v>136</v>
      </c>
      <c r="AH22" t="s">
        <v>865</v>
      </c>
      <c r="AI22" t="s">
        <v>142</v>
      </c>
      <c r="AJ22" t="s">
        <v>171</v>
      </c>
      <c r="AK22" t="s">
        <v>866</v>
      </c>
      <c r="AL22" t="s">
        <v>144</v>
      </c>
      <c r="AM22" t="s">
        <v>867</v>
      </c>
      <c r="AN22" t="s">
        <v>147</v>
      </c>
      <c r="AO22" t="s">
        <v>148</v>
      </c>
      <c r="AP22" t="s">
        <v>148</v>
      </c>
      <c r="AQ22" t="s">
        <v>148</v>
      </c>
      <c r="AR22" t="s">
        <v>148</v>
      </c>
      <c r="AS22" t="s">
        <v>147</v>
      </c>
      <c r="AT22" t="s">
        <v>148</v>
      </c>
      <c r="AU22" t="s">
        <v>146</v>
      </c>
      <c r="AV22" t="s">
        <v>148</v>
      </c>
      <c r="AW22" t="s">
        <v>147</v>
      </c>
      <c r="AX22">
        <v>6</v>
      </c>
      <c r="AY22">
        <v>9</v>
      </c>
      <c r="BB22">
        <v>8</v>
      </c>
      <c r="BG22">
        <v>7</v>
      </c>
      <c r="BH22" t="s">
        <v>868</v>
      </c>
      <c r="BI22" t="s">
        <v>868</v>
      </c>
      <c r="BJ22" t="s">
        <v>869</v>
      </c>
      <c r="BK22" t="s">
        <v>869</v>
      </c>
      <c r="BL22" s="1" t="s">
        <v>870</v>
      </c>
      <c r="BM22" t="s">
        <v>136</v>
      </c>
      <c r="BN22" t="s">
        <v>871</v>
      </c>
      <c r="BP22" t="s">
        <v>872</v>
      </c>
      <c r="BQ22" t="s">
        <v>142</v>
      </c>
      <c r="BR22" t="s">
        <v>136</v>
      </c>
      <c r="BS22" t="s">
        <v>873</v>
      </c>
      <c r="BT22" t="s">
        <v>144</v>
      </c>
      <c r="BU22" t="s">
        <v>144</v>
      </c>
      <c r="BV22" t="s">
        <v>874</v>
      </c>
      <c r="BW22" t="s">
        <v>142</v>
      </c>
      <c r="BX22" t="s">
        <v>637</v>
      </c>
      <c r="BY22" t="s">
        <v>165</v>
      </c>
      <c r="BZ22" t="s">
        <v>875</v>
      </c>
      <c r="CA22" t="s">
        <v>142</v>
      </c>
      <c r="CB22" t="s">
        <v>876</v>
      </c>
      <c r="CC22" t="s">
        <v>144</v>
      </c>
      <c r="CD22" t="s">
        <v>144</v>
      </c>
      <c r="CE22" t="s">
        <v>144</v>
      </c>
      <c r="CF22" t="s">
        <v>144</v>
      </c>
      <c r="CG22" t="s">
        <v>144</v>
      </c>
      <c r="CH22" t="s">
        <v>877</v>
      </c>
      <c r="CI22" t="s">
        <v>142</v>
      </c>
      <c r="CJ22" t="s">
        <v>878</v>
      </c>
      <c r="CK22" t="s">
        <v>879</v>
      </c>
      <c r="CL22" t="s">
        <v>136</v>
      </c>
      <c r="CM22" t="s">
        <v>880</v>
      </c>
      <c r="CN22" t="s">
        <v>144</v>
      </c>
      <c r="CO22" t="s">
        <v>144</v>
      </c>
      <c r="CP22" t="s">
        <v>881</v>
      </c>
      <c r="CQ22" t="s">
        <v>136</v>
      </c>
      <c r="CR22" t="s">
        <v>882</v>
      </c>
      <c r="CS22" t="s">
        <v>142</v>
      </c>
      <c r="CT22" t="s">
        <v>144</v>
      </c>
      <c r="CU22" t="s">
        <v>883</v>
      </c>
      <c r="CV22" s="1" t="s">
        <v>884</v>
      </c>
      <c r="CX22" t="s">
        <v>171</v>
      </c>
      <c r="DB22" t="s">
        <v>171</v>
      </c>
      <c r="DC22" t="s">
        <v>885</v>
      </c>
      <c r="DD22" t="s">
        <v>886</v>
      </c>
      <c r="DE22" s="1" t="s">
        <v>887</v>
      </c>
      <c r="DF22" t="s">
        <v>888</v>
      </c>
    </row>
    <row r="23" spans="1:110" ht="15.95" customHeight="1">
      <c r="A23" t="s">
        <v>1909</v>
      </c>
      <c r="B23" t="s">
        <v>892</v>
      </c>
      <c r="D23" t="s">
        <v>125</v>
      </c>
      <c r="F23" t="s">
        <v>578</v>
      </c>
      <c r="G23" t="s">
        <v>893</v>
      </c>
      <c r="H23" t="s">
        <v>894</v>
      </c>
      <c r="I23" t="s">
        <v>895</v>
      </c>
      <c r="J23" t="s">
        <v>182</v>
      </c>
      <c r="L23" t="s">
        <v>896</v>
      </c>
      <c r="O23" t="s">
        <v>146</v>
      </c>
      <c r="Q23" t="s">
        <v>183</v>
      </c>
      <c r="S23">
        <v>1999</v>
      </c>
      <c r="T23" t="s">
        <v>293</v>
      </c>
      <c r="U23" t="s">
        <v>293</v>
      </c>
      <c r="V23" t="s">
        <v>897</v>
      </c>
      <c r="W23" t="s">
        <v>136</v>
      </c>
      <c r="X23" t="s">
        <v>898</v>
      </c>
      <c r="Y23" t="s">
        <v>136</v>
      </c>
      <c r="Z23" t="s">
        <v>899</v>
      </c>
      <c r="AA23" t="s">
        <v>136</v>
      </c>
      <c r="AB23" t="s">
        <v>900</v>
      </c>
      <c r="AC23" t="s">
        <v>136</v>
      </c>
      <c r="AD23" t="s">
        <v>901</v>
      </c>
      <c r="AE23" t="s">
        <v>138</v>
      </c>
      <c r="AG23" t="s">
        <v>136</v>
      </c>
      <c r="AH23" t="s">
        <v>902</v>
      </c>
      <c r="AI23" t="s">
        <v>171</v>
      </c>
      <c r="AJ23" t="s">
        <v>171</v>
      </c>
      <c r="AK23" t="s">
        <v>903</v>
      </c>
      <c r="AL23" t="s">
        <v>144</v>
      </c>
      <c r="AM23" t="s">
        <v>904</v>
      </c>
      <c r="AN23" t="s">
        <v>146</v>
      </c>
      <c r="AO23" t="s">
        <v>148</v>
      </c>
      <c r="AP23" t="s">
        <v>148</v>
      </c>
      <c r="AQ23" t="s">
        <v>148</v>
      </c>
      <c r="AR23" t="s">
        <v>146</v>
      </c>
      <c r="AS23" t="s">
        <v>146</v>
      </c>
      <c r="AT23" t="s">
        <v>146</v>
      </c>
      <c r="AU23" t="s">
        <v>146</v>
      </c>
      <c r="AV23" t="s">
        <v>148</v>
      </c>
      <c r="AW23" t="s">
        <v>147</v>
      </c>
      <c r="AX23">
        <v>10</v>
      </c>
      <c r="AY23">
        <v>4</v>
      </c>
      <c r="AZ23">
        <v>3</v>
      </c>
      <c r="BA23">
        <v>2</v>
      </c>
      <c r="BB23">
        <v>9</v>
      </c>
      <c r="BC23">
        <v>5</v>
      </c>
      <c r="BD23">
        <v>7</v>
      </c>
      <c r="BE23">
        <v>6</v>
      </c>
      <c r="BF23">
        <v>1</v>
      </c>
      <c r="BG23">
        <v>8</v>
      </c>
      <c r="BH23" t="s">
        <v>905</v>
      </c>
      <c r="BI23" t="s">
        <v>906</v>
      </c>
      <c r="BJ23" t="s">
        <v>907</v>
      </c>
      <c r="BK23" t="s">
        <v>908</v>
      </c>
      <c r="BL23" t="s">
        <v>909</v>
      </c>
      <c r="BM23" t="s">
        <v>136</v>
      </c>
      <c r="BN23" t="s">
        <v>910</v>
      </c>
      <c r="BP23" t="s">
        <v>911</v>
      </c>
      <c r="BQ23" t="s">
        <v>142</v>
      </c>
      <c r="BR23" t="s">
        <v>136</v>
      </c>
      <c r="BS23" t="s">
        <v>912</v>
      </c>
      <c r="BT23" t="s">
        <v>144</v>
      </c>
      <c r="BU23" t="s">
        <v>144</v>
      </c>
      <c r="BV23" t="s">
        <v>913</v>
      </c>
      <c r="BW23" t="s">
        <v>171</v>
      </c>
      <c r="BX23" t="s">
        <v>914</v>
      </c>
      <c r="BY23" t="s">
        <v>246</v>
      </c>
      <c r="BZ23" t="s">
        <v>915</v>
      </c>
      <c r="CA23" t="s">
        <v>144</v>
      </c>
      <c r="CB23" t="s">
        <v>916</v>
      </c>
      <c r="CC23" t="s">
        <v>142</v>
      </c>
      <c r="CD23" t="s">
        <v>142</v>
      </c>
      <c r="CE23" t="s">
        <v>144</v>
      </c>
      <c r="CF23" t="s">
        <v>142</v>
      </c>
      <c r="CG23" t="s">
        <v>142</v>
      </c>
      <c r="CH23" t="s">
        <v>917</v>
      </c>
      <c r="CI23" t="s">
        <v>144</v>
      </c>
      <c r="CJ23" t="s">
        <v>918</v>
      </c>
      <c r="CK23" t="s">
        <v>919</v>
      </c>
      <c r="CL23" t="s">
        <v>136</v>
      </c>
      <c r="CM23" t="s">
        <v>920</v>
      </c>
      <c r="CN23" t="s">
        <v>142</v>
      </c>
      <c r="CO23" t="s">
        <v>144</v>
      </c>
      <c r="CP23" t="s">
        <v>921</v>
      </c>
      <c r="CQ23" t="s">
        <v>136</v>
      </c>
      <c r="CR23" t="s">
        <v>922</v>
      </c>
      <c r="CS23" t="s">
        <v>171</v>
      </c>
      <c r="CT23" t="s">
        <v>144</v>
      </c>
      <c r="CU23" t="s">
        <v>923</v>
      </c>
      <c r="CV23" s="1" t="s">
        <v>924</v>
      </c>
      <c r="CW23" t="s">
        <v>925</v>
      </c>
      <c r="CX23" t="s">
        <v>142</v>
      </c>
      <c r="CY23" t="s">
        <v>926</v>
      </c>
      <c r="CZ23" t="s">
        <v>136</v>
      </c>
      <c r="DA23" t="s">
        <v>927</v>
      </c>
      <c r="DB23" t="s">
        <v>171</v>
      </c>
      <c r="DC23" t="s">
        <v>928</v>
      </c>
      <c r="DD23" t="s">
        <v>929</v>
      </c>
      <c r="DE23" t="s">
        <v>930</v>
      </c>
      <c r="DF23" t="s">
        <v>931</v>
      </c>
    </row>
    <row r="24" spans="1:110" ht="15.95" customHeight="1">
      <c r="A24" t="s">
        <v>1910</v>
      </c>
      <c r="B24" t="s">
        <v>178</v>
      </c>
      <c r="D24" t="s">
        <v>125</v>
      </c>
      <c r="F24" t="s">
        <v>578</v>
      </c>
      <c r="G24" t="s">
        <v>935</v>
      </c>
      <c r="H24" t="s">
        <v>367</v>
      </c>
      <c r="I24" t="s">
        <v>128</v>
      </c>
      <c r="J24" t="s">
        <v>129</v>
      </c>
      <c r="O24" t="s">
        <v>146</v>
      </c>
      <c r="Q24" t="s">
        <v>407</v>
      </c>
      <c r="R24" t="s">
        <v>936</v>
      </c>
      <c r="S24">
        <v>2012</v>
      </c>
      <c r="T24" t="s">
        <v>759</v>
      </c>
      <c r="U24" t="s">
        <v>759</v>
      </c>
      <c r="V24" t="s">
        <v>937</v>
      </c>
      <c r="W24" t="s">
        <v>136</v>
      </c>
      <c r="X24" t="s">
        <v>938</v>
      </c>
      <c r="Y24" t="s">
        <v>138</v>
      </c>
      <c r="Z24" t="s">
        <v>939</v>
      </c>
      <c r="AA24" t="s">
        <v>136</v>
      </c>
      <c r="AB24" t="s">
        <v>940</v>
      </c>
      <c r="AC24" t="s">
        <v>406</v>
      </c>
      <c r="AE24" t="s">
        <v>138</v>
      </c>
      <c r="AG24" t="s">
        <v>136</v>
      </c>
      <c r="AH24" t="s">
        <v>941</v>
      </c>
      <c r="AI24" t="s">
        <v>171</v>
      </c>
      <c r="AJ24" t="s">
        <v>171</v>
      </c>
      <c r="AK24" t="s">
        <v>942</v>
      </c>
      <c r="AL24" t="s">
        <v>142</v>
      </c>
      <c r="AM24" t="s">
        <v>943</v>
      </c>
      <c r="AN24" t="s">
        <v>147</v>
      </c>
      <c r="AO24" t="s">
        <v>148</v>
      </c>
      <c r="AP24" t="s">
        <v>146</v>
      </c>
      <c r="AQ24" t="s">
        <v>148</v>
      </c>
      <c r="AR24" t="s">
        <v>147</v>
      </c>
      <c r="AS24" t="s">
        <v>147</v>
      </c>
      <c r="AT24" t="s">
        <v>147</v>
      </c>
      <c r="AU24" t="s">
        <v>146</v>
      </c>
      <c r="AV24" t="s">
        <v>148</v>
      </c>
      <c r="AW24" t="s">
        <v>148</v>
      </c>
      <c r="AX24">
        <v>8</v>
      </c>
      <c r="AY24">
        <v>1</v>
      </c>
      <c r="AZ24">
        <v>2</v>
      </c>
      <c r="BA24">
        <v>3</v>
      </c>
      <c r="BB24">
        <v>9</v>
      </c>
      <c r="BC24">
        <v>10</v>
      </c>
      <c r="BD24">
        <v>7</v>
      </c>
      <c r="BE24">
        <v>6</v>
      </c>
      <c r="BF24">
        <v>4</v>
      </c>
      <c r="BG24">
        <v>5</v>
      </c>
      <c r="BH24" t="s">
        <v>944</v>
      </c>
      <c r="BI24" t="s">
        <v>945</v>
      </c>
      <c r="BJ24" t="s">
        <v>946</v>
      </c>
      <c r="BK24" t="s">
        <v>947</v>
      </c>
      <c r="BL24" t="s">
        <v>948</v>
      </c>
      <c r="BM24" t="s">
        <v>138</v>
      </c>
      <c r="BO24" t="s">
        <v>138</v>
      </c>
      <c r="BT24" t="s">
        <v>144</v>
      </c>
      <c r="BU24" t="s">
        <v>171</v>
      </c>
      <c r="BV24" t="s">
        <v>949</v>
      </c>
      <c r="BW24" t="s">
        <v>144</v>
      </c>
      <c r="BX24" t="s">
        <v>950</v>
      </c>
      <c r="BY24" t="s">
        <v>165</v>
      </c>
      <c r="BZ24" t="s">
        <v>951</v>
      </c>
      <c r="CA24" t="s">
        <v>142</v>
      </c>
      <c r="CB24" t="s">
        <v>952</v>
      </c>
      <c r="CC24" t="s">
        <v>144</v>
      </c>
      <c r="CD24" t="s">
        <v>144</v>
      </c>
      <c r="CE24" t="s">
        <v>144</v>
      </c>
      <c r="CF24" t="s">
        <v>144</v>
      </c>
      <c r="CG24" t="s">
        <v>171</v>
      </c>
      <c r="CH24" t="s">
        <v>953</v>
      </c>
      <c r="CI24" t="s">
        <v>142</v>
      </c>
      <c r="CJ24" t="s">
        <v>954</v>
      </c>
      <c r="CK24" t="s">
        <v>955</v>
      </c>
      <c r="CL24" t="s">
        <v>136</v>
      </c>
      <c r="CM24" t="s">
        <v>956</v>
      </c>
      <c r="CN24" t="s">
        <v>142</v>
      </c>
      <c r="CO24" t="s">
        <v>144</v>
      </c>
      <c r="CP24" t="s">
        <v>957</v>
      </c>
      <c r="CQ24" t="s">
        <v>136</v>
      </c>
      <c r="CR24" t="s">
        <v>958</v>
      </c>
      <c r="CS24" t="s">
        <v>142</v>
      </c>
      <c r="CT24" t="s">
        <v>144</v>
      </c>
      <c r="CU24" t="s">
        <v>752</v>
      </c>
      <c r="CV24" t="s">
        <v>959</v>
      </c>
      <c r="CW24" t="s">
        <v>960</v>
      </c>
      <c r="CX24" t="s">
        <v>144</v>
      </c>
      <c r="CY24" t="s">
        <v>961</v>
      </c>
      <c r="CZ24" t="s">
        <v>138</v>
      </c>
      <c r="DB24" t="s">
        <v>142</v>
      </c>
      <c r="DC24" t="s">
        <v>962</v>
      </c>
      <c r="DD24" t="s">
        <v>963</v>
      </c>
      <c r="DE24" t="s">
        <v>964</v>
      </c>
      <c r="DF24" t="s">
        <v>965</v>
      </c>
    </row>
    <row r="25" spans="1:110" ht="15.95" customHeight="1">
      <c r="A25" t="s">
        <v>1911</v>
      </c>
      <c r="B25" t="s">
        <v>969</v>
      </c>
      <c r="D25" t="s">
        <v>438</v>
      </c>
      <c r="F25" t="s">
        <v>126</v>
      </c>
      <c r="H25" t="s">
        <v>970</v>
      </c>
      <c r="I25" t="s">
        <v>541</v>
      </c>
      <c r="J25" t="s">
        <v>182</v>
      </c>
      <c r="L25" t="s">
        <v>971</v>
      </c>
      <c r="O25" t="s">
        <v>131</v>
      </c>
      <c r="Q25" t="s">
        <v>132</v>
      </c>
      <c r="S25">
        <v>2007</v>
      </c>
      <c r="T25" t="s">
        <v>133</v>
      </c>
      <c r="U25" t="s">
        <v>133</v>
      </c>
      <c r="V25" t="s">
        <v>972</v>
      </c>
      <c r="W25" t="s">
        <v>136</v>
      </c>
      <c r="X25" t="s">
        <v>973</v>
      </c>
      <c r="Y25" t="s">
        <v>138</v>
      </c>
      <c r="Z25" t="s">
        <v>973</v>
      </c>
      <c r="AA25" t="s">
        <v>138</v>
      </c>
      <c r="AB25" t="s">
        <v>974</v>
      </c>
      <c r="AC25" t="s">
        <v>138</v>
      </c>
      <c r="AE25" t="s">
        <v>138</v>
      </c>
      <c r="AG25" t="s">
        <v>138</v>
      </c>
      <c r="AI25" t="s">
        <v>144</v>
      </c>
      <c r="AJ25" t="s">
        <v>144</v>
      </c>
      <c r="AK25" t="s">
        <v>975</v>
      </c>
      <c r="AL25" t="s">
        <v>142</v>
      </c>
      <c r="AM25" t="s">
        <v>976</v>
      </c>
      <c r="AN25" t="s">
        <v>148</v>
      </c>
      <c r="AO25" t="s">
        <v>148</v>
      </c>
      <c r="AP25" t="s">
        <v>148</v>
      </c>
      <c r="AQ25" t="s">
        <v>148</v>
      </c>
      <c r="AR25" t="s">
        <v>148</v>
      </c>
      <c r="AS25" t="s">
        <v>148</v>
      </c>
      <c r="AT25" t="s">
        <v>148</v>
      </c>
      <c r="AU25" t="s">
        <v>148</v>
      </c>
      <c r="AV25" t="s">
        <v>148</v>
      </c>
      <c r="AW25" t="s">
        <v>148</v>
      </c>
      <c r="AX25">
        <v>5</v>
      </c>
      <c r="AY25">
        <v>6</v>
      </c>
      <c r="AZ25">
        <v>2</v>
      </c>
      <c r="BA25">
        <v>3</v>
      </c>
      <c r="BB25">
        <v>7</v>
      </c>
      <c r="BC25">
        <v>10</v>
      </c>
      <c r="BD25">
        <v>8</v>
      </c>
      <c r="BE25">
        <v>9</v>
      </c>
      <c r="BF25">
        <v>1</v>
      </c>
      <c r="BG25">
        <v>4</v>
      </c>
      <c r="BH25" t="s">
        <v>977</v>
      </c>
      <c r="BI25" t="s">
        <v>977</v>
      </c>
      <c r="BJ25" t="s">
        <v>977</v>
      </c>
      <c r="BK25" t="s">
        <v>977</v>
      </c>
      <c r="BL25" t="s">
        <v>978</v>
      </c>
      <c r="BM25" t="s">
        <v>136</v>
      </c>
      <c r="BN25" s="1" t="s">
        <v>979</v>
      </c>
      <c r="BP25" t="s">
        <v>980</v>
      </c>
      <c r="BQ25" t="s">
        <v>144</v>
      </c>
      <c r="BR25" t="s">
        <v>136</v>
      </c>
      <c r="BS25" t="s">
        <v>981</v>
      </c>
      <c r="BT25" t="s">
        <v>246</v>
      </c>
      <c r="BU25" t="s">
        <v>144</v>
      </c>
      <c r="BV25" t="s">
        <v>982</v>
      </c>
      <c r="BW25" t="s">
        <v>144</v>
      </c>
      <c r="BX25" t="s">
        <v>983</v>
      </c>
      <c r="BY25" t="s">
        <v>165</v>
      </c>
      <c r="BZ25" t="s">
        <v>983</v>
      </c>
      <c r="CA25" t="s">
        <v>144</v>
      </c>
      <c r="CB25" t="s">
        <v>984</v>
      </c>
      <c r="CC25" t="s">
        <v>142</v>
      </c>
      <c r="CD25" t="s">
        <v>144</v>
      </c>
      <c r="CE25" t="s">
        <v>171</v>
      </c>
      <c r="CF25" t="s">
        <v>171</v>
      </c>
      <c r="CG25" t="s">
        <v>171</v>
      </c>
      <c r="CH25" t="s">
        <v>985</v>
      </c>
      <c r="CI25" t="s">
        <v>142</v>
      </c>
      <c r="CJ25" t="s">
        <v>983</v>
      </c>
      <c r="CK25" t="s">
        <v>986</v>
      </c>
      <c r="CL25" t="s">
        <v>136</v>
      </c>
      <c r="CM25" t="s">
        <v>987</v>
      </c>
      <c r="CN25" t="s">
        <v>246</v>
      </c>
      <c r="CO25" t="s">
        <v>144</v>
      </c>
      <c r="CP25" s="1" t="s">
        <v>988</v>
      </c>
      <c r="CQ25" t="s">
        <v>136</v>
      </c>
      <c r="CR25" t="s">
        <v>989</v>
      </c>
      <c r="CS25" t="s">
        <v>246</v>
      </c>
      <c r="CT25" t="s">
        <v>246</v>
      </c>
      <c r="CU25" t="s">
        <v>990</v>
      </c>
      <c r="CV25" s="1" t="s">
        <v>991</v>
      </c>
      <c r="CX25" t="s">
        <v>144</v>
      </c>
      <c r="CY25" s="1" t="s">
        <v>992</v>
      </c>
      <c r="DB25" t="s">
        <v>142</v>
      </c>
      <c r="DD25" s="1" t="s">
        <v>993</v>
      </c>
      <c r="DE25" s="1" t="s">
        <v>994</v>
      </c>
    </row>
    <row r="26" spans="1:110" ht="15.95" customHeight="1">
      <c r="A26" t="s">
        <v>1912</v>
      </c>
      <c r="B26" t="s">
        <v>219</v>
      </c>
      <c r="D26" t="s">
        <v>125</v>
      </c>
      <c r="F26" t="s">
        <v>221</v>
      </c>
      <c r="H26" t="s">
        <v>998</v>
      </c>
      <c r="I26" t="s">
        <v>128</v>
      </c>
      <c r="J26" t="s">
        <v>182</v>
      </c>
      <c r="L26" t="s">
        <v>999</v>
      </c>
      <c r="O26" t="s">
        <v>146</v>
      </c>
      <c r="Q26" t="s">
        <v>183</v>
      </c>
      <c r="S26">
        <v>1991</v>
      </c>
      <c r="T26" t="s">
        <v>224</v>
      </c>
      <c r="U26" t="s">
        <v>759</v>
      </c>
      <c r="V26" t="s">
        <v>583</v>
      </c>
      <c r="W26" t="s">
        <v>136</v>
      </c>
      <c r="X26" t="s">
        <v>1000</v>
      </c>
      <c r="Y26" t="s">
        <v>138</v>
      </c>
      <c r="Z26" t="s">
        <v>138</v>
      </c>
      <c r="AA26" t="s">
        <v>136</v>
      </c>
      <c r="AB26" t="s">
        <v>1001</v>
      </c>
      <c r="AC26" t="s">
        <v>406</v>
      </c>
      <c r="AE26" t="s">
        <v>406</v>
      </c>
      <c r="AG26" t="s">
        <v>138</v>
      </c>
      <c r="AI26" t="s">
        <v>144</v>
      </c>
      <c r="AJ26" t="s">
        <v>144</v>
      </c>
      <c r="AK26" t="s">
        <v>1002</v>
      </c>
      <c r="AL26" t="s">
        <v>171</v>
      </c>
      <c r="AM26" t="s">
        <v>1003</v>
      </c>
      <c r="AN26" t="s">
        <v>148</v>
      </c>
      <c r="AO26" t="s">
        <v>148</v>
      </c>
      <c r="AP26" t="s">
        <v>148</v>
      </c>
      <c r="AQ26" t="s">
        <v>148</v>
      </c>
      <c r="AR26" t="s">
        <v>148</v>
      </c>
      <c r="AS26" t="s">
        <v>148</v>
      </c>
      <c r="AT26" t="s">
        <v>148</v>
      </c>
      <c r="AU26" t="s">
        <v>148</v>
      </c>
      <c r="AV26" t="s">
        <v>148</v>
      </c>
      <c r="AW26" t="s">
        <v>148</v>
      </c>
      <c r="AX26">
        <v>8</v>
      </c>
      <c r="AY26">
        <v>4</v>
      </c>
      <c r="AZ26">
        <v>1</v>
      </c>
      <c r="BA26">
        <v>2</v>
      </c>
      <c r="BB26">
        <v>3</v>
      </c>
      <c r="BC26">
        <v>9</v>
      </c>
      <c r="BD26">
        <v>5</v>
      </c>
      <c r="BE26">
        <v>6</v>
      </c>
      <c r="BF26">
        <v>7</v>
      </c>
      <c r="BG26">
        <v>10</v>
      </c>
      <c r="BH26" t="s">
        <v>1004</v>
      </c>
      <c r="BI26" t="s">
        <v>1004</v>
      </c>
      <c r="BJ26" t="s">
        <v>1004</v>
      </c>
      <c r="BK26" t="s">
        <v>1004</v>
      </c>
      <c r="BL26" t="s">
        <v>1005</v>
      </c>
      <c r="BM26" t="s">
        <v>138</v>
      </c>
      <c r="BO26" t="s">
        <v>1006</v>
      </c>
      <c r="BT26" t="s">
        <v>144</v>
      </c>
      <c r="BU26" t="s">
        <v>144</v>
      </c>
      <c r="BV26" t="s">
        <v>1007</v>
      </c>
      <c r="BW26" t="s">
        <v>144</v>
      </c>
      <c r="BX26" t="s">
        <v>1008</v>
      </c>
      <c r="BY26" t="s">
        <v>246</v>
      </c>
      <c r="BZ26" t="s">
        <v>1009</v>
      </c>
      <c r="CA26" t="s">
        <v>144</v>
      </c>
      <c r="CB26" t="s">
        <v>1010</v>
      </c>
      <c r="CE26" t="s">
        <v>142</v>
      </c>
      <c r="CF26" t="s">
        <v>142</v>
      </c>
      <c r="CG26" t="s">
        <v>142</v>
      </c>
      <c r="CH26" t="s">
        <v>1011</v>
      </c>
      <c r="CI26" t="s">
        <v>144</v>
      </c>
      <c r="CJ26" t="s">
        <v>1012</v>
      </c>
      <c r="CK26" t="s">
        <v>1013</v>
      </c>
      <c r="CL26" t="s">
        <v>136</v>
      </c>
      <c r="CM26" t="s">
        <v>1014</v>
      </c>
      <c r="CN26" t="s">
        <v>144</v>
      </c>
      <c r="CO26" t="s">
        <v>144</v>
      </c>
      <c r="CP26" t="s">
        <v>1015</v>
      </c>
      <c r="CQ26" t="s">
        <v>136</v>
      </c>
      <c r="CR26" t="s">
        <v>1016</v>
      </c>
      <c r="CS26" t="s">
        <v>165</v>
      </c>
      <c r="CT26" t="s">
        <v>144</v>
      </c>
      <c r="CU26" t="s">
        <v>1017</v>
      </c>
      <c r="CV26" t="s">
        <v>1018</v>
      </c>
      <c r="CW26" t="s">
        <v>1019</v>
      </c>
      <c r="CX26" t="s">
        <v>144</v>
      </c>
      <c r="CY26" t="s">
        <v>1020</v>
      </c>
      <c r="CZ26" t="s">
        <v>138</v>
      </c>
      <c r="DB26" t="s">
        <v>246</v>
      </c>
      <c r="DC26" t="s">
        <v>1021</v>
      </c>
      <c r="DD26" s="1" t="s">
        <v>1022</v>
      </c>
      <c r="DE26" t="s">
        <v>1023</v>
      </c>
      <c r="DF26" t="s">
        <v>1024</v>
      </c>
    </row>
    <row r="27" spans="1:110" ht="15.95" customHeight="1">
      <c r="A27" t="s">
        <v>1913</v>
      </c>
      <c r="B27" t="s">
        <v>219</v>
      </c>
      <c r="D27" t="s">
        <v>125</v>
      </c>
      <c r="F27" t="s">
        <v>221</v>
      </c>
      <c r="H27" t="s">
        <v>1028</v>
      </c>
      <c r="I27" t="s">
        <v>541</v>
      </c>
      <c r="J27" t="s">
        <v>578</v>
      </c>
      <c r="K27" t="s">
        <v>1029</v>
      </c>
      <c r="L27" t="s">
        <v>138</v>
      </c>
      <c r="O27" t="s">
        <v>292</v>
      </c>
      <c r="Q27" t="s">
        <v>183</v>
      </c>
      <c r="S27">
        <v>1989</v>
      </c>
      <c r="T27" t="s">
        <v>224</v>
      </c>
      <c r="U27" t="s">
        <v>225</v>
      </c>
      <c r="V27" t="s">
        <v>1030</v>
      </c>
      <c r="W27" t="s">
        <v>138</v>
      </c>
      <c r="X27" t="s">
        <v>1031</v>
      </c>
      <c r="Y27" t="s">
        <v>138</v>
      </c>
      <c r="Z27" t="s">
        <v>1032</v>
      </c>
      <c r="AA27" t="s">
        <v>136</v>
      </c>
      <c r="AB27" t="s">
        <v>1033</v>
      </c>
      <c r="AC27" t="s">
        <v>138</v>
      </c>
      <c r="AE27" t="s">
        <v>138</v>
      </c>
      <c r="AG27" t="s">
        <v>136</v>
      </c>
      <c r="AH27" t="s">
        <v>1034</v>
      </c>
      <c r="AI27" t="s">
        <v>144</v>
      </c>
      <c r="AJ27" t="s">
        <v>144</v>
      </c>
      <c r="AK27" t="s">
        <v>1035</v>
      </c>
      <c r="AL27" t="s">
        <v>142</v>
      </c>
      <c r="AM27" t="s">
        <v>1036</v>
      </c>
      <c r="AN27" t="s">
        <v>147</v>
      </c>
      <c r="AO27" t="s">
        <v>147</v>
      </c>
      <c r="AP27" t="s">
        <v>147</v>
      </c>
      <c r="AQ27" t="s">
        <v>147</v>
      </c>
      <c r="AR27" t="s">
        <v>147</v>
      </c>
      <c r="AS27" t="s">
        <v>147</v>
      </c>
      <c r="AT27" t="s">
        <v>147</v>
      </c>
      <c r="AU27" t="s">
        <v>147</v>
      </c>
      <c r="AV27" t="s">
        <v>147</v>
      </c>
      <c r="AW27" t="s">
        <v>147</v>
      </c>
      <c r="AX27">
        <v>3</v>
      </c>
      <c r="AY27">
        <v>1</v>
      </c>
      <c r="AZ27">
        <v>4</v>
      </c>
      <c r="BA27">
        <v>6</v>
      </c>
      <c r="BB27">
        <v>5</v>
      </c>
      <c r="BC27">
        <v>7</v>
      </c>
      <c r="BD27">
        <v>8</v>
      </c>
      <c r="BE27">
        <v>9</v>
      </c>
      <c r="BF27">
        <v>10</v>
      </c>
      <c r="BG27">
        <v>2</v>
      </c>
      <c r="BH27" t="s">
        <v>1037</v>
      </c>
      <c r="BI27" t="s">
        <v>1038</v>
      </c>
      <c r="BJ27" t="s">
        <v>1039</v>
      </c>
      <c r="BK27" t="s">
        <v>1040</v>
      </c>
      <c r="BL27" t="s">
        <v>1041</v>
      </c>
      <c r="BM27" t="s">
        <v>136</v>
      </c>
      <c r="BN27" t="s">
        <v>1042</v>
      </c>
      <c r="BP27" t="s">
        <v>1043</v>
      </c>
      <c r="BQ27" t="s">
        <v>144</v>
      </c>
      <c r="BR27" t="s">
        <v>136</v>
      </c>
      <c r="BS27" t="s">
        <v>1044</v>
      </c>
      <c r="BT27" t="s">
        <v>144</v>
      </c>
      <c r="BU27" t="s">
        <v>144</v>
      </c>
      <c r="BV27" t="s">
        <v>1045</v>
      </c>
      <c r="BW27" t="s">
        <v>144</v>
      </c>
      <c r="BX27" t="s">
        <v>1046</v>
      </c>
      <c r="BY27" t="s">
        <v>246</v>
      </c>
      <c r="BZ27" t="s">
        <v>1047</v>
      </c>
      <c r="CA27" t="s">
        <v>142</v>
      </c>
      <c r="CB27" t="s">
        <v>1048</v>
      </c>
      <c r="CC27" t="s">
        <v>144</v>
      </c>
      <c r="CD27" t="s">
        <v>144</v>
      </c>
      <c r="CE27" t="s">
        <v>142</v>
      </c>
      <c r="CF27" t="s">
        <v>142</v>
      </c>
      <c r="CG27" t="s">
        <v>142</v>
      </c>
      <c r="CH27" t="s">
        <v>1049</v>
      </c>
      <c r="CI27" t="s">
        <v>142</v>
      </c>
      <c r="CJ27" t="s">
        <v>1050</v>
      </c>
      <c r="CK27" t="s">
        <v>1051</v>
      </c>
      <c r="CL27" t="s">
        <v>381</v>
      </c>
      <c r="CM27" t="s">
        <v>1052</v>
      </c>
      <c r="CQ27" t="s">
        <v>138</v>
      </c>
      <c r="CR27" t="s">
        <v>1053</v>
      </c>
      <c r="CV27" t="s">
        <v>1054</v>
      </c>
      <c r="CW27" t="s">
        <v>1055</v>
      </c>
      <c r="CX27" t="s">
        <v>144</v>
      </c>
      <c r="CY27" t="s">
        <v>1056</v>
      </c>
      <c r="CZ27" t="s">
        <v>138</v>
      </c>
      <c r="DB27" t="s">
        <v>171</v>
      </c>
      <c r="DC27" t="s">
        <v>1057</v>
      </c>
      <c r="DD27" t="s">
        <v>1058</v>
      </c>
      <c r="DE27" t="s">
        <v>1059</v>
      </c>
      <c r="DF27" t="s">
        <v>1060</v>
      </c>
    </row>
    <row r="28" spans="1:110" ht="15.95" customHeight="1">
      <c r="A28" t="s">
        <v>1914</v>
      </c>
      <c r="B28" t="s">
        <v>219</v>
      </c>
      <c r="D28" t="s">
        <v>125</v>
      </c>
      <c r="F28" t="s">
        <v>221</v>
      </c>
      <c r="H28" t="s">
        <v>1064</v>
      </c>
      <c r="I28" t="s">
        <v>128</v>
      </c>
      <c r="J28" t="s">
        <v>182</v>
      </c>
      <c r="O28" t="s">
        <v>146</v>
      </c>
      <c r="Q28" t="s">
        <v>183</v>
      </c>
      <c r="S28">
        <v>1991</v>
      </c>
      <c r="T28" t="s">
        <v>293</v>
      </c>
      <c r="U28" t="s">
        <v>133</v>
      </c>
      <c r="V28" t="s">
        <v>583</v>
      </c>
      <c r="W28" t="s">
        <v>136</v>
      </c>
      <c r="Y28" t="s">
        <v>138</v>
      </c>
      <c r="AA28" t="s">
        <v>138</v>
      </c>
      <c r="AB28" t="s">
        <v>138</v>
      </c>
      <c r="AC28" t="s">
        <v>138</v>
      </c>
      <c r="AE28" t="s">
        <v>138</v>
      </c>
      <c r="AG28" t="s">
        <v>138</v>
      </c>
      <c r="AI28" t="s">
        <v>144</v>
      </c>
      <c r="AJ28" t="s">
        <v>144</v>
      </c>
      <c r="AK28" t="s">
        <v>1065</v>
      </c>
      <c r="AL28" t="s">
        <v>171</v>
      </c>
      <c r="AM28" t="s">
        <v>127</v>
      </c>
      <c r="AN28" t="s">
        <v>148</v>
      </c>
      <c r="AO28" t="s">
        <v>148</v>
      </c>
      <c r="AP28" t="s">
        <v>148</v>
      </c>
      <c r="AQ28" t="s">
        <v>148</v>
      </c>
      <c r="AR28" t="s">
        <v>148</v>
      </c>
      <c r="AS28" t="s">
        <v>148</v>
      </c>
      <c r="AT28" t="s">
        <v>148</v>
      </c>
      <c r="AU28" t="s">
        <v>148</v>
      </c>
      <c r="AV28" t="s">
        <v>148</v>
      </c>
      <c r="AW28" t="s">
        <v>148</v>
      </c>
      <c r="AX28">
        <v>7</v>
      </c>
      <c r="AY28">
        <v>8</v>
      </c>
      <c r="AZ28">
        <v>3</v>
      </c>
      <c r="BA28">
        <v>1</v>
      </c>
      <c r="BB28">
        <v>9</v>
      </c>
      <c r="BC28">
        <v>10</v>
      </c>
      <c r="BD28">
        <v>2</v>
      </c>
      <c r="BE28">
        <v>4</v>
      </c>
      <c r="BF28">
        <v>5</v>
      </c>
      <c r="BG28">
        <v>6</v>
      </c>
      <c r="BH28" t="s">
        <v>1066</v>
      </c>
      <c r="BI28" t="s">
        <v>1067</v>
      </c>
      <c r="BJ28" t="s">
        <v>1068</v>
      </c>
      <c r="BK28" t="s">
        <v>1069</v>
      </c>
      <c r="BL28" t="s">
        <v>1070</v>
      </c>
      <c r="BM28" t="s">
        <v>136</v>
      </c>
      <c r="BN28" t="s">
        <v>1071</v>
      </c>
      <c r="BP28" t="s">
        <v>1072</v>
      </c>
      <c r="BQ28" t="s">
        <v>142</v>
      </c>
      <c r="BR28" t="s">
        <v>381</v>
      </c>
      <c r="BS28" t="s">
        <v>1073</v>
      </c>
      <c r="BT28" t="s">
        <v>144</v>
      </c>
      <c r="BU28" t="s">
        <v>144</v>
      </c>
      <c r="BV28" t="s">
        <v>1074</v>
      </c>
      <c r="BW28" t="s">
        <v>144</v>
      </c>
      <c r="BX28" t="s">
        <v>1075</v>
      </c>
      <c r="BY28" t="s">
        <v>246</v>
      </c>
      <c r="BZ28" t="s">
        <v>1076</v>
      </c>
      <c r="CA28" t="s">
        <v>144</v>
      </c>
      <c r="CB28" t="s">
        <v>1077</v>
      </c>
      <c r="CC28" t="s">
        <v>144</v>
      </c>
      <c r="CD28" t="s">
        <v>144</v>
      </c>
      <c r="CH28" t="s">
        <v>1078</v>
      </c>
      <c r="CI28" t="s">
        <v>142</v>
      </c>
      <c r="CJ28" t="s">
        <v>1079</v>
      </c>
      <c r="CK28" t="s">
        <v>1080</v>
      </c>
      <c r="CL28" t="s">
        <v>136</v>
      </c>
      <c r="CM28" t="s">
        <v>1081</v>
      </c>
      <c r="CN28" t="s">
        <v>246</v>
      </c>
      <c r="CO28" t="s">
        <v>144</v>
      </c>
      <c r="CP28" t="s">
        <v>1082</v>
      </c>
      <c r="CQ28" t="s">
        <v>136</v>
      </c>
      <c r="CR28" t="s">
        <v>1083</v>
      </c>
      <c r="CS28" t="s">
        <v>142</v>
      </c>
      <c r="CT28" t="s">
        <v>144</v>
      </c>
      <c r="CU28" t="s">
        <v>1084</v>
      </c>
      <c r="CV28" s="1" t="s">
        <v>1085</v>
      </c>
      <c r="CW28" s="1" t="s">
        <v>1086</v>
      </c>
      <c r="CX28" t="s">
        <v>144</v>
      </c>
      <c r="CY28" s="1" t="s">
        <v>1087</v>
      </c>
      <c r="CZ28" t="s">
        <v>138</v>
      </c>
      <c r="DB28" t="s">
        <v>246</v>
      </c>
      <c r="DC28" t="s">
        <v>1088</v>
      </c>
      <c r="DD28" t="s">
        <v>1089</v>
      </c>
      <c r="DE28" t="s">
        <v>1090</v>
      </c>
      <c r="DF28" t="s">
        <v>1091</v>
      </c>
    </row>
    <row r="29" spans="1:110" ht="15.95" customHeight="1">
      <c r="A29" t="s">
        <v>1915</v>
      </c>
      <c r="B29" t="s">
        <v>539</v>
      </c>
      <c r="D29" t="s">
        <v>438</v>
      </c>
      <c r="F29" t="s">
        <v>1095</v>
      </c>
      <c r="H29" t="s">
        <v>1096</v>
      </c>
      <c r="I29" t="s">
        <v>1097</v>
      </c>
      <c r="J29" t="s">
        <v>182</v>
      </c>
      <c r="L29" t="s">
        <v>1098</v>
      </c>
      <c r="M29" t="s">
        <v>148</v>
      </c>
      <c r="O29" t="s">
        <v>146</v>
      </c>
      <c r="Q29" t="s">
        <v>183</v>
      </c>
      <c r="S29">
        <v>1998</v>
      </c>
      <c r="T29" t="s">
        <v>293</v>
      </c>
      <c r="U29" t="s">
        <v>293</v>
      </c>
      <c r="V29" t="s">
        <v>583</v>
      </c>
      <c r="W29" t="s">
        <v>136</v>
      </c>
      <c r="X29" t="s">
        <v>1099</v>
      </c>
      <c r="Y29" t="s">
        <v>138</v>
      </c>
      <c r="AA29" t="s">
        <v>138</v>
      </c>
      <c r="AC29" t="s">
        <v>138</v>
      </c>
      <c r="AE29" t="s">
        <v>138</v>
      </c>
      <c r="AG29" t="s">
        <v>136</v>
      </c>
      <c r="AH29" t="s">
        <v>1100</v>
      </c>
      <c r="AI29" t="s">
        <v>142</v>
      </c>
      <c r="AJ29" t="s">
        <v>165</v>
      </c>
      <c r="AK29" t="s">
        <v>1101</v>
      </c>
      <c r="AL29" t="s">
        <v>142</v>
      </c>
      <c r="AM29" t="s">
        <v>1102</v>
      </c>
      <c r="AN29" t="s">
        <v>147</v>
      </c>
      <c r="AO29" t="s">
        <v>146</v>
      </c>
      <c r="AP29" t="s">
        <v>146</v>
      </c>
      <c r="AQ29" t="s">
        <v>146</v>
      </c>
      <c r="AR29" t="s">
        <v>147</v>
      </c>
      <c r="AS29" t="s">
        <v>147</v>
      </c>
      <c r="AT29" t="s">
        <v>147</v>
      </c>
      <c r="AU29" t="s">
        <v>147</v>
      </c>
      <c r="AV29" t="s">
        <v>146</v>
      </c>
      <c r="AW29" t="s">
        <v>146</v>
      </c>
      <c r="AX29">
        <v>10</v>
      </c>
      <c r="AY29">
        <v>3</v>
      </c>
      <c r="AZ29">
        <v>4</v>
      </c>
      <c r="BA29">
        <v>2</v>
      </c>
      <c r="BB29">
        <v>9</v>
      </c>
      <c r="BC29">
        <v>7</v>
      </c>
      <c r="BD29">
        <v>8</v>
      </c>
      <c r="BE29">
        <v>6</v>
      </c>
      <c r="BF29">
        <v>1</v>
      </c>
      <c r="BG29">
        <v>5</v>
      </c>
      <c r="BH29" t="s">
        <v>1103</v>
      </c>
      <c r="BI29" t="s">
        <v>1104</v>
      </c>
      <c r="BJ29" t="s">
        <v>1105</v>
      </c>
      <c r="BK29" t="s">
        <v>1106</v>
      </c>
      <c r="BL29" t="s">
        <v>1107</v>
      </c>
      <c r="BM29" t="s">
        <v>136</v>
      </c>
      <c r="BN29" t="s">
        <v>1108</v>
      </c>
      <c r="BP29" t="s">
        <v>1109</v>
      </c>
      <c r="BQ29" t="s">
        <v>142</v>
      </c>
      <c r="BR29" t="s">
        <v>136</v>
      </c>
      <c r="BS29" t="s">
        <v>1110</v>
      </c>
      <c r="BU29" t="s">
        <v>142</v>
      </c>
      <c r="BV29" t="s">
        <v>1111</v>
      </c>
      <c r="BW29" t="s">
        <v>142</v>
      </c>
      <c r="BY29" t="s">
        <v>142</v>
      </c>
      <c r="CA29" t="s">
        <v>142</v>
      </c>
      <c r="CC29" t="s">
        <v>165</v>
      </c>
      <c r="CD29" t="s">
        <v>246</v>
      </c>
      <c r="CE29" t="s">
        <v>165</v>
      </c>
      <c r="CF29" t="s">
        <v>165</v>
      </c>
      <c r="CG29" t="s">
        <v>171</v>
      </c>
      <c r="CH29" t="s">
        <v>1112</v>
      </c>
      <c r="CK29" t="s">
        <v>1113</v>
      </c>
      <c r="CL29" t="s">
        <v>136</v>
      </c>
      <c r="CM29" t="s">
        <v>1114</v>
      </c>
      <c r="CN29" t="s">
        <v>165</v>
      </c>
      <c r="CO29" t="s">
        <v>142</v>
      </c>
      <c r="CP29" t="s">
        <v>1115</v>
      </c>
      <c r="CQ29" t="s">
        <v>381</v>
      </c>
      <c r="CX29" t="s">
        <v>171</v>
      </c>
      <c r="CZ29" t="s">
        <v>138</v>
      </c>
      <c r="DB29" t="s">
        <v>142</v>
      </c>
      <c r="DD29" t="s">
        <v>1116</v>
      </c>
      <c r="DE29" t="s">
        <v>1117</v>
      </c>
      <c r="DF29" t="s">
        <v>1118</v>
      </c>
    </row>
    <row r="30" spans="1:110" ht="15.95" customHeight="1">
      <c r="A30" t="s">
        <v>1916</v>
      </c>
      <c r="B30" t="s">
        <v>327</v>
      </c>
      <c r="D30" t="s">
        <v>438</v>
      </c>
      <c r="F30" t="s">
        <v>126</v>
      </c>
      <c r="H30" t="s">
        <v>367</v>
      </c>
      <c r="I30" t="s">
        <v>128</v>
      </c>
      <c r="J30" t="s">
        <v>182</v>
      </c>
      <c r="L30" t="s">
        <v>1122</v>
      </c>
      <c r="O30" t="s">
        <v>146</v>
      </c>
      <c r="Q30" t="s">
        <v>183</v>
      </c>
      <c r="S30">
        <v>2012</v>
      </c>
      <c r="T30" t="s">
        <v>184</v>
      </c>
      <c r="U30" t="s">
        <v>184</v>
      </c>
      <c r="V30" t="s">
        <v>1123</v>
      </c>
      <c r="W30" t="s">
        <v>138</v>
      </c>
      <c r="X30" t="s">
        <v>1124</v>
      </c>
      <c r="Y30" t="s">
        <v>138</v>
      </c>
      <c r="Z30" t="s">
        <v>1125</v>
      </c>
      <c r="AA30" t="s">
        <v>138</v>
      </c>
      <c r="AB30" t="s">
        <v>1126</v>
      </c>
      <c r="AC30" t="s">
        <v>136</v>
      </c>
      <c r="AD30" t="s">
        <v>1127</v>
      </c>
      <c r="AE30" t="s">
        <v>138</v>
      </c>
      <c r="AG30" t="s">
        <v>136</v>
      </c>
      <c r="AH30" t="s">
        <v>1128</v>
      </c>
      <c r="AI30" t="s">
        <v>142</v>
      </c>
      <c r="AJ30" t="s">
        <v>171</v>
      </c>
      <c r="AK30" t="s">
        <v>1129</v>
      </c>
      <c r="AL30" t="s">
        <v>142</v>
      </c>
      <c r="AM30" t="s">
        <v>1130</v>
      </c>
      <c r="AN30" t="s">
        <v>146</v>
      </c>
      <c r="AO30" t="s">
        <v>146</v>
      </c>
      <c r="AP30" t="s">
        <v>146</v>
      </c>
      <c r="AQ30" t="s">
        <v>146</v>
      </c>
      <c r="AR30" t="s">
        <v>146</v>
      </c>
      <c r="AS30" t="s">
        <v>146</v>
      </c>
      <c r="AT30" t="s">
        <v>146</v>
      </c>
      <c r="AU30" t="s">
        <v>146</v>
      </c>
      <c r="AV30" t="s">
        <v>146</v>
      </c>
      <c r="AW30" t="s">
        <v>146</v>
      </c>
      <c r="AX30">
        <v>2</v>
      </c>
      <c r="BC30">
        <v>9</v>
      </c>
      <c r="BF30">
        <v>1</v>
      </c>
      <c r="BG30">
        <v>10</v>
      </c>
      <c r="BH30" t="s">
        <v>1131</v>
      </c>
      <c r="BI30" t="s">
        <v>1132</v>
      </c>
      <c r="BJ30" t="s">
        <v>1133</v>
      </c>
      <c r="BK30" t="s">
        <v>1133</v>
      </c>
      <c r="BL30" t="s">
        <v>1134</v>
      </c>
      <c r="BM30" t="s">
        <v>136</v>
      </c>
      <c r="BN30" t="s">
        <v>1135</v>
      </c>
      <c r="BP30" t="s">
        <v>1136</v>
      </c>
      <c r="BQ30" t="s">
        <v>144</v>
      </c>
      <c r="BR30" t="s">
        <v>381</v>
      </c>
      <c r="BS30" t="s">
        <v>1137</v>
      </c>
      <c r="BT30" t="s">
        <v>144</v>
      </c>
      <c r="BU30" t="s">
        <v>142</v>
      </c>
      <c r="BV30" t="s">
        <v>1138</v>
      </c>
      <c r="BW30" t="s">
        <v>171</v>
      </c>
      <c r="BX30" t="s">
        <v>1139</v>
      </c>
      <c r="BY30" t="s">
        <v>165</v>
      </c>
      <c r="BZ30" t="s">
        <v>1140</v>
      </c>
      <c r="CA30" t="s">
        <v>142</v>
      </c>
      <c r="CB30" t="s">
        <v>1141</v>
      </c>
      <c r="CC30" t="s">
        <v>144</v>
      </c>
      <c r="CD30" t="s">
        <v>144</v>
      </c>
      <c r="CE30" t="s">
        <v>144</v>
      </c>
      <c r="CF30" t="s">
        <v>144</v>
      </c>
      <c r="CG30" t="s">
        <v>144</v>
      </c>
      <c r="CH30" t="s">
        <v>1142</v>
      </c>
      <c r="CI30" t="s">
        <v>142</v>
      </c>
      <c r="CJ30" t="s">
        <v>1143</v>
      </c>
      <c r="CK30" t="s">
        <v>1144</v>
      </c>
      <c r="CL30" t="s">
        <v>136</v>
      </c>
      <c r="CM30" t="s">
        <v>1145</v>
      </c>
      <c r="CN30" t="s">
        <v>165</v>
      </c>
      <c r="CO30" t="s">
        <v>144</v>
      </c>
      <c r="CP30" t="s">
        <v>1146</v>
      </c>
      <c r="CQ30" t="s">
        <v>138</v>
      </c>
      <c r="CR30" t="s">
        <v>1147</v>
      </c>
      <c r="CV30" t="s">
        <v>1148</v>
      </c>
      <c r="CW30" t="s">
        <v>1149</v>
      </c>
      <c r="CX30" t="s">
        <v>144</v>
      </c>
      <c r="CY30" t="s">
        <v>1150</v>
      </c>
      <c r="CZ30" t="s">
        <v>136</v>
      </c>
      <c r="DA30" t="s">
        <v>1151</v>
      </c>
      <c r="DB30" t="s">
        <v>171</v>
      </c>
      <c r="DC30" t="s">
        <v>1152</v>
      </c>
      <c r="DD30" t="s">
        <v>1153</v>
      </c>
      <c r="DE30" t="s">
        <v>1154</v>
      </c>
      <c r="DF30" t="s">
        <v>1155</v>
      </c>
    </row>
    <row r="31" spans="1:110" ht="15.95" customHeight="1">
      <c r="A31" t="s">
        <v>1917</v>
      </c>
      <c r="B31" t="s">
        <v>219</v>
      </c>
      <c r="D31" t="s">
        <v>220</v>
      </c>
      <c r="F31" t="s">
        <v>221</v>
      </c>
      <c r="H31" t="s">
        <v>1159</v>
      </c>
      <c r="I31" t="s">
        <v>128</v>
      </c>
      <c r="J31" t="s">
        <v>578</v>
      </c>
      <c r="K31" t="s">
        <v>1160</v>
      </c>
      <c r="L31" t="s">
        <v>1161</v>
      </c>
      <c r="O31" t="s">
        <v>292</v>
      </c>
      <c r="Q31" t="s">
        <v>183</v>
      </c>
      <c r="S31">
        <v>1978</v>
      </c>
      <c r="T31" t="s">
        <v>224</v>
      </c>
      <c r="U31" t="s">
        <v>225</v>
      </c>
      <c r="V31" t="s">
        <v>583</v>
      </c>
      <c r="W31" t="s">
        <v>136</v>
      </c>
      <c r="X31" t="s">
        <v>1162</v>
      </c>
      <c r="Y31" t="s">
        <v>138</v>
      </c>
      <c r="Z31" t="s">
        <v>1163</v>
      </c>
      <c r="AA31" t="s">
        <v>136</v>
      </c>
      <c r="AB31" t="s">
        <v>1164</v>
      </c>
      <c r="AC31" t="s">
        <v>136</v>
      </c>
      <c r="AD31" t="s">
        <v>1165</v>
      </c>
      <c r="AE31" t="s">
        <v>138</v>
      </c>
      <c r="AG31" t="s">
        <v>138</v>
      </c>
      <c r="AI31" t="s">
        <v>144</v>
      </c>
      <c r="AJ31" t="s">
        <v>144</v>
      </c>
      <c r="AK31" t="s">
        <v>1166</v>
      </c>
      <c r="AL31" t="s">
        <v>165</v>
      </c>
      <c r="AM31" t="s">
        <v>1167</v>
      </c>
      <c r="AN31" t="s">
        <v>147</v>
      </c>
      <c r="AO31" t="s">
        <v>147</v>
      </c>
      <c r="AP31" t="s">
        <v>147</v>
      </c>
      <c r="AQ31" t="s">
        <v>147</v>
      </c>
      <c r="AR31" t="s">
        <v>147</v>
      </c>
      <c r="AS31" t="s">
        <v>147</v>
      </c>
      <c r="AT31" t="s">
        <v>147</v>
      </c>
      <c r="AU31" t="s">
        <v>147</v>
      </c>
      <c r="AV31" t="s">
        <v>147</v>
      </c>
      <c r="AW31" t="s">
        <v>147</v>
      </c>
      <c r="AX31">
        <v>5</v>
      </c>
      <c r="AY31">
        <v>9</v>
      </c>
      <c r="AZ31">
        <v>2</v>
      </c>
      <c r="BA31">
        <v>8</v>
      </c>
      <c r="BB31">
        <v>4</v>
      </c>
      <c r="BC31">
        <v>10</v>
      </c>
      <c r="BD31">
        <v>6</v>
      </c>
      <c r="BE31">
        <v>7</v>
      </c>
      <c r="BF31">
        <v>1</v>
      </c>
      <c r="BG31">
        <v>3</v>
      </c>
      <c r="BH31" t="s">
        <v>1168</v>
      </c>
      <c r="BI31" t="s">
        <v>1169</v>
      </c>
      <c r="BJ31" t="s">
        <v>1170</v>
      </c>
      <c r="BK31" t="s">
        <v>1170</v>
      </c>
      <c r="BL31" t="s">
        <v>1171</v>
      </c>
      <c r="BM31" t="s">
        <v>136</v>
      </c>
      <c r="BN31" t="s">
        <v>1172</v>
      </c>
      <c r="BP31" t="s">
        <v>1173</v>
      </c>
      <c r="BQ31" t="s">
        <v>171</v>
      </c>
      <c r="BR31" t="s">
        <v>381</v>
      </c>
      <c r="BS31" t="s">
        <v>1174</v>
      </c>
      <c r="BT31" t="s">
        <v>144</v>
      </c>
      <c r="BU31" t="s">
        <v>144</v>
      </c>
      <c r="BV31" t="s">
        <v>1175</v>
      </c>
      <c r="BW31" t="s">
        <v>171</v>
      </c>
      <c r="BX31" t="s">
        <v>1176</v>
      </c>
      <c r="BY31" t="s">
        <v>142</v>
      </c>
      <c r="BZ31" t="s">
        <v>1177</v>
      </c>
      <c r="CA31" t="s">
        <v>142</v>
      </c>
      <c r="CB31" t="s">
        <v>1178</v>
      </c>
      <c r="CC31" t="s">
        <v>144</v>
      </c>
      <c r="CD31" t="s">
        <v>144</v>
      </c>
      <c r="CE31" t="s">
        <v>142</v>
      </c>
      <c r="CF31" t="s">
        <v>142</v>
      </c>
      <c r="CH31" t="s">
        <v>1179</v>
      </c>
      <c r="CI31" t="s">
        <v>171</v>
      </c>
      <c r="CJ31" t="s">
        <v>1180</v>
      </c>
      <c r="CK31" t="s">
        <v>772</v>
      </c>
      <c r="CL31" t="s">
        <v>136</v>
      </c>
      <c r="CM31" t="s">
        <v>1181</v>
      </c>
      <c r="CN31" t="s">
        <v>171</v>
      </c>
      <c r="CO31" t="s">
        <v>144</v>
      </c>
      <c r="CP31" t="s">
        <v>1182</v>
      </c>
      <c r="CQ31" t="s">
        <v>381</v>
      </c>
      <c r="CR31" t="s">
        <v>1183</v>
      </c>
      <c r="CV31" t="s">
        <v>1184</v>
      </c>
      <c r="CW31" t="s">
        <v>1185</v>
      </c>
      <c r="CX31" t="s">
        <v>142</v>
      </c>
      <c r="CY31" t="s">
        <v>1186</v>
      </c>
      <c r="CZ31" t="s">
        <v>138</v>
      </c>
      <c r="DB31" t="s">
        <v>171</v>
      </c>
      <c r="DC31" t="s">
        <v>1187</v>
      </c>
      <c r="DD31" t="s">
        <v>1188</v>
      </c>
      <c r="DE31" t="s">
        <v>1188</v>
      </c>
      <c r="DF31" t="s">
        <v>1189</v>
      </c>
    </row>
    <row r="32" spans="1:110" ht="15.95" customHeight="1">
      <c r="A32" t="s">
        <v>1918</v>
      </c>
      <c r="B32" t="s">
        <v>969</v>
      </c>
      <c r="D32" t="s">
        <v>125</v>
      </c>
      <c r="F32" t="s">
        <v>126</v>
      </c>
      <c r="H32" t="s">
        <v>136</v>
      </c>
      <c r="I32" t="s">
        <v>128</v>
      </c>
      <c r="J32" t="s">
        <v>182</v>
      </c>
      <c r="L32" t="s">
        <v>1193</v>
      </c>
      <c r="O32" t="s">
        <v>148</v>
      </c>
      <c r="Q32" t="s">
        <v>183</v>
      </c>
      <c r="S32">
        <v>2009</v>
      </c>
      <c r="T32" t="s">
        <v>759</v>
      </c>
      <c r="U32" t="s">
        <v>759</v>
      </c>
      <c r="V32" t="s">
        <v>1194</v>
      </c>
      <c r="W32" t="s">
        <v>136</v>
      </c>
      <c r="X32" t="s">
        <v>1195</v>
      </c>
      <c r="Y32" t="s">
        <v>138</v>
      </c>
      <c r="Z32" t="s">
        <v>1196</v>
      </c>
      <c r="AA32" t="s">
        <v>138</v>
      </c>
      <c r="AB32" t="s">
        <v>1197</v>
      </c>
      <c r="AC32" t="s">
        <v>138</v>
      </c>
      <c r="AE32" t="s">
        <v>138</v>
      </c>
      <c r="AG32" t="s">
        <v>136</v>
      </c>
      <c r="AH32" t="s">
        <v>1198</v>
      </c>
      <c r="AI32" t="s">
        <v>144</v>
      </c>
      <c r="AJ32" t="s">
        <v>144</v>
      </c>
      <c r="AK32" t="s">
        <v>1199</v>
      </c>
      <c r="AL32" t="s">
        <v>144</v>
      </c>
      <c r="AM32" t="s">
        <v>1200</v>
      </c>
      <c r="AN32" t="s">
        <v>148</v>
      </c>
      <c r="AO32" t="s">
        <v>148</v>
      </c>
      <c r="AP32" t="s">
        <v>148</v>
      </c>
      <c r="AQ32" t="s">
        <v>148</v>
      </c>
      <c r="AR32" t="s">
        <v>148</v>
      </c>
      <c r="AS32" t="s">
        <v>148</v>
      </c>
      <c r="AT32" t="s">
        <v>148</v>
      </c>
      <c r="AU32" t="s">
        <v>148</v>
      </c>
      <c r="AV32" t="s">
        <v>148</v>
      </c>
      <c r="AW32" t="s">
        <v>148</v>
      </c>
      <c r="AX32">
        <v>9</v>
      </c>
      <c r="AY32">
        <v>1</v>
      </c>
      <c r="AZ32">
        <v>4</v>
      </c>
      <c r="BA32">
        <v>3</v>
      </c>
      <c r="BB32">
        <v>5</v>
      </c>
      <c r="BC32">
        <v>10</v>
      </c>
      <c r="BD32">
        <v>8</v>
      </c>
      <c r="BE32">
        <v>7</v>
      </c>
      <c r="BF32">
        <v>2</v>
      </c>
      <c r="BG32">
        <v>6</v>
      </c>
      <c r="BH32" t="s">
        <v>1201</v>
      </c>
      <c r="BI32" t="s">
        <v>1202</v>
      </c>
      <c r="BJ32" t="s">
        <v>1203</v>
      </c>
      <c r="BK32" t="s">
        <v>1203</v>
      </c>
      <c r="BL32" t="s">
        <v>1204</v>
      </c>
      <c r="BM32" t="s">
        <v>136</v>
      </c>
      <c r="BN32" s="1" t="s">
        <v>1205</v>
      </c>
      <c r="BP32" t="s">
        <v>1206</v>
      </c>
      <c r="BQ32" t="s">
        <v>144</v>
      </c>
      <c r="BR32" t="s">
        <v>381</v>
      </c>
      <c r="BS32" t="s">
        <v>1207</v>
      </c>
      <c r="BT32" t="s">
        <v>144</v>
      </c>
      <c r="BU32" t="s">
        <v>144</v>
      </c>
      <c r="BV32" t="s">
        <v>1208</v>
      </c>
      <c r="BW32" t="s">
        <v>144</v>
      </c>
      <c r="BX32" t="s">
        <v>1209</v>
      </c>
      <c r="BY32" t="s">
        <v>165</v>
      </c>
      <c r="BZ32" t="s">
        <v>1210</v>
      </c>
      <c r="CA32" t="s">
        <v>142</v>
      </c>
      <c r="CB32" t="s">
        <v>1211</v>
      </c>
      <c r="CC32" t="s">
        <v>142</v>
      </c>
      <c r="CD32" t="s">
        <v>142</v>
      </c>
      <c r="CE32" t="s">
        <v>144</v>
      </c>
      <c r="CF32" t="s">
        <v>165</v>
      </c>
      <c r="CG32" t="s">
        <v>165</v>
      </c>
      <c r="CH32" t="s">
        <v>1212</v>
      </c>
      <c r="CI32" t="s">
        <v>142</v>
      </c>
      <c r="CJ32" t="s">
        <v>1213</v>
      </c>
      <c r="CK32" t="s">
        <v>1214</v>
      </c>
      <c r="CL32" t="s">
        <v>136</v>
      </c>
      <c r="CM32" t="s">
        <v>1215</v>
      </c>
      <c r="CN32" t="s">
        <v>171</v>
      </c>
      <c r="CO32" t="s">
        <v>144</v>
      </c>
      <c r="CP32" t="s">
        <v>1216</v>
      </c>
      <c r="CQ32" t="s">
        <v>136</v>
      </c>
      <c r="CS32" t="s">
        <v>171</v>
      </c>
      <c r="CT32" t="s">
        <v>144</v>
      </c>
      <c r="CU32" t="s">
        <v>1217</v>
      </c>
      <c r="CV32" s="1" t="s">
        <v>1218</v>
      </c>
      <c r="CW32" t="s">
        <v>1219</v>
      </c>
      <c r="CX32" t="s">
        <v>171</v>
      </c>
      <c r="CY32" s="1" t="s">
        <v>1220</v>
      </c>
      <c r="CZ32" t="s">
        <v>136</v>
      </c>
      <c r="DA32" t="s">
        <v>1221</v>
      </c>
      <c r="DB32" t="s">
        <v>171</v>
      </c>
      <c r="DC32" t="s">
        <v>1222</v>
      </c>
      <c r="DD32" t="s">
        <v>1223</v>
      </c>
      <c r="DE32" t="s">
        <v>1224</v>
      </c>
      <c r="DF32" t="s">
        <v>1225</v>
      </c>
    </row>
    <row r="33" spans="1:110" ht="15.95" customHeight="1">
      <c r="A33" t="s">
        <v>1919</v>
      </c>
      <c r="B33" t="s">
        <v>405</v>
      </c>
      <c r="D33" t="s">
        <v>476</v>
      </c>
      <c r="F33" t="s">
        <v>221</v>
      </c>
      <c r="I33" t="s">
        <v>128</v>
      </c>
      <c r="J33" t="s">
        <v>182</v>
      </c>
      <c r="O33" t="s">
        <v>578</v>
      </c>
      <c r="P33" t="s">
        <v>1229</v>
      </c>
      <c r="Q33" t="s">
        <v>183</v>
      </c>
      <c r="S33">
        <v>2005</v>
      </c>
      <c r="T33" t="s">
        <v>133</v>
      </c>
      <c r="U33" t="s">
        <v>133</v>
      </c>
      <c r="V33" t="s">
        <v>1230</v>
      </c>
      <c r="W33" t="s">
        <v>138</v>
      </c>
      <c r="X33" t="s">
        <v>1231</v>
      </c>
      <c r="Y33" t="s">
        <v>136</v>
      </c>
      <c r="Z33" t="s">
        <v>1232</v>
      </c>
      <c r="AA33" t="s">
        <v>136</v>
      </c>
      <c r="AB33" t="s">
        <v>1233</v>
      </c>
      <c r="AC33" t="s">
        <v>136</v>
      </c>
      <c r="AD33" t="s">
        <v>1234</v>
      </c>
      <c r="AE33" t="s">
        <v>138</v>
      </c>
      <c r="AG33" t="s">
        <v>138</v>
      </c>
      <c r="AI33" t="s">
        <v>171</v>
      </c>
      <c r="AJ33" t="s">
        <v>142</v>
      </c>
      <c r="AK33" t="s">
        <v>1235</v>
      </c>
      <c r="AL33" t="s">
        <v>142</v>
      </c>
      <c r="AN33" t="s">
        <v>147</v>
      </c>
      <c r="AO33" t="s">
        <v>147</v>
      </c>
      <c r="AP33" t="s">
        <v>147</v>
      </c>
      <c r="AQ33" t="s">
        <v>147</v>
      </c>
      <c r="AR33" t="s">
        <v>147</v>
      </c>
      <c r="AS33" t="s">
        <v>147</v>
      </c>
      <c r="AT33" t="s">
        <v>147</v>
      </c>
      <c r="AU33" t="s">
        <v>147</v>
      </c>
      <c r="AV33" t="s">
        <v>147</v>
      </c>
      <c r="AW33" t="s">
        <v>147</v>
      </c>
      <c r="AX33">
        <v>4</v>
      </c>
      <c r="AY33">
        <v>1</v>
      </c>
      <c r="AZ33">
        <v>3</v>
      </c>
      <c r="BA33">
        <v>6</v>
      </c>
      <c r="BB33">
        <v>9</v>
      </c>
      <c r="BC33">
        <v>10</v>
      </c>
      <c r="BD33">
        <v>8</v>
      </c>
      <c r="BE33">
        <v>5</v>
      </c>
      <c r="BF33">
        <v>2</v>
      </c>
      <c r="BG33">
        <v>7</v>
      </c>
      <c r="BH33" t="s">
        <v>1236</v>
      </c>
      <c r="BI33" t="s">
        <v>1236</v>
      </c>
      <c r="BJ33" t="s">
        <v>1237</v>
      </c>
      <c r="BK33" t="s">
        <v>1237</v>
      </c>
      <c r="BL33" t="s">
        <v>1238</v>
      </c>
      <c r="BM33" t="s">
        <v>138</v>
      </c>
      <c r="BO33" t="s">
        <v>1239</v>
      </c>
      <c r="BT33" t="s">
        <v>144</v>
      </c>
      <c r="BU33" t="s">
        <v>142</v>
      </c>
      <c r="BV33" t="s">
        <v>1240</v>
      </c>
      <c r="BW33" t="s">
        <v>171</v>
      </c>
      <c r="BX33" t="s">
        <v>1241</v>
      </c>
      <c r="BY33" t="s">
        <v>144</v>
      </c>
      <c r="BZ33" t="s">
        <v>1242</v>
      </c>
      <c r="CA33" t="s">
        <v>171</v>
      </c>
      <c r="CB33" t="s">
        <v>1243</v>
      </c>
      <c r="CC33" t="s">
        <v>171</v>
      </c>
      <c r="CD33" t="s">
        <v>171</v>
      </c>
      <c r="CE33" t="s">
        <v>142</v>
      </c>
      <c r="CF33" t="s">
        <v>144</v>
      </c>
      <c r="CG33" t="s">
        <v>144</v>
      </c>
      <c r="CH33" t="s">
        <v>1244</v>
      </c>
      <c r="CI33" t="s">
        <v>142</v>
      </c>
      <c r="CJ33" t="s">
        <v>1245</v>
      </c>
      <c r="CK33" s="1" t="s">
        <v>1246</v>
      </c>
      <c r="CL33" t="s">
        <v>136</v>
      </c>
      <c r="CM33" t="s">
        <v>1247</v>
      </c>
      <c r="CN33" t="s">
        <v>165</v>
      </c>
      <c r="CO33" t="s">
        <v>142</v>
      </c>
      <c r="CP33" t="s">
        <v>1248</v>
      </c>
      <c r="CQ33" t="s">
        <v>138</v>
      </c>
      <c r="CR33" t="s">
        <v>1249</v>
      </c>
      <c r="CV33" s="1" t="s">
        <v>1250</v>
      </c>
      <c r="CW33" s="1" t="s">
        <v>1251</v>
      </c>
      <c r="CX33" t="s">
        <v>142</v>
      </c>
      <c r="CY33" t="s">
        <v>1252</v>
      </c>
      <c r="CZ33" t="s">
        <v>136</v>
      </c>
      <c r="DA33" t="s">
        <v>1253</v>
      </c>
      <c r="DB33" t="s">
        <v>171</v>
      </c>
      <c r="DD33" t="s">
        <v>1254</v>
      </c>
      <c r="DE33" t="s">
        <v>1255</v>
      </c>
      <c r="DF33" t="s">
        <v>1256</v>
      </c>
    </row>
    <row r="34" spans="1:110" ht="15.95" customHeight="1">
      <c r="A34" t="s">
        <v>1920</v>
      </c>
      <c r="B34" t="s">
        <v>969</v>
      </c>
      <c r="D34" t="s">
        <v>179</v>
      </c>
      <c r="F34" t="s">
        <v>221</v>
      </c>
      <c r="H34" t="s">
        <v>1260</v>
      </c>
      <c r="I34" t="s">
        <v>128</v>
      </c>
      <c r="J34" t="s">
        <v>129</v>
      </c>
      <c r="L34" t="s">
        <v>1261</v>
      </c>
      <c r="O34" t="s">
        <v>131</v>
      </c>
      <c r="Q34" t="s">
        <v>132</v>
      </c>
      <c r="S34">
        <v>2012</v>
      </c>
      <c r="T34" t="s">
        <v>184</v>
      </c>
      <c r="U34" t="s">
        <v>184</v>
      </c>
      <c r="V34" t="s">
        <v>1262</v>
      </c>
      <c r="W34" t="s">
        <v>138</v>
      </c>
      <c r="X34" t="s">
        <v>1263</v>
      </c>
      <c r="Y34" t="s">
        <v>136</v>
      </c>
      <c r="Z34" t="s">
        <v>1264</v>
      </c>
      <c r="AA34" t="s">
        <v>136</v>
      </c>
      <c r="AB34" t="s">
        <v>1265</v>
      </c>
      <c r="AC34" t="s">
        <v>136</v>
      </c>
      <c r="AD34" t="s">
        <v>1266</v>
      </c>
      <c r="AE34" t="s">
        <v>138</v>
      </c>
      <c r="AG34" t="s">
        <v>136</v>
      </c>
      <c r="AH34" t="s">
        <v>1267</v>
      </c>
      <c r="AI34" t="s">
        <v>144</v>
      </c>
      <c r="AJ34" t="s">
        <v>144</v>
      </c>
      <c r="AK34" t="s">
        <v>1268</v>
      </c>
      <c r="AL34" t="s">
        <v>142</v>
      </c>
      <c r="AM34" t="s">
        <v>1269</v>
      </c>
      <c r="AN34" t="s">
        <v>147</v>
      </c>
      <c r="AO34" t="s">
        <v>148</v>
      </c>
      <c r="AP34" t="s">
        <v>148</v>
      </c>
      <c r="AQ34" t="s">
        <v>146</v>
      </c>
      <c r="AR34" t="s">
        <v>146</v>
      </c>
      <c r="AS34" t="s">
        <v>148</v>
      </c>
      <c r="AT34" t="s">
        <v>148</v>
      </c>
      <c r="AU34" t="s">
        <v>146</v>
      </c>
      <c r="AV34" t="s">
        <v>147</v>
      </c>
      <c r="AW34" t="s">
        <v>148</v>
      </c>
      <c r="AX34">
        <v>5</v>
      </c>
      <c r="AY34">
        <v>1</v>
      </c>
      <c r="AZ34">
        <v>3</v>
      </c>
      <c r="BA34">
        <v>4</v>
      </c>
      <c r="BB34">
        <v>6</v>
      </c>
      <c r="BC34">
        <v>2</v>
      </c>
      <c r="BD34">
        <v>7</v>
      </c>
      <c r="BE34">
        <v>9</v>
      </c>
      <c r="BF34">
        <v>10</v>
      </c>
      <c r="BG34">
        <v>8</v>
      </c>
      <c r="BH34" t="s">
        <v>1270</v>
      </c>
      <c r="BI34" t="s">
        <v>1271</v>
      </c>
      <c r="BJ34" t="s">
        <v>1272</v>
      </c>
      <c r="BK34" t="s">
        <v>1273</v>
      </c>
      <c r="BL34" t="s">
        <v>1274</v>
      </c>
      <c r="BM34" t="s">
        <v>136</v>
      </c>
      <c r="BN34" t="s">
        <v>1275</v>
      </c>
      <c r="BP34" t="s">
        <v>1276</v>
      </c>
      <c r="BQ34" t="s">
        <v>142</v>
      </c>
      <c r="BR34" t="s">
        <v>136</v>
      </c>
      <c r="BS34" t="s">
        <v>1277</v>
      </c>
      <c r="BT34" t="s">
        <v>144</v>
      </c>
      <c r="BU34" t="s">
        <v>171</v>
      </c>
      <c r="BV34" t="s">
        <v>1278</v>
      </c>
      <c r="BW34" t="s">
        <v>142</v>
      </c>
      <c r="BX34" t="s">
        <v>1279</v>
      </c>
      <c r="BY34" t="s">
        <v>142</v>
      </c>
      <c r="BZ34" t="s">
        <v>1280</v>
      </c>
      <c r="CA34" t="s">
        <v>165</v>
      </c>
      <c r="CB34" t="s">
        <v>1281</v>
      </c>
      <c r="CC34" t="s">
        <v>142</v>
      </c>
      <c r="CD34" t="s">
        <v>142</v>
      </c>
      <c r="CE34" t="s">
        <v>142</v>
      </c>
      <c r="CF34" t="s">
        <v>142</v>
      </c>
      <c r="CG34" t="s">
        <v>142</v>
      </c>
      <c r="CH34" t="s">
        <v>1282</v>
      </c>
      <c r="CI34" t="s">
        <v>142</v>
      </c>
      <c r="CJ34" t="s">
        <v>1283</v>
      </c>
      <c r="CK34" t="s">
        <v>1284</v>
      </c>
      <c r="CL34" t="s">
        <v>136</v>
      </c>
      <c r="CM34" t="s">
        <v>1285</v>
      </c>
      <c r="CN34" t="s">
        <v>165</v>
      </c>
      <c r="CO34" t="s">
        <v>142</v>
      </c>
      <c r="CP34" t="s">
        <v>1286</v>
      </c>
      <c r="CQ34" t="s">
        <v>136</v>
      </c>
      <c r="CR34" t="s">
        <v>1287</v>
      </c>
      <c r="CS34" t="s">
        <v>165</v>
      </c>
      <c r="CT34" t="s">
        <v>142</v>
      </c>
      <c r="CU34" t="s">
        <v>1288</v>
      </c>
      <c r="CV34" t="s">
        <v>1289</v>
      </c>
      <c r="CW34" t="s">
        <v>1290</v>
      </c>
      <c r="CX34" t="s">
        <v>142</v>
      </c>
      <c r="CY34" t="s">
        <v>1291</v>
      </c>
      <c r="DB34" t="s">
        <v>165</v>
      </c>
      <c r="DC34" t="s">
        <v>1292</v>
      </c>
      <c r="DD34" t="s">
        <v>1293</v>
      </c>
      <c r="DE34" t="s">
        <v>1294</v>
      </c>
      <c r="DF34" t="s">
        <v>1295</v>
      </c>
    </row>
    <row r="35" spans="1:110" ht="15.95" customHeight="1">
      <c r="A35" t="s">
        <v>1921</v>
      </c>
      <c r="B35" t="s">
        <v>219</v>
      </c>
      <c r="D35" t="s">
        <v>125</v>
      </c>
      <c r="F35" t="s">
        <v>367</v>
      </c>
      <c r="H35" t="s">
        <v>126</v>
      </c>
      <c r="I35" t="s">
        <v>1299</v>
      </c>
      <c r="J35" t="s">
        <v>182</v>
      </c>
      <c r="L35" t="s">
        <v>138</v>
      </c>
      <c r="O35" t="s">
        <v>131</v>
      </c>
      <c r="Q35" t="s">
        <v>183</v>
      </c>
      <c r="S35">
        <v>2012</v>
      </c>
      <c r="T35" t="s">
        <v>759</v>
      </c>
      <c r="U35" t="s">
        <v>184</v>
      </c>
      <c r="V35" t="s">
        <v>1300</v>
      </c>
      <c r="W35" t="s">
        <v>136</v>
      </c>
      <c r="X35" t="s">
        <v>1301</v>
      </c>
      <c r="Y35" t="s">
        <v>136</v>
      </c>
      <c r="Z35" t="s">
        <v>1302</v>
      </c>
      <c r="AA35" t="s">
        <v>136</v>
      </c>
      <c r="AB35" t="s">
        <v>1303</v>
      </c>
      <c r="AC35" t="s">
        <v>138</v>
      </c>
      <c r="AE35" t="s">
        <v>138</v>
      </c>
      <c r="AG35" t="s">
        <v>138</v>
      </c>
      <c r="AI35" t="s">
        <v>171</v>
      </c>
      <c r="AJ35" t="s">
        <v>142</v>
      </c>
      <c r="AK35" s="1" t="s">
        <v>1304</v>
      </c>
      <c r="AL35" t="s">
        <v>246</v>
      </c>
      <c r="AM35" t="s">
        <v>1305</v>
      </c>
      <c r="AN35" t="s">
        <v>147</v>
      </c>
      <c r="AO35" t="s">
        <v>148</v>
      </c>
      <c r="AP35" t="s">
        <v>148</v>
      </c>
      <c r="AQ35" t="s">
        <v>148</v>
      </c>
      <c r="AR35" t="s">
        <v>146</v>
      </c>
      <c r="AS35" t="s">
        <v>147</v>
      </c>
      <c r="AT35" t="s">
        <v>147</v>
      </c>
      <c r="AU35" t="s">
        <v>147</v>
      </c>
      <c r="AV35" t="s">
        <v>148</v>
      </c>
      <c r="AW35" t="s">
        <v>148</v>
      </c>
      <c r="AX35">
        <v>5</v>
      </c>
      <c r="AY35">
        <v>2</v>
      </c>
      <c r="AZ35">
        <v>4</v>
      </c>
      <c r="BA35">
        <v>1</v>
      </c>
      <c r="BB35">
        <v>8</v>
      </c>
      <c r="BC35">
        <v>10</v>
      </c>
      <c r="BD35">
        <v>7</v>
      </c>
      <c r="BE35">
        <v>9</v>
      </c>
      <c r="BF35">
        <v>3</v>
      </c>
      <c r="BG35">
        <v>6</v>
      </c>
      <c r="BH35" t="s">
        <v>1306</v>
      </c>
      <c r="BI35" t="s">
        <v>1307</v>
      </c>
      <c r="BJ35" t="s">
        <v>1308</v>
      </c>
      <c r="BK35" t="s">
        <v>1309</v>
      </c>
      <c r="BL35" t="s">
        <v>1310</v>
      </c>
      <c r="BT35" t="s">
        <v>144</v>
      </c>
      <c r="BU35" t="s">
        <v>142</v>
      </c>
      <c r="BV35" t="s">
        <v>1311</v>
      </c>
      <c r="BW35" t="s">
        <v>144</v>
      </c>
      <c r="BX35" t="s">
        <v>1312</v>
      </c>
      <c r="BY35" t="s">
        <v>165</v>
      </c>
      <c r="BZ35" t="s">
        <v>1313</v>
      </c>
      <c r="CA35" t="s">
        <v>142</v>
      </c>
      <c r="CB35" t="s">
        <v>1314</v>
      </c>
      <c r="CC35" t="s">
        <v>144</v>
      </c>
      <c r="CD35" t="s">
        <v>165</v>
      </c>
      <c r="CE35" t="s">
        <v>144</v>
      </c>
      <c r="CF35" t="s">
        <v>144</v>
      </c>
      <c r="CG35" t="s">
        <v>144</v>
      </c>
      <c r="CH35" t="s">
        <v>1315</v>
      </c>
      <c r="CI35" t="s">
        <v>142</v>
      </c>
      <c r="CJ35" t="s">
        <v>1316</v>
      </c>
      <c r="CK35" t="s">
        <v>1317</v>
      </c>
      <c r="CL35" t="s">
        <v>136</v>
      </c>
      <c r="CM35" t="s">
        <v>1318</v>
      </c>
      <c r="CN35" t="s">
        <v>246</v>
      </c>
      <c r="CO35" t="s">
        <v>144</v>
      </c>
      <c r="CP35" t="s">
        <v>1319</v>
      </c>
      <c r="CQ35" t="s">
        <v>138</v>
      </c>
      <c r="CR35" t="s">
        <v>1320</v>
      </c>
      <c r="CV35" s="1" t="s">
        <v>1321</v>
      </c>
      <c r="CW35" s="1" t="s">
        <v>1322</v>
      </c>
      <c r="CX35" t="s">
        <v>144</v>
      </c>
      <c r="CY35" s="1" t="s">
        <v>1323</v>
      </c>
      <c r="CZ35" t="s">
        <v>138</v>
      </c>
      <c r="DB35" t="s">
        <v>171</v>
      </c>
      <c r="DC35" t="s">
        <v>1324</v>
      </c>
      <c r="DD35" t="s">
        <v>1325</v>
      </c>
      <c r="DE35" s="1" t="s">
        <v>1326</v>
      </c>
      <c r="DF35" t="s">
        <v>1327</v>
      </c>
    </row>
    <row r="36" spans="1:110" ht="15.95" customHeight="1">
      <c r="A36" t="s">
        <v>1922</v>
      </c>
      <c r="B36" t="s">
        <v>219</v>
      </c>
      <c r="D36" t="s">
        <v>1331</v>
      </c>
      <c r="F36" t="s">
        <v>180</v>
      </c>
      <c r="H36" t="s">
        <v>138</v>
      </c>
      <c r="I36" t="s">
        <v>128</v>
      </c>
      <c r="J36" t="s">
        <v>821</v>
      </c>
      <c r="O36" t="s">
        <v>292</v>
      </c>
      <c r="Q36" t="s">
        <v>183</v>
      </c>
      <c r="S36">
        <v>2011</v>
      </c>
      <c r="T36" t="s">
        <v>759</v>
      </c>
      <c r="U36" t="s">
        <v>759</v>
      </c>
      <c r="V36" t="s">
        <v>1332</v>
      </c>
      <c r="W36" t="s">
        <v>136</v>
      </c>
      <c r="X36" t="s">
        <v>1333</v>
      </c>
      <c r="Y36" t="s">
        <v>136</v>
      </c>
      <c r="Z36" t="s">
        <v>1334</v>
      </c>
      <c r="AA36" t="s">
        <v>136</v>
      </c>
      <c r="AB36" t="s">
        <v>1335</v>
      </c>
      <c r="AC36" t="s">
        <v>136</v>
      </c>
      <c r="AD36" t="s">
        <v>1336</v>
      </c>
      <c r="AE36" t="s">
        <v>138</v>
      </c>
      <c r="AG36" t="s">
        <v>136</v>
      </c>
      <c r="AH36" t="s">
        <v>1337</v>
      </c>
      <c r="AI36" t="s">
        <v>142</v>
      </c>
      <c r="AJ36" t="s">
        <v>142</v>
      </c>
      <c r="AK36" t="s">
        <v>1338</v>
      </c>
      <c r="AL36" t="s">
        <v>142</v>
      </c>
      <c r="AM36" t="s">
        <v>1339</v>
      </c>
      <c r="AN36" t="s">
        <v>146</v>
      </c>
      <c r="AO36" t="s">
        <v>148</v>
      </c>
      <c r="AP36" t="s">
        <v>146</v>
      </c>
      <c r="AQ36" t="s">
        <v>146</v>
      </c>
      <c r="AR36" t="s">
        <v>146</v>
      </c>
      <c r="AS36" t="s">
        <v>147</v>
      </c>
      <c r="AT36" t="s">
        <v>147</v>
      </c>
      <c r="AU36" t="s">
        <v>147</v>
      </c>
      <c r="AV36" t="s">
        <v>147</v>
      </c>
      <c r="AW36" t="s">
        <v>146</v>
      </c>
      <c r="AX36">
        <v>5</v>
      </c>
      <c r="AY36">
        <v>1</v>
      </c>
      <c r="AZ36">
        <v>3</v>
      </c>
      <c r="BA36">
        <v>6</v>
      </c>
      <c r="BB36">
        <v>7</v>
      </c>
      <c r="BC36">
        <v>8</v>
      </c>
      <c r="BD36">
        <v>9</v>
      </c>
      <c r="BE36">
        <v>10</v>
      </c>
      <c r="BF36">
        <v>4</v>
      </c>
      <c r="BG36">
        <v>2</v>
      </c>
      <c r="BH36" t="s">
        <v>1340</v>
      </c>
      <c r="BI36" t="s">
        <v>1340</v>
      </c>
      <c r="BJ36" t="s">
        <v>1340</v>
      </c>
      <c r="BK36" t="s">
        <v>1340</v>
      </c>
      <c r="BL36" t="s">
        <v>1341</v>
      </c>
      <c r="BM36" t="s">
        <v>136</v>
      </c>
      <c r="BN36" t="s">
        <v>1342</v>
      </c>
      <c r="BP36" t="s">
        <v>1343</v>
      </c>
      <c r="BQ36" t="s">
        <v>144</v>
      </c>
      <c r="BR36" t="s">
        <v>136</v>
      </c>
      <c r="BS36" t="s">
        <v>1344</v>
      </c>
      <c r="BT36" t="s">
        <v>144</v>
      </c>
      <c r="BU36" t="s">
        <v>142</v>
      </c>
      <c r="BV36" t="s">
        <v>1345</v>
      </c>
      <c r="BW36" t="s">
        <v>144</v>
      </c>
      <c r="BX36" t="s">
        <v>1346</v>
      </c>
      <c r="BY36" t="s">
        <v>246</v>
      </c>
      <c r="BZ36" t="s">
        <v>1347</v>
      </c>
      <c r="CA36" t="s">
        <v>142</v>
      </c>
      <c r="CB36" t="s">
        <v>1348</v>
      </c>
      <c r="CC36" t="s">
        <v>144</v>
      </c>
      <c r="CD36" t="s">
        <v>144</v>
      </c>
      <c r="CE36" t="s">
        <v>142</v>
      </c>
      <c r="CF36" t="s">
        <v>142</v>
      </c>
      <c r="CG36" t="s">
        <v>142</v>
      </c>
      <c r="CH36" t="s">
        <v>1349</v>
      </c>
      <c r="CI36" t="s">
        <v>171</v>
      </c>
      <c r="CJ36" t="s">
        <v>1350</v>
      </c>
      <c r="CK36" s="1" t="s">
        <v>1351</v>
      </c>
      <c r="CL36" t="s">
        <v>136</v>
      </c>
      <c r="CM36" t="s">
        <v>1352</v>
      </c>
      <c r="CN36" t="s">
        <v>142</v>
      </c>
      <c r="CO36" t="s">
        <v>144</v>
      </c>
      <c r="CP36" t="s">
        <v>1353</v>
      </c>
      <c r="CQ36" t="s">
        <v>136</v>
      </c>
      <c r="CR36" t="s">
        <v>1354</v>
      </c>
      <c r="CS36" t="s">
        <v>142</v>
      </c>
      <c r="CT36" t="s">
        <v>144</v>
      </c>
      <c r="CU36" t="s">
        <v>1355</v>
      </c>
      <c r="CV36" t="s">
        <v>1356</v>
      </c>
      <c r="CW36" t="s">
        <v>1357</v>
      </c>
      <c r="CX36" t="s">
        <v>144</v>
      </c>
      <c r="CY36" s="1" t="s">
        <v>1358</v>
      </c>
      <c r="CZ36" t="s">
        <v>136</v>
      </c>
      <c r="DA36" t="s">
        <v>1359</v>
      </c>
      <c r="DB36" t="s">
        <v>144</v>
      </c>
      <c r="DD36" s="1" t="s">
        <v>1360</v>
      </c>
      <c r="DE36" t="s">
        <v>1361</v>
      </c>
      <c r="DF36" t="s">
        <v>1362</v>
      </c>
    </row>
    <row r="37" spans="1:110" ht="15.95" customHeight="1">
      <c r="A37" t="s">
        <v>1923</v>
      </c>
      <c r="B37" t="s">
        <v>219</v>
      </c>
      <c r="D37" t="s">
        <v>179</v>
      </c>
      <c r="F37" t="s">
        <v>221</v>
      </c>
      <c r="H37" t="s">
        <v>1366</v>
      </c>
      <c r="I37" t="s">
        <v>128</v>
      </c>
      <c r="J37" t="s">
        <v>129</v>
      </c>
      <c r="L37" t="s">
        <v>406</v>
      </c>
      <c r="M37" t="s">
        <v>578</v>
      </c>
      <c r="N37" t="s">
        <v>406</v>
      </c>
      <c r="O37" t="s">
        <v>146</v>
      </c>
      <c r="Q37" t="s">
        <v>183</v>
      </c>
      <c r="S37">
        <v>2012</v>
      </c>
      <c r="T37" t="s">
        <v>184</v>
      </c>
      <c r="U37" t="s">
        <v>184</v>
      </c>
      <c r="V37" t="s">
        <v>1367</v>
      </c>
      <c r="W37" t="s">
        <v>136</v>
      </c>
      <c r="X37" t="s">
        <v>1368</v>
      </c>
      <c r="Y37" t="s">
        <v>136</v>
      </c>
      <c r="Z37" t="s">
        <v>1369</v>
      </c>
      <c r="AA37" t="s">
        <v>136</v>
      </c>
      <c r="AB37" t="s">
        <v>1370</v>
      </c>
      <c r="AC37" t="s">
        <v>136</v>
      </c>
      <c r="AD37" t="s">
        <v>1371</v>
      </c>
      <c r="AE37" t="s">
        <v>138</v>
      </c>
      <c r="AG37" t="s">
        <v>138</v>
      </c>
      <c r="AI37" t="s">
        <v>142</v>
      </c>
      <c r="AJ37" t="s">
        <v>142</v>
      </c>
      <c r="AK37" t="s">
        <v>1372</v>
      </c>
      <c r="AL37" t="s">
        <v>144</v>
      </c>
      <c r="AM37" t="s">
        <v>1373</v>
      </c>
      <c r="AN37" t="s">
        <v>450</v>
      </c>
      <c r="AO37" t="s">
        <v>146</v>
      </c>
      <c r="AP37" t="s">
        <v>148</v>
      </c>
      <c r="AQ37" t="s">
        <v>148</v>
      </c>
      <c r="AR37" t="s">
        <v>146</v>
      </c>
      <c r="AS37" t="s">
        <v>147</v>
      </c>
      <c r="AT37" t="s">
        <v>146</v>
      </c>
      <c r="AU37" t="s">
        <v>146</v>
      </c>
      <c r="AV37" t="s">
        <v>148</v>
      </c>
      <c r="AW37" t="s">
        <v>147</v>
      </c>
      <c r="AX37">
        <v>9</v>
      </c>
      <c r="AY37">
        <v>3</v>
      </c>
      <c r="AZ37">
        <v>2</v>
      </c>
      <c r="BA37">
        <v>4</v>
      </c>
      <c r="BB37">
        <v>5</v>
      </c>
      <c r="BC37">
        <v>10</v>
      </c>
      <c r="BD37">
        <v>7</v>
      </c>
      <c r="BE37">
        <v>8</v>
      </c>
      <c r="BF37">
        <v>1</v>
      </c>
      <c r="BG37">
        <v>6</v>
      </c>
      <c r="BH37" t="s">
        <v>1374</v>
      </c>
      <c r="BI37" t="s">
        <v>1375</v>
      </c>
      <c r="BJ37" t="s">
        <v>1376</v>
      </c>
      <c r="BK37" t="s">
        <v>1377</v>
      </c>
      <c r="BL37" t="s">
        <v>1378</v>
      </c>
      <c r="BM37" t="s">
        <v>138</v>
      </c>
      <c r="BO37" t="s">
        <v>1379</v>
      </c>
      <c r="BT37" t="s">
        <v>144</v>
      </c>
      <c r="BU37" t="s">
        <v>144</v>
      </c>
      <c r="BV37" t="s">
        <v>1380</v>
      </c>
      <c r="BW37" t="s">
        <v>142</v>
      </c>
      <c r="BX37" t="s">
        <v>1381</v>
      </c>
      <c r="BY37" t="s">
        <v>142</v>
      </c>
      <c r="BZ37" t="s">
        <v>1382</v>
      </c>
      <c r="CA37" t="s">
        <v>144</v>
      </c>
      <c r="CB37" t="s">
        <v>1383</v>
      </c>
      <c r="CC37" t="s">
        <v>142</v>
      </c>
      <c r="CH37" t="s">
        <v>1384</v>
      </c>
      <c r="CI37" t="s">
        <v>144</v>
      </c>
      <c r="CJ37" t="s">
        <v>1385</v>
      </c>
      <c r="CK37" t="s">
        <v>1386</v>
      </c>
      <c r="CL37" t="s">
        <v>136</v>
      </c>
      <c r="CM37" t="s">
        <v>1387</v>
      </c>
      <c r="CN37" t="s">
        <v>142</v>
      </c>
      <c r="CO37" t="s">
        <v>144</v>
      </c>
      <c r="CP37" t="s">
        <v>1388</v>
      </c>
      <c r="CQ37" t="s">
        <v>381</v>
      </c>
      <c r="CR37" s="1" t="s">
        <v>1389</v>
      </c>
      <c r="CV37" t="s">
        <v>1390</v>
      </c>
      <c r="CW37" t="s">
        <v>1391</v>
      </c>
      <c r="CX37" t="s">
        <v>144</v>
      </c>
      <c r="CY37" s="1" t="s">
        <v>1392</v>
      </c>
      <c r="CZ37" t="s">
        <v>136</v>
      </c>
      <c r="DA37" t="s">
        <v>1393</v>
      </c>
      <c r="DB37" t="s">
        <v>142</v>
      </c>
      <c r="DC37" t="s">
        <v>1394</v>
      </c>
      <c r="DD37" t="s">
        <v>1395</v>
      </c>
      <c r="DE37" t="s">
        <v>1396</v>
      </c>
      <c r="DF37" t="s">
        <v>1397</v>
      </c>
    </row>
    <row r="38" spans="1:110" ht="15.95" customHeight="1">
      <c r="A38" t="s">
        <v>1924</v>
      </c>
      <c r="B38" t="s">
        <v>618</v>
      </c>
      <c r="D38" t="s">
        <v>179</v>
      </c>
      <c r="F38" t="s">
        <v>126</v>
      </c>
      <c r="H38" t="s">
        <v>1401</v>
      </c>
      <c r="I38" t="s">
        <v>128</v>
      </c>
      <c r="J38" t="s">
        <v>182</v>
      </c>
      <c r="O38" t="s">
        <v>292</v>
      </c>
      <c r="Q38" t="s">
        <v>183</v>
      </c>
      <c r="S38">
        <v>2001</v>
      </c>
      <c r="T38" t="s">
        <v>293</v>
      </c>
      <c r="U38" t="s">
        <v>293</v>
      </c>
      <c r="V38" t="s">
        <v>583</v>
      </c>
      <c r="W38" t="s">
        <v>136</v>
      </c>
      <c r="X38" t="s">
        <v>1402</v>
      </c>
      <c r="Y38" t="s">
        <v>138</v>
      </c>
      <c r="Z38" t="s">
        <v>1403</v>
      </c>
      <c r="AA38" t="s">
        <v>138</v>
      </c>
      <c r="AB38" t="s">
        <v>1403</v>
      </c>
      <c r="AC38" t="s">
        <v>138</v>
      </c>
      <c r="AE38" t="s">
        <v>406</v>
      </c>
      <c r="AG38" t="s">
        <v>138</v>
      </c>
      <c r="AI38" t="s">
        <v>142</v>
      </c>
      <c r="AJ38" t="s">
        <v>142</v>
      </c>
      <c r="AK38" t="s">
        <v>1404</v>
      </c>
      <c r="AL38" t="s">
        <v>171</v>
      </c>
      <c r="AM38" t="s">
        <v>1405</v>
      </c>
      <c r="AN38" t="s">
        <v>146</v>
      </c>
      <c r="AO38" t="s">
        <v>146</v>
      </c>
      <c r="AP38" t="s">
        <v>146</v>
      </c>
      <c r="AQ38" t="s">
        <v>146</v>
      </c>
      <c r="AR38" t="s">
        <v>146</v>
      </c>
      <c r="AS38" t="s">
        <v>146</v>
      </c>
      <c r="AT38" t="s">
        <v>146</v>
      </c>
      <c r="AU38" t="s">
        <v>146</v>
      </c>
      <c r="AV38" t="s">
        <v>146</v>
      </c>
      <c r="AW38" t="s">
        <v>146</v>
      </c>
      <c r="AX38">
        <v>1</v>
      </c>
      <c r="AY38">
        <v>9</v>
      </c>
      <c r="AZ38">
        <v>2</v>
      </c>
      <c r="BA38">
        <v>3</v>
      </c>
      <c r="BB38">
        <v>7</v>
      </c>
      <c r="BC38">
        <v>4</v>
      </c>
      <c r="BD38">
        <v>5</v>
      </c>
      <c r="BE38">
        <v>6</v>
      </c>
      <c r="BF38">
        <v>10</v>
      </c>
      <c r="BG38">
        <v>8</v>
      </c>
      <c r="BH38" t="s">
        <v>1406</v>
      </c>
      <c r="BI38" t="s">
        <v>1406</v>
      </c>
      <c r="BJ38" t="s">
        <v>1406</v>
      </c>
      <c r="BK38" t="s">
        <v>1406</v>
      </c>
      <c r="BL38" t="s">
        <v>1406</v>
      </c>
      <c r="BM38" t="s">
        <v>136</v>
      </c>
      <c r="BN38" s="1" t="s">
        <v>1407</v>
      </c>
      <c r="BP38" t="s">
        <v>1408</v>
      </c>
      <c r="BQ38" t="s">
        <v>171</v>
      </c>
      <c r="BR38" t="s">
        <v>138</v>
      </c>
      <c r="BS38" t="s">
        <v>1409</v>
      </c>
      <c r="BT38" t="s">
        <v>142</v>
      </c>
      <c r="BU38" t="s">
        <v>144</v>
      </c>
      <c r="BV38" t="s">
        <v>1410</v>
      </c>
      <c r="BW38" t="s">
        <v>144</v>
      </c>
      <c r="BX38" t="s">
        <v>1410</v>
      </c>
      <c r="BY38" t="s">
        <v>165</v>
      </c>
      <c r="BZ38" t="s">
        <v>1411</v>
      </c>
      <c r="CA38" t="s">
        <v>142</v>
      </c>
      <c r="CB38" t="s">
        <v>1412</v>
      </c>
      <c r="CC38" t="s">
        <v>142</v>
      </c>
      <c r="CD38" t="s">
        <v>142</v>
      </c>
      <c r="CE38" t="s">
        <v>142</v>
      </c>
      <c r="CF38" t="s">
        <v>142</v>
      </c>
      <c r="CG38" t="s">
        <v>142</v>
      </c>
      <c r="CH38" t="s">
        <v>1413</v>
      </c>
      <c r="CI38" t="s">
        <v>142</v>
      </c>
      <c r="CJ38" t="s">
        <v>1414</v>
      </c>
      <c r="CK38" t="s">
        <v>1415</v>
      </c>
      <c r="CL38" t="s">
        <v>136</v>
      </c>
      <c r="CM38" t="s">
        <v>1416</v>
      </c>
      <c r="CN38" t="s">
        <v>165</v>
      </c>
      <c r="CO38" t="s">
        <v>142</v>
      </c>
      <c r="CP38" t="s">
        <v>1417</v>
      </c>
      <c r="CQ38" t="s">
        <v>136</v>
      </c>
      <c r="CR38" t="s">
        <v>1418</v>
      </c>
      <c r="CS38" t="s">
        <v>165</v>
      </c>
      <c r="CT38" t="s">
        <v>165</v>
      </c>
      <c r="CU38" t="s">
        <v>1419</v>
      </c>
      <c r="CV38" s="1" t="s">
        <v>1420</v>
      </c>
      <c r="CW38" s="1" t="s">
        <v>1421</v>
      </c>
      <c r="CX38" t="s">
        <v>142</v>
      </c>
      <c r="CY38" s="1" t="s">
        <v>1422</v>
      </c>
      <c r="CZ38" t="s">
        <v>138</v>
      </c>
      <c r="DB38" t="s">
        <v>171</v>
      </c>
      <c r="DC38" t="s">
        <v>1423</v>
      </c>
      <c r="DD38" s="1" t="s">
        <v>1424</v>
      </c>
      <c r="DE38" t="s">
        <v>1425</v>
      </c>
      <c r="DF38" t="s">
        <v>1426</v>
      </c>
    </row>
    <row r="39" spans="1:110" ht="15.95" customHeight="1">
      <c r="A39" t="s">
        <v>1925</v>
      </c>
      <c r="B39" t="s">
        <v>219</v>
      </c>
      <c r="D39" t="s">
        <v>125</v>
      </c>
      <c r="F39" t="s">
        <v>221</v>
      </c>
      <c r="H39" t="s">
        <v>1430</v>
      </c>
      <c r="I39" t="s">
        <v>128</v>
      </c>
      <c r="J39" t="s">
        <v>578</v>
      </c>
      <c r="K39" t="s">
        <v>1431</v>
      </c>
      <c r="L39" t="s">
        <v>1432</v>
      </c>
      <c r="O39" t="s">
        <v>292</v>
      </c>
      <c r="Q39" t="s">
        <v>183</v>
      </c>
      <c r="S39">
        <v>2005</v>
      </c>
      <c r="T39" t="s">
        <v>133</v>
      </c>
      <c r="U39" t="s">
        <v>133</v>
      </c>
      <c r="V39" t="s">
        <v>1433</v>
      </c>
      <c r="W39" t="s">
        <v>136</v>
      </c>
      <c r="Y39" t="s">
        <v>136</v>
      </c>
      <c r="Z39" t="s">
        <v>1434</v>
      </c>
      <c r="AA39" t="s">
        <v>138</v>
      </c>
      <c r="AC39" t="s">
        <v>138</v>
      </c>
      <c r="AE39" t="s">
        <v>138</v>
      </c>
      <c r="AG39" t="s">
        <v>138</v>
      </c>
      <c r="AI39" t="s">
        <v>144</v>
      </c>
      <c r="AJ39" t="s">
        <v>144</v>
      </c>
      <c r="AK39" t="s">
        <v>1435</v>
      </c>
      <c r="AL39" t="s">
        <v>171</v>
      </c>
      <c r="AM39" t="s">
        <v>1436</v>
      </c>
      <c r="AN39" t="s">
        <v>148</v>
      </c>
      <c r="AO39" t="s">
        <v>148</v>
      </c>
      <c r="AP39" t="s">
        <v>148</v>
      </c>
      <c r="AQ39" t="s">
        <v>148</v>
      </c>
      <c r="AR39" t="s">
        <v>148</v>
      </c>
      <c r="AS39" t="s">
        <v>148</v>
      </c>
      <c r="AT39" t="s">
        <v>148</v>
      </c>
      <c r="AU39" t="s">
        <v>148</v>
      </c>
      <c r="AV39" t="s">
        <v>148</v>
      </c>
      <c r="AW39" t="s">
        <v>148</v>
      </c>
      <c r="AX39">
        <v>2</v>
      </c>
      <c r="AY39">
        <v>1</v>
      </c>
      <c r="AZ39">
        <v>3</v>
      </c>
      <c r="BA39">
        <v>4</v>
      </c>
      <c r="BB39">
        <v>5</v>
      </c>
      <c r="BC39">
        <v>6</v>
      </c>
      <c r="BD39">
        <v>7</v>
      </c>
      <c r="BE39">
        <v>8</v>
      </c>
      <c r="BF39">
        <v>9</v>
      </c>
      <c r="BG39">
        <v>10</v>
      </c>
      <c r="BH39" t="s">
        <v>1437</v>
      </c>
      <c r="BI39" t="s">
        <v>1438</v>
      </c>
      <c r="BJ39" t="s">
        <v>1438</v>
      </c>
      <c r="BK39" t="s">
        <v>1438</v>
      </c>
      <c r="BL39" t="s">
        <v>1439</v>
      </c>
      <c r="BM39" t="s">
        <v>136</v>
      </c>
      <c r="BN39" t="s">
        <v>1440</v>
      </c>
      <c r="BP39" t="s">
        <v>1441</v>
      </c>
      <c r="BQ39" t="s">
        <v>144</v>
      </c>
      <c r="BR39" t="s">
        <v>138</v>
      </c>
      <c r="BS39" t="s">
        <v>1442</v>
      </c>
      <c r="BT39" t="s">
        <v>144</v>
      </c>
      <c r="BU39" t="s">
        <v>144</v>
      </c>
      <c r="BV39" t="s">
        <v>1443</v>
      </c>
      <c r="BW39" t="s">
        <v>142</v>
      </c>
      <c r="BX39" t="s">
        <v>1444</v>
      </c>
      <c r="BY39" t="s">
        <v>165</v>
      </c>
      <c r="BZ39" t="s">
        <v>1445</v>
      </c>
      <c r="CA39" t="s">
        <v>142</v>
      </c>
      <c r="CB39" t="s">
        <v>1446</v>
      </c>
      <c r="CC39" t="s">
        <v>144</v>
      </c>
      <c r="CD39" t="s">
        <v>144</v>
      </c>
      <c r="CE39" t="s">
        <v>144</v>
      </c>
      <c r="CF39" t="s">
        <v>144</v>
      </c>
      <c r="CG39" t="s">
        <v>144</v>
      </c>
      <c r="CH39" t="s">
        <v>1447</v>
      </c>
      <c r="CI39" t="s">
        <v>144</v>
      </c>
      <c r="CJ39" t="s">
        <v>1448</v>
      </c>
      <c r="CK39" t="s">
        <v>1449</v>
      </c>
      <c r="CL39" t="s">
        <v>136</v>
      </c>
      <c r="CM39" t="s">
        <v>1450</v>
      </c>
      <c r="CN39" t="s">
        <v>142</v>
      </c>
      <c r="CO39" t="s">
        <v>144</v>
      </c>
      <c r="CP39" t="s">
        <v>1451</v>
      </c>
      <c r="CQ39" t="s">
        <v>136</v>
      </c>
      <c r="CR39" t="s">
        <v>1452</v>
      </c>
      <c r="CS39" t="s">
        <v>246</v>
      </c>
      <c r="CT39" t="s">
        <v>142</v>
      </c>
      <c r="CU39" t="s">
        <v>1453</v>
      </c>
      <c r="CV39" t="s">
        <v>1454</v>
      </c>
      <c r="CX39" t="s">
        <v>144</v>
      </c>
      <c r="CY39" s="1" t="s">
        <v>1455</v>
      </c>
      <c r="DB39" t="s">
        <v>142</v>
      </c>
      <c r="DC39" t="s">
        <v>1456</v>
      </c>
      <c r="DD39" t="s">
        <v>1457</v>
      </c>
      <c r="DE39" t="s">
        <v>1149</v>
      </c>
      <c r="DF39" t="s">
        <v>1458</v>
      </c>
    </row>
    <row r="40" spans="1:110" ht="15.95" customHeight="1">
      <c r="A40" t="s">
        <v>1926</v>
      </c>
      <c r="B40" t="s">
        <v>219</v>
      </c>
      <c r="D40" t="s">
        <v>179</v>
      </c>
      <c r="F40" t="s">
        <v>126</v>
      </c>
      <c r="H40" t="s">
        <v>138</v>
      </c>
      <c r="I40" t="s">
        <v>1462</v>
      </c>
      <c r="J40" t="s">
        <v>182</v>
      </c>
      <c r="L40" t="s">
        <v>1463</v>
      </c>
      <c r="M40" t="s">
        <v>292</v>
      </c>
      <c r="O40" t="s">
        <v>148</v>
      </c>
      <c r="Q40" t="s">
        <v>183</v>
      </c>
      <c r="S40">
        <v>2000</v>
      </c>
      <c r="T40" t="s">
        <v>293</v>
      </c>
      <c r="U40" t="s">
        <v>724</v>
      </c>
      <c r="V40" t="s">
        <v>583</v>
      </c>
      <c r="W40" t="s">
        <v>136</v>
      </c>
      <c r="X40" t="s">
        <v>1464</v>
      </c>
      <c r="Y40" t="s">
        <v>138</v>
      </c>
      <c r="AA40" t="s">
        <v>136</v>
      </c>
      <c r="AB40" t="s">
        <v>1465</v>
      </c>
      <c r="AC40" t="s">
        <v>138</v>
      </c>
      <c r="AE40" t="s">
        <v>138</v>
      </c>
      <c r="AG40" t="s">
        <v>138</v>
      </c>
      <c r="AI40" t="s">
        <v>144</v>
      </c>
      <c r="AJ40" t="s">
        <v>142</v>
      </c>
      <c r="AK40" t="s">
        <v>1466</v>
      </c>
      <c r="AL40" t="s">
        <v>142</v>
      </c>
      <c r="AM40" t="s">
        <v>1467</v>
      </c>
      <c r="AN40" t="s">
        <v>147</v>
      </c>
      <c r="AO40" t="s">
        <v>147</v>
      </c>
      <c r="AP40" t="s">
        <v>146</v>
      </c>
      <c r="AQ40" t="s">
        <v>147</v>
      </c>
      <c r="AR40" t="s">
        <v>147</v>
      </c>
      <c r="AS40" t="s">
        <v>147</v>
      </c>
      <c r="AT40" t="s">
        <v>146</v>
      </c>
      <c r="AU40" t="s">
        <v>147</v>
      </c>
      <c r="AV40" t="s">
        <v>147</v>
      </c>
      <c r="AW40" t="s">
        <v>146</v>
      </c>
      <c r="AX40">
        <v>9</v>
      </c>
      <c r="AY40">
        <v>8</v>
      </c>
      <c r="AZ40">
        <v>1</v>
      </c>
      <c r="BA40">
        <v>2</v>
      </c>
      <c r="BB40">
        <v>7</v>
      </c>
      <c r="BC40">
        <v>6</v>
      </c>
      <c r="BD40">
        <v>4</v>
      </c>
      <c r="BE40">
        <v>10</v>
      </c>
      <c r="BF40">
        <v>3</v>
      </c>
      <c r="BG40">
        <v>5</v>
      </c>
      <c r="BH40" t="s">
        <v>1468</v>
      </c>
      <c r="BI40" t="s">
        <v>1469</v>
      </c>
      <c r="BJ40" t="s">
        <v>1470</v>
      </c>
      <c r="BK40" t="s">
        <v>1470</v>
      </c>
      <c r="BL40" t="s">
        <v>1471</v>
      </c>
      <c r="BM40" t="s">
        <v>138</v>
      </c>
      <c r="BO40" t="s">
        <v>1472</v>
      </c>
      <c r="BT40" t="s">
        <v>144</v>
      </c>
      <c r="BU40" t="s">
        <v>142</v>
      </c>
      <c r="BV40" t="s">
        <v>1473</v>
      </c>
      <c r="BW40" t="s">
        <v>142</v>
      </c>
      <c r="BX40" t="s">
        <v>1474</v>
      </c>
      <c r="BY40" t="s">
        <v>171</v>
      </c>
      <c r="BZ40" t="s">
        <v>1475</v>
      </c>
      <c r="CA40" t="s">
        <v>142</v>
      </c>
      <c r="CB40" t="s">
        <v>1476</v>
      </c>
      <c r="CE40" t="s">
        <v>171</v>
      </c>
      <c r="CF40" t="s">
        <v>165</v>
      </c>
      <c r="CG40" t="s">
        <v>165</v>
      </c>
      <c r="CH40" t="s">
        <v>1477</v>
      </c>
      <c r="CI40" t="s">
        <v>142</v>
      </c>
      <c r="CJ40" t="s">
        <v>1478</v>
      </c>
      <c r="CK40" s="1" t="s">
        <v>1479</v>
      </c>
      <c r="CL40" t="s">
        <v>136</v>
      </c>
      <c r="CM40" t="s">
        <v>1480</v>
      </c>
      <c r="CN40" t="s">
        <v>144</v>
      </c>
      <c r="CO40" t="s">
        <v>144</v>
      </c>
      <c r="CP40" t="s">
        <v>1481</v>
      </c>
      <c r="CQ40" t="s">
        <v>136</v>
      </c>
      <c r="CR40" t="s">
        <v>1482</v>
      </c>
      <c r="CS40" t="s">
        <v>165</v>
      </c>
      <c r="CT40" t="s">
        <v>142</v>
      </c>
      <c r="CU40" t="s">
        <v>1483</v>
      </c>
      <c r="CV40" s="1" t="s">
        <v>1484</v>
      </c>
      <c r="CX40" t="s">
        <v>142</v>
      </c>
      <c r="CY40" s="1" t="s">
        <v>1485</v>
      </c>
      <c r="CZ40" t="s">
        <v>138</v>
      </c>
      <c r="DB40" t="s">
        <v>142</v>
      </c>
      <c r="DC40" t="s">
        <v>1486</v>
      </c>
      <c r="DD40" t="s">
        <v>1487</v>
      </c>
      <c r="DE40" t="s">
        <v>1488</v>
      </c>
      <c r="DF40" t="s">
        <v>1489</v>
      </c>
    </row>
    <row r="41" spans="1:110" ht="15.95" customHeight="1">
      <c r="A41" t="s">
        <v>1927</v>
      </c>
      <c r="B41" t="s">
        <v>219</v>
      </c>
      <c r="D41" t="s">
        <v>1331</v>
      </c>
      <c r="F41" t="s">
        <v>221</v>
      </c>
      <c r="H41" t="s">
        <v>138</v>
      </c>
      <c r="I41" t="s">
        <v>1493</v>
      </c>
      <c r="J41" t="s">
        <v>182</v>
      </c>
      <c r="L41" t="s">
        <v>1494</v>
      </c>
      <c r="O41" t="s">
        <v>148</v>
      </c>
      <c r="Q41" t="s">
        <v>132</v>
      </c>
      <c r="S41">
        <v>2006</v>
      </c>
      <c r="T41" t="s">
        <v>133</v>
      </c>
      <c r="U41" t="s">
        <v>759</v>
      </c>
      <c r="V41" t="s">
        <v>1495</v>
      </c>
      <c r="W41" t="s">
        <v>136</v>
      </c>
      <c r="X41" s="1" t="s">
        <v>1496</v>
      </c>
      <c r="Y41" t="s">
        <v>138</v>
      </c>
      <c r="Z41" t="s">
        <v>1497</v>
      </c>
      <c r="AA41" t="s">
        <v>138</v>
      </c>
      <c r="AB41" t="s">
        <v>1498</v>
      </c>
      <c r="AC41" t="s">
        <v>406</v>
      </c>
      <c r="AE41" t="s">
        <v>138</v>
      </c>
      <c r="AG41" t="s">
        <v>136</v>
      </c>
      <c r="AH41" t="s">
        <v>1499</v>
      </c>
      <c r="AI41" t="s">
        <v>144</v>
      </c>
      <c r="AJ41" t="s">
        <v>171</v>
      </c>
      <c r="AK41" t="s">
        <v>1500</v>
      </c>
      <c r="AL41" t="s">
        <v>171</v>
      </c>
      <c r="AM41" s="1" t="s">
        <v>1501</v>
      </c>
      <c r="AN41" t="s">
        <v>147</v>
      </c>
      <c r="AO41" t="s">
        <v>147</v>
      </c>
      <c r="AP41" t="s">
        <v>147</v>
      </c>
      <c r="AQ41" t="s">
        <v>147</v>
      </c>
      <c r="AR41" t="s">
        <v>147</v>
      </c>
      <c r="AS41" t="s">
        <v>147</v>
      </c>
      <c r="AT41" t="s">
        <v>147</v>
      </c>
      <c r="AU41" t="s">
        <v>147</v>
      </c>
      <c r="AV41" t="s">
        <v>147</v>
      </c>
      <c r="AW41" t="s">
        <v>147</v>
      </c>
      <c r="AX41">
        <v>8</v>
      </c>
      <c r="AY41">
        <v>4</v>
      </c>
      <c r="AZ41">
        <v>1</v>
      </c>
      <c r="BA41">
        <v>2</v>
      </c>
      <c r="BB41">
        <v>7</v>
      </c>
      <c r="BC41">
        <v>10</v>
      </c>
      <c r="BD41">
        <v>5</v>
      </c>
      <c r="BE41">
        <v>6</v>
      </c>
      <c r="BF41">
        <v>3</v>
      </c>
      <c r="BG41">
        <v>9</v>
      </c>
      <c r="BH41" t="s">
        <v>1502</v>
      </c>
      <c r="BI41" t="s">
        <v>1503</v>
      </c>
      <c r="BJ41" t="s">
        <v>1504</v>
      </c>
      <c r="BK41" t="s">
        <v>1505</v>
      </c>
      <c r="BL41" s="1" t="s">
        <v>1506</v>
      </c>
      <c r="BM41" t="s">
        <v>136</v>
      </c>
      <c r="BN41" s="1" t="s">
        <v>1507</v>
      </c>
      <c r="BP41" t="s">
        <v>1508</v>
      </c>
      <c r="BQ41" t="s">
        <v>144</v>
      </c>
      <c r="BR41" t="s">
        <v>381</v>
      </c>
      <c r="BS41" t="s">
        <v>1509</v>
      </c>
      <c r="BT41" t="s">
        <v>144</v>
      </c>
      <c r="BU41" t="s">
        <v>165</v>
      </c>
      <c r="BV41" s="1" t="s">
        <v>1510</v>
      </c>
      <c r="BW41" t="s">
        <v>144</v>
      </c>
      <c r="BX41" t="s">
        <v>1511</v>
      </c>
      <c r="BY41" t="s">
        <v>142</v>
      </c>
      <c r="BZ41" t="s">
        <v>1512</v>
      </c>
      <c r="CA41" t="s">
        <v>165</v>
      </c>
      <c r="CB41" t="s">
        <v>1513</v>
      </c>
      <c r="CC41" t="s">
        <v>142</v>
      </c>
      <c r="CD41" t="s">
        <v>165</v>
      </c>
      <c r="CE41" t="s">
        <v>142</v>
      </c>
      <c r="CF41" t="s">
        <v>142</v>
      </c>
      <c r="CG41" t="s">
        <v>165</v>
      </c>
      <c r="CH41" s="1" t="s">
        <v>1514</v>
      </c>
      <c r="CI41" t="s">
        <v>171</v>
      </c>
      <c r="CJ41" s="1" t="s">
        <v>1515</v>
      </c>
      <c r="CK41" t="s">
        <v>1516</v>
      </c>
      <c r="CL41" t="s">
        <v>136</v>
      </c>
      <c r="CM41" s="1" t="s">
        <v>1517</v>
      </c>
      <c r="CN41" t="s">
        <v>142</v>
      </c>
      <c r="CP41" t="s">
        <v>1518</v>
      </c>
      <c r="CQ41" t="s">
        <v>138</v>
      </c>
      <c r="CR41" t="s">
        <v>1519</v>
      </c>
      <c r="CV41" s="1" t="s">
        <v>1520</v>
      </c>
      <c r="CW41" s="1" t="s">
        <v>1521</v>
      </c>
      <c r="CX41" t="s">
        <v>142</v>
      </c>
      <c r="CY41" s="1" t="s">
        <v>1522</v>
      </c>
      <c r="CZ41" t="s">
        <v>138</v>
      </c>
      <c r="DB41" t="s">
        <v>142</v>
      </c>
      <c r="DC41" t="s">
        <v>1523</v>
      </c>
      <c r="DD41" s="1" t="s">
        <v>1524</v>
      </c>
      <c r="DE41" s="1" t="s">
        <v>1525</v>
      </c>
      <c r="DF41" t="s">
        <v>1526</v>
      </c>
    </row>
    <row r="42" spans="1:110" ht="15.95" customHeight="1">
      <c r="A42" t="s">
        <v>1928</v>
      </c>
      <c r="B42" t="s">
        <v>327</v>
      </c>
      <c r="D42" t="s">
        <v>125</v>
      </c>
      <c r="F42" t="s">
        <v>367</v>
      </c>
      <c r="H42" t="s">
        <v>1530</v>
      </c>
      <c r="I42" t="s">
        <v>128</v>
      </c>
      <c r="J42" t="s">
        <v>182</v>
      </c>
      <c r="L42" t="s">
        <v>1531</v>
      </c>
      <c r="O42" t="s">
        <v>146</v>
      </c>
      <c r="Q42" t="s">
        <v>183</v>
      </c>
      <c r="S42">
        <v>2010</v>
      </c>
      <c r="T42" t="s">
        <v>759</v>
      </c>
      <c r="U42" t="s">
        <v>184</v>
      </c>
      <c r="V42" t="s">
        <v>1532</v>
      </c>
      <c r="W42" t="s">
        <v>138</v>
      </c>
      <c r="X42" t="s">
        <v>1533</v>
      </c>
      <c r="Y42" t="s">
        <v>136</v>
      </c>
      <c r="Z42" t="s">
        <v>1534</v>
      </c>
      <c r="AA42" t="s">
        <v>136</v>
      </c>
      <c r="AB42" t="s">
        <v>1535</v>
      </c>
      <c r="AC42" t="s">
        <v>138</v>
      </c>
      <c r="AE42" t="s">
        <v>138</v>
      </c>
      <c r="AG42" t="s">
        <v>136</v>
      </c>
      <c r="AI42" t="s">
        <v>144</v>
      </c>
      <c r="AJ42" t="s">
        <v>165</v>
      </c>
      <c r="AK42" t="s">
        <v>1536</v>
      </c>
      <c r="AL42" t="s">
        <v>144</v>
      </c>
      <c r="AM42" t="s">
        <v>1537</v>
      </c>
      <c r="AN42" t="s">
        <v>450</v>
      </c>
      <c r="AO42" t="s">
        <v>147</v>
      </c>
      <c r="AP42" t="s">
        <v>147</v>
      </c>
      <c r="AQ42" t="s">
        <v>147</v>
      </c>
      <c r="AR42" t="s">
        <v>147</v>
      </c>
      <c r="AS42" t="s">
        <v>450</v>
      </c>
      <c r="AT42" t="s">
        <v>147</v>
      </c>
      <c r="AU42" t="s">
        <v>450</v>
      </c>
      <c r="AV42" t="s">
        <v>147</v>
      </c>
      <c r="AW42" t="s">
        <v>450</v>
      </c>
      <c r="AX42">
        <v>6</v>
      </c>
      <c r="AY42">
        <v>2</v>
      </c>
      <c r="AZ42">
        <v>3</v>
      </c>
      <c r="BA42">
        <v>5</v>
      </c>
      <c r="BB42">
        <v>4</v>
      </c>
      <c r="BC42">
        <v>9</v>
      </c>
      <c r="BD42">
        <v>7</v>
      </c>
      <c r="BE42">
        <v>8</v>
      </c>
      <c r="BF42">
        <v>1</v>
      </c>
      <c r="BG42">
        <v>10</v>
      </c>
      <c r="BH42" t="s">
        <v>1538</v>
      </c>
      <c r="BJ42" t="s">
        <v>1539</v>
      </c>
      <c r="BK42" t="s">
        <v>1540</v>
      </c>
      <c r="BL42" s="1" t="s">
        <v>1541</v>
      </c>
      <c r="BM42" t="s">
        <v>136</v>
      </c>
      <c r="BN42" t="s">
        <v>1542</v>
      </c>
      <c r="BP42" t="s">
        <v>1543</v>
      </c>
      <c r="BQ42" t="s">
        <v>144</v>
      </c>
      <c r="BR42" t="s">
        <v>136</v>
      </c>
      <c r="BS42" t="s">
        <v>1544</v>
      </c>
      <c r="BT42" t="s">
        <v>144</v>
      </c>
      <c r="BU42" t="s">
        <v>144</v>
      </c>
      <c r="BV42" t="s">
        <v>1545</v>
      </c>
      <c r="BW42" t="s">
        <v>142</v>
      </c>
      <c r="BX42" t="s">
        <v>1546</v>
      </c>
      <c r="BY42" t="s">
        <v>144</v>
      </c>
      <c r="BZ42" t="s">
        <v>1547</v>
      </c>
      <c r="CA42" t="s">
        <v>165</v>
      </c>
      <c r="CC42" t="s">
        <v>144</v>
      </c>
      <c r="CD42" t="s">
        <v>142</v>
      </c>
      <c r="CE42" t="s">
        <v>165</v>
      </c>
      <c r="CF42" t="s">
        <v>165</v>
      </c>
      <c r="CG42" t="s">
        <v>165</v>
      </c>
      <c r="CH42" t="s">
        <v>1548</v>
      </c>
      <c r="CI42" t="s">
        <v>165</v>
      </c>
      <c r="CJ42" t="s">
        <v>1549</v>
      </c>
      <c r="CK42" t="s">
        <v>406</v>
      </c>
      <c r="CL42" t="s">
        <v>381</v>
      </c>
      <c r="CM42" t="s">
        <v>757</v>
      </c>
      <c r="CQ42" t="s">
        <v>138</v>
      </c>
      <c r="CR42" t="s">
        <v>1550</v>
      </c>
      <c r="CW42" t="s">
        <v>1551</v>
      </c>
      <c r="CX42" t="s">
        <v>144</v>
      </c>
      <c r="CY42" t="s">
        <v>406</v>
      </c>
      <c r="CZ42" t="s">
        <v>138</v>
      </c>
      <c r="DB42" t="s">
        <v>144</v>
      </c>
      <c r="DC42" t="s">
        <v>1552</v>
      </c>
      <c r="DD42" t="s">
        <v>1553</v>
      </c>
      <c r="DE42" t="s">
        <v>1554</v>
      </c>
      <c r="DF42" t="s">
        <v>1555</v>
      </c>
    </row>
    <row r="43" spans="1:110" ht="15.95" customHeight="1">
      <c r="A43" t="s">
        <v>1929</v>
      </c>
      <c r="B43" t="s">
        <v>578</v>
      </c>
      <c r="C43" t="s">
        <v>1559</v>
      </c>
      <c r="D43" t="s">
        <v>578</v>
      </c>
      <c r="E43" t="s">
        <v>1560</v>
      </c>
      <c r="F43" t="s">
        <v>221</v>
      </c>
      <c r="H43" t="s">
        <v>126</v>
      </c>
      <c r="I43" t="s">
        <v>223</v>
      </c>
      <c r="J43" t="s">
        <v>182</v>
      </c>
      <c r="M43" t="s">
        <v>292</v>
      </c>
      <c r="O43" t="s">
        <v>131</v>
      </c>
      <c r="Q43" t="s">
        <v>183</v>
      </c>
      <c r="S43">
        <v>2003</v>
      </c>
      <c r="T43" t="s">
        <v>133</v>
      </c>
      <c r="U43" t="s">
        <v>133</v>
      </c>
      <c r="V43" t="s">
        <v>1561</v>
      </c>
      <c r="W43" t="s">
        <v>136</v>
      </c>
      <c r="X43" t="s">
        <v>1562</v>
      </c>
      <c r="Y43" t="s">
        <v>136</v>
      </c>
      <c r="Z43" t="s">
        <v>1563</v>
      </c>
      <c r="AA43" t="s">
        <v>136</v>
      </c>
      <c r="AB43" t="s">
        <v>1564</v>
      </c>
      <c r="AC43" t="s">
        <v>138</v>
      </c>
      <c r="AE43" t="s">
        <v>138</v>
      </c>
      <c r="AG43" t="s">
        <v>136</v>
      </c>
      <c r="AH43" t="s">
        <v>1565</v>
      </c>
      <c r="AI43" t="s">
        <v>165</v>
      </c>
      <c r="AJ43" t="s">
        <v>142</v>
      </c>
      <c r="AK43" t="s">
        <v>1566</v>
      </c>
      <c r="AL43" t="s">
        <v>142</v>
      </c>
      <c r="AM43" t="s">
        <v>1567</v>
      </c>
      <c r="AN43" t="s">
        <v>147</v>
      </c>
      <c r="AO43" t="s">
        <v>147</v>
      </c>
      <c r="AP43" t="s">
        <v>147</v>
      </c>
      <c r="AQ43" t="s">
        <v>147</v>
      </c>
      <c r="AR43" t="s">
        <v>147</v>
      </c>
      <c r="AS43" t="s">
        <v>147</v>
      </c>
      <c r="AT43" t="s">
        <v>147</v>
      </c>
      <c r="AU43" t="s">
        <v>147</v>
      </c>
      <c r="AV43" t="s">
        <v>147</v>
      </c>
      <c r="AW43" t="s">
        <v>147</v>
      </c>
      <c r="AX43">
        <v>4</v>
      </c>
      <c r="AY43">
        <v>2</v>
      </c>
      <c r="AZ43">
        <v>8</v>
      </c>
      <c r="BA43">
        <v>3</v>
      </c>
      <c r="BB43">
        <v>6</v>
      </c>
      <c r="BC43">
        <v>9</v>
      </c>
      <c r="BD43">
        <v>7</v>
      </c>
      <c r="BE43">
        <v>10</v>
      </c>
      <c r="BF43">
        <v>1</v>
      </c>
      <c r="BG43">
        <v>5</v>
      </c>
      <c r="BH43" t="s">
        <v>1568</v>
      </c>
      <c r="BI43" t="s">
        <v>1569</v>
      </c>
      <c r="BJ43" t="s">
        <v>1570</v>
      </c>
      <c r="BK43" t="s">
        <v>1571</v>
      </c>
      <c r="BL43" t="s">
        <v>1572</v>
      </c>
      <c r="BM43" t="s">
        <v>136</v>
      </c>
      <c r="BN43" t="s">
        <v>1573</v>
      </c>
      <c r="BP43" t="s">
        <v>772</v>
      </c>
      <c r="BQ43" t="s">
        <v>142</v>
      </c>
      <c r="BR43" t="s">
        <v>381</v>
      </c>
      <c r="BS43" t="s">
        <v>1574</v>
      </c>
      <c r="BT43" t="s">
        <v>144</v>
      </c>
      <c r="BU43" t="s">
        <v>144</v>
      </c>
      <c r="BV43" t="s">
        <v>1575</v>
      </c>
      <c r="BW43" t="s">
        <v>142</v>
      </c>
      <c r="BX43" t="s">
        <v>1576</v>
      </c>
      <c r="BY43" t="s">
        <v>165</v>
      </c>
      <c r="BZ43" t="s">
        <v>1577</v>
      </c>
      <c r="CA43" t="s">
        <v>142</v>
      </c>
      <c r="CB43" t="s">
        <v>1578</v>
      </c>
      <c r="CC43" t="s">
        <v>144</v>
      </c>
      <c r="CD43" t="s">
        <v>142</v>
      </c>
      <c r="CE43" t="s">
        <v>144</v>
      </c>
      <c r="CF43" t="s">
        <v>142</v>
      </c>
      <c r="CG43" t="s">
        <v>142</v>
      </c>
      <c r="CH43" t="s">
        <v>1579</v>
      </c>
      <c r="CI43" t="s">
        <v>144</v>
      </c>
      <c r="CJ43" t="s">
        <v>1580</v>
      </c>
      <c r="CK43" t="s">
        <v>1581</v>
      </c>
      <c r="CL43" t="s">
        <v>136</v>
      </c>
      <c r="CM43" t="s">
        <v>1582</v>
      </c>
      <c r="CN43" t="s">
        <v>171</v>
      </c>
      <c r="CO43" t="s">
        <v>142</v>
      </c>
      <c r="CP43" t="s">
        <v>1583</v>
      </c>
      <c r="CQ43" t="s">
        <v>136</v>
      </c>
      <c r="CR43" t="s">
        <v>1584</v>
      </c>
      <c r="CS43" t="s">
        <v>171</v>
      </c>
      <c r="CT43" t="s">
        <v>171</v>
      </c>
      <c r="CU43" t="s">
        <v>1585</v>
      </c>
      <c r="CV43" s="1" t="s">
        <v>1586</v>
      </c>
      <c r="CW43" t="s">
        <v>1587</v>
      </c>
      <c r="CX43" t="s">
        <v>142</v>
      </c>
      <c r="CY43" t="s">
        <v>1588</v>
      </c>
      <c r="CZ43" t="s">
        <v>138</v>
      </c>
      <c r="DB43" t="s">
        <v>171</v>
      </c>
      <c r="DC43" t="s">
        <v>1589</v>
      </c>
      <c r="DD43" s="1" t="s">
        <v>1590</v>
      </c>
      <c r="DE43" t="s">
        <v>1591</v>
      </c>
      <c r="DF43" t="s">
        <v>1592</v>
      </c>
    </row>
    <row r="44" spans="1:110" ht="15.95" customHeight="1">
      <c r="A44" t="s">
        <v>1930</v>
      </c>
      <c r="B44" t="s">
        <v>219</v>
      </c>
      <c r="D44" t="s">
        <v>125</v>
      </c>
      <c r="F44" t="s">
        <v>221</v>
      </c>
      <c r="H44" t="s">
        <v>367</v>
      </c>
      <c r="I44" t="s">
        <v>128</v>
      </c>
      <c r="J44" t="s">
        <v>182</v>
      </c>
      <c r="L44" t="s">
        <v>1596</v>
      </c>
      <c r="O44" t="s">
        <v>146</v>
      </c>
      <c r="Q44" t="s">
        <v>183</v>
      </c>
      <c r="S44">
        <v>2011</v>
      </c>
      <c r="T44" t="s">
        <v>759</v>
      </c>
      <c r="U44" t="s">
        <v>759</v>
      </c>
      <c r="V44" t="s">
        <v>1597</v>
      </c>
      <c r="W44" t="s">
        <v>138</v>
      </c>
      <c r="X44" t="s">
        <v>1598</v>
      </c>
      <c r="Y44" t="s">
        <v>136</v>
      </c>
      <c r="Z44" t="s">
        <v>1599</v>
      </c>
      <c r="AA44" t="s">
        <v>136</v>
      </c>
      <c r="AB44" t="s">
        <v>1600</v>
      </c>
      <c r="AC44" t="s">
        <v>136</v>
      </c>
      <c r="AD44" t="s">
        <v>1601</v>
      </c>
      <c r="AE44" t="s">
        <v>138</v>
      </c>
      <c r="AG44" t="s">
        <v>136</v>
      </c>
      <c r="AH44" t="s">
        <v>1602</v>
      </c>
      <c r="AI44" t="s">
        <v>142</v>
      </c>
      <c r="AJ44" t="s">
        <v>171</v>
      </c>
      <c r="AK44" s="1" t="s">
        <v>1603</v>
      </c>
      <c r="AL44" t="s">
        <v>144</v>
      </c>
      <c r="AM44" t="s">
        <v>1604</v>
      </c>
      <c r="AN44" t="s">
        <v>450</v>
      </c>
      <c r="AO44" t="s">
        <v>146</v>
      </c>
      <c r="AP44" t="s">
        <v>147</v>
      </c>
      <c r="AQ44" t="s">
        <v>147</v>
      </c>
      <c r="AR44" t="s">
        <v>450</v>
      </c>
      <c r="AS44" t="s">
        <v>147</v>
      </c>
      <c r="AT44" t="s">
        <v>450</v>
      </c>
      <c r="AU44" t="s">
        <v>450</v>
      </c>
      <c r="AV44" t="s">
        <v>147</v>
      </c>
      <c r="AW44" t="s">
        <v>450</v>
      </c>
      <c r="AX44">
        <v>7</v>
      </c>
      <c r="AY44">
        <v>1</v>
      </c>
      <c r="AZ44">
        <v>3</v>
      </c>
      <c r="BA44">
        <v>4</v>
      </c>
      <c r="BB44">
        <v>5</v>
      </c>
      <c r="BC44">
        <v>8</v>
      </c>
      <c r="BD44">
        <v>9</v>
      </c>
      <c r="BE44">
        <v>6</v>
      </c>
      <c r="BF44">
        <v>2</v>
      </c>
      <c r="BG44">
        <v>10</v>
      </c>
      <c r="BH44" t="s">
        <v>1605</v>
      </c>
      <c r="BI44" t="s">
        <v>1606</v>
      </c>
      <c r="BJ44" t="s">
        <v>1607</v>
      </c>
      <c r="BK44" t="s">
        <v>1608</v>
      </c>
      <c r="BL44" s="1" t="s">
        <v>1609</v>
      </c>
      <c r="BM44" t="s">
        <v>136</v>
      </c>
      <c r="BN44" s="1" t="s">
        <v>1610</v>
      </c>
      <c r="BP44" t="s">
        <v>1611</v>
      </c>
      <c r="BQ44" t="s">
        <v>144</v>
      </c>
      <c r="BR44" t="s">
        <v>136</v>
      </c>
      <c r="BS44" s="1" t="s">
        <v>1612</v>
      </c>
      <c r="BT44" t="s">
        <v>246</v>
      </c>
      <c r="BU44" t="s">
        <v>144</v>
      </c>
      <c r="BV44" t="s">
        <v>1613</v>
      </c>
      <c r="BW44" t="s">
        <v>142</v>
      </c>
      <c r="BX44" s="1" t="s">
        <v>1614</v>
      </c>
      <c r="BY44" t="s">
        <v>142</v>
      </c>
      <c r="BZ44" t="s">
        <v>1615</v>
      </c>
      <c r="CA44" t="s">
        <v>142</v>
      </c>
      <c r="CB44" t="s">
        <v>1616</v>
      </c>
      <c r="CC44" t="s">
        <v>142</v>
      </c>
      <c r="CD44" t="s">
        <v>144</v>
      </c>
      <c r="CE44" t="s">
        <v>144</v>
      </c>
      <c r="CF44" t="s">
        <v>144</v>
      </c>
      <c r="CG44" t="s">
        <v>142</v>
      </c>
      <c r="CH44" t="s">
        <v>1617</v>
      </c>
      <c r="CI44" t="s">
        <v>171</v>
      </c>
      <c r="CJ44" t="s">
        <v>1618</v>
      </c>
      <c r="CK44" t="s">
        <v>1619</v>
      </c>
      <c r="CL44" t="s">
        <v>136</v>
      </c>
      <c r="CN44" t="s">
        <v>246</v>
      </c>
      <c r="CO44" t="s">
        <v>171</v>
      </c>
      <c r="CP44" t="s">
        <v>1620</v>
      </c>
      <c r="CQ44" t="s">
        <v>136</v>
      </c>
      <c r="CS44" t="s">
        <v>165</v>
      </c>
      <c r="CT44" t="s">
        <v>165</v>
      </c>
      <c r="CU44" t="s">
        <v>1621</v>
      </c>
      <c r="CV44" s="1" t="s">
        <v>1622</v>
      </c>
      <c r="CW44" s="1" t="s">
        <v>1623</v>
      </c>
      <c r="CX44" t="s">
        <v>165</v>
      </c>
      <c r="CY44" t="s">
        <v>1624</v>
      </c>
      <c r="DB44" t="s">
        <v>142</v>
      </c>
      <c r="DC44" t="s">
        <v>1625</v>
      </c>
      <c r="DD44" s="1" t="s">
        <v>1626</v>
      </c>
      <c r="DE44" t="s">
        <v>1627</v>
      </c>
      <c r="DF44" t="s">
        <v>1628</v>
      </c>
    </row>
    <row r="45" spans="1:110" ht="15.95" customHeight="1">
      <c r="A45" t="s">
        <v>1931</v>
      </c>
      <c r="B45" t="s">
        <v>124</v>
      </c>
      <c r="D45" t="s">
        <v>125</v>
      </c>
      <c r="F45" t="s">
        <v>221</v>
      </c>
      <c r="H45" t="s">
        <v>126</v>
      </c>
      <c r="I45" t="s">
        <v>128</v>
      </c>
      <c r="J45" t="s">
        <v>129</v>
      </c>
      <c r="L45" t="s">
        <v>1632</v>
      </c>
      <c r="O45" t="s">
        <v>292</v>
      </c>
      <c r="Q45" t="s">
        <v>183</v>
      </c>
      <c r="S45">
        <v>2005</v>
      </c>
      <c r="T45" t="s">
        <v>293</v>
      </c>
      <c r="U45" t="s">
        <v>293</v>
      </c>
      <c r="V45" t="s">
        <v>330</v>
      </c>
      <c r="W45" t="s">
        <v>136</v>
      </c>
      <c r="X45" t="s">
        <v>1633</v>
      </c>
      <c r="Y45" t="s">
        <v>138</v>
      </c>
      <c r="Z45" t="s">
        <v>1634</v>
      </c>
      <c r="AA45" t="s">
        <v>136</v>
      </c>
      <c r="AB45" t="s">
        <v>1635</v>
      </c>
      <c r="AC45" t="s">
        <v>138</v>
      </c>
      <c r="AE45" t="s">
        <v>138</v>
      </c>
      <c r="AG45" t="s">
        <v>138</v>
      </c>
      <c r="AI45" t="s">
        <v>144</v>
      </c>
      <c r="AJ45" t="s">
        <v>144</v>
      </c>
      <c r="AK45" t="s">
        <v>1636</v>
      </c>
      <c r="AL45" t="s">
        <v>144</v>
      </c>
      <c r="AM45" t="s">
        <v>1637</v>
      </c>
      <c r="AN45" t="s">
        <v>148</v>
      </c>
      <c r="AO45" t="s">
        <v>148</v>
      </c>
      <c r="AP45" t="s">
        <v>148</v>
      </c>
      <c r="AQ45" t="s">
        <v>148</v>
      </c>
      <c r="AR45" t="s">
        <v>148</v>
      </c>
      <c r="AS45" t="s">
        <v>146</v>
      </c>
      <c r="AT45" t="s">
        <v>148</v>
      </c>
      <c r="AU45" t="s">
        <v>148</v>
      </c>
      <c r="AV45" t="s">
        <v>148</v>
      </c>
      <c r="AW45" t="s">
        <v>148</v>
      </c>
      <c r="AX45">
        <v>5</v>
      </c>
      <c r="AY45">
        <v>4</v>
      </c>
      <c r="AZ45">
        <v>2</v>
      </c>
      <c r="BA45">
        <v>3</v>
      </c>
      <c r="BB45">
        <v>6</v>
      </c>
      <c r="BC45">
        <v>10</v>
      </c>
      <c r="BD45">
        <v>8</v>
      </c>
      <c r="BE45">
        <v>9</v>
      </c>
      <c r="BF45">
        <v>1</v>
      </c>
      <c r="BG45">
        <v>7</v>
      </c>
      <c r="BH45" t="s">
        <v>1638</v>
      </c>
      <c r="BI45" t="s">
        <v>1639</v>
      </c>
      <c r="BJ45" t="s">
        <v>1640</v>
      </c>
      <c r="BK45" t="s">
        <v>1641</v>
      </c>
      <c r="BL45" s="1" t="s">
        <v>1642</v>
      </c>
      <c r="BM45" t="s">
        <v>136</v>
      </c>
      <c r="BN45" s="1" t="s">
        <v>1643</v>
      </c>
      <c r="BP45" s="1" t="s">
        <v>1644</v>
      </c>
      <c r="BQ45" t="s">
        <v>144</v>
      </c>
      <c r="BR45" t="s">
        <v>381</v>
      </c>
      <c r="BS45" t="s">
        <v>1645</v>
      </c>
      <c r="BT45" t="s">
        <v>144</v>
      </c>
      <c r="BU45" t="s">
        <v>144</v>
      </c>
      <c r="BV45" s="1" t="s">
        <v>1646</v>
      </c>
      <c r="BW45" t="s">
        <v>144</v>
      </c>
      <c r="BX45" t="s">
        <v>1647</v>
      </c>
      <c r="BY45" t="s">
        <v>246</v>
      </c>
      <c r="BZ45" t="s">
        <v>1648</v>
      </c>
      <c r="CA45" t="s">
        <v>144</v>
      </c>
      <c r="CB45" t="s">
        <v>1649</v>
      </c>
      <c r="CC45" t="s">
        <v>142</v>
      </c>
      <c r="CD45" t="s">
        <v>142</v>
      </c>
      <c r="CE45" t="s">
        <v>144</v>
      </c>
      <c r="CF45" t="s">
        <v>144</v>
      </c>
      <c r="CG45" t="s">
        <v>142</v>
      </c>
      <c r="CH45" t="s">
        <v>1650</v>
      </c>
      <c r="CI45" t="s">
        <v>142</v>
      </c>
      <c r="CJ45" t="s">
        <v>1651</v>
      </c>
      <c r="CK45" s="1" t="s">
        <v>1652</v>
      </c>
      <c r="CL45" t="s">
        <v>136</v>
      </c>
      <c r="CM45" t="s">
        <v>1653</v>
      </c>
      <c r="CN45" t="s">
        <v>142</v>
      </c>
      <c r="CO45" t="s">
        <v>144</v>
      </c>
      <c r="CP45" t="s">
        <v>1654</v>
      </c>
      <c r="CQ45" t="s">
        <v>136</v>
      </c>
      <c r="CR45" t="s">
        <v>1655</v>
      </c>
      <c r="CS45" t="s">
        <v>171</v>
      </c>
      <c r="CT45" t="s">
        <v>142</v>
      </c>
      <c r="CU45" t="s">
        <v>1656</v>
      </c>
      <c r="CV45" s="1" t="s">
        <v>1657</v>
      </c>
      <c r="CW45" s="1" t="s">
        <v>1658</v>
      </c>
      <c r="CX45" t="s">
        <v>144</v>
      </c>
      <c r="CY45" s="1" t="s">
        <v>1659</v>
      </c>
      <c r="CZ45" t="s">
        <v>138</v>
      </c>
      <c r="DB45" t="s">
        <v>171</v>
      </c>
      <c r="DD45" t="s">
        <v>1660</v>
      </c>
      <c r="DE45" t="s">
        <v>1661</v>
      </c>
      <c r="DF45" t="s">
        <v>1662</v>
      </c>
    </row>
    <row r="46" spans="1:110" ht="15.95" customHeight="1">
      <c r="A46" t="s">
        <v>1932</v>
      </c>
      <c r="B46" t="s">
        <v>1666</v>
      </c>
      <c r="D46" t="s">
        <v>125</v>
      </c>
      <c r="F46" t="s">
        <v>221</v>
      </c>
      <c r="H46" t="s">
        <v>1667</v>
      </c>
      <c r="I46" t="s">
        <v>128</v>
      </c>
      <c r="J46" t="s">
        <v>129</v>
      </c>
      <c r="L46" t="s">
        <v>1668</v>
      </c>
      <c r="O46" t="s">
        <v>148</v>
      </c>
      <c r="Q46" t="s">
        <v>132</v>
      </c>
      <c r="S46">
        <v>2009</v>
      </c>
      <c r="T46" t="s">
        <v>759</v>
      </c>
      <c r="U46" t="s">
        <v>184</v>
      </c>
      <c r="V46" t="s">
        <v>1669</v>
      </c>
      <c r="W46" t="s">
        <v>136</v>
      </c>
      <c r="X46" t="s">
        <v>1670</v>
      </c>
      <c r="Y46" t="s">
        <v>136</v>
      </c>
      <c r="Z46" t="s">
        <v>1671</v>
      </c>
      <c r="AA46" t="s">
        <v>136</v>
      </c>
      <c r="AB46" t="s">
        <v>1672</v>
      </c>
      <c r="AC46" t="s">
        <v>138</v>
      </c>
      <c r="AE46" t="s">
        <v>138</v>
      </c>
      <c r="AG46" t="s">
        <v>136</v>
      </c>
      <c r="AH46" t="s">
        <v>1673</v>
      </c>
      <c r="AI46" t="s">
        <v>144</v>
      </c>
      <c r="AJ46" t="s">
        <v>144</v>
      </c>
      <c r="AK46" t="s">
        <v>1674</v>
      </c>
      <c r="AL46" t="s">
        <v>144</v>
      </c>
      <c r="AM46" t="s">
        <v>1675</v>
      </c>
      <c r="AN46" t="s">
        <v>146</v>
      </c>
      <c r="AO46" t="s">
        <v>148</v>
      </c>
      <c r="AP46" t="s">
        <v>148</v>
      </c>
      <c r="AQ46" t="s">
        <v>146</v>
      </c>
      <c r="AR46" t="s">
        <v>146</v>
      </c>
      <c r="AS46" t="s">
        <v>146</v>
      </c>
      <c r="AT46" t="s">
        <v>148</v>
      </c>
      <c r="AU46" t="s">
        <v>148</v>
      </c>
      <c r="AV46" t="s">
        <v>146</v>
      </c>
      <c r="AW46" t="s">
        <v>148</v>
      </c>
      <c r="AX46">
        <v>3</v>
      </c>
      <c r="AY46">
        <v>4</v>
      </c>
      <c r="AZ46">
        <v>2</v>
      </c>
      <c r="BA46">
        <v>7</v>
      </c>
      <c r="BB46">
        <v>5</v>
      </c>
      <c r="BC46">
        <v>10</v>
      </c>
      <c r="BD46">
        <v>8</v>
      </c>
      <c r="BE46">
        <v>1</v>
      </c>
      <c r="BF46">
        <v>6</v>
      </c>
      <c r="BG46">
        <v>9</v>
      </c>
      <c r="BH46" t="s">
        <v>1676</v>
      </c>
      <c r="BI46" t="s">
        <v>1677</v>
      </c>
      <c r="BJ46" t="s">
        <v>1678</v>
      </c>
      <c r="BK46" t="s">
        <v>1679</v>
      </c>
      <c r="BL46" t="s">
        <v>1680</v>
      </c>
      <c r="BM46" t="s">
        <v>136</v>
      </c>
      <c r="BN46" t="s">
        <v>1681</v>
      </c>
      <c r="BP46" t="s">
        <v>1682</v>
      </c>
      <c r="BQ46" t="s">
        <v>144</v>
      </c>
      <c r="BR46" t="s">
        <v>381</v>
      </c>
      <c r="BS46" t="s">
        <v>1683</v>
      </c>
      <c r="BT46" t="s">
        <v>144</v>
      </c>
      <c r="BU46" t="s">
        <v>142</v>
      </c>
      <c r="BV46" t="s">
        <v>1684</v>
      </c>
      <c r="BW46" t="s">
        <v>144</v>
      </c>
      <c r="BX46" t="s">
        <v>1685</v>
      </c>
      <c r="BY46" t="s">
        <v>142</v>
      </c>
      <c r="BZ46" t="s">
        <v>1686</v>
      </c>
      <c r="CA46" t="s">
        <v>144</v>
      </c>
      <c r="CB46" t="s">
        <v>1687</v>
      </c>
      <c r="CC46" t="s">
        <v>142</v>
      </c>
      <c r="CD46" t="s">
        <v>142</v>
      </c>
      <c r="CE46" t="s">
        <v>142</v>
      </c>
      <c r="CF46" t="s">
        <v>142</v>
      </c>
      <c r="CG46" t="s">
        <v>142</v>
      </c>
      <c r="CH46" t="s">
        <v>1688</v>
      </c>
      <c r="CI46" t="s">
        <v>142</v>
      </c>
      <c r="CJ46" t="s">
        <v>1689</v>
      </c>
      <c r="CK46" t="s">
        <v>1690</v>
      </c>
      <c r="CL46" t="s">
        <v>136</v>
      </c>
      <c r="CM46" t="s">
        <v>1691</v>
      </c>
      <c r="CN46" t="s">
        <v>142</v>
      </c>
      <c r="CO46" t="s">
        <v>144</v>
      </c>
      <c r="CP46" t="s">
        <v>1692</v>
      </c>
      <c r="CQ46" t="s">
        <v>381</v>
      </c>
      <c r="CR46" t="s">
        <v>1693</v>
      </c>
      <c r="CV46" t="s">
        <v>1694</v>
      </c>
      <c r="CW46" t="s">
        <v>1695</v>
      </c>
      <c r="CX46" t="s">
        <v>142</v>
      </c>
      <c r="CY46" t="s">
        <v>1696</v>
      </c>
      <c r="CZ46" t="s">
        <v>136</v>
      </c>
      <c r="DB46" t="s">
        <v>142</v>
      </c>
      <c r="DC46" t="s">
        <v>1697</v>
      </c>
      <c r="DD46" t="s">
        <v>1698</v>
      </c>
      <c r="DE46" t="s">
        <v>1699</v>
      </c>
      <c r="DF46" t="s">
        <v>1700</v>
      </c>
    </row>
    <row r="47" spans="1:110" ht="15.95" customHeight="1">
      <c r="A47" t="s">
        <v>1933</v>
      </c>
      <c r="B47" t="s">
        <v>219</v>
      </c>
      <c r="D47" t="s">
        <v>438</v>
      </c>
      <c r="F47" t="s">
        <v>221</v>
      </c>
      <c r="H47" t="s">
        <v>367</v>
      </c>
      <c r="I47" t="s">
        <v>128</v>
      </c>
      <c r="J47" t="s">
        <v>369</v>
      </c>
      <c r="L47" t="s">
        <v>1704</v>
      </c>
      <c r="O47" t="s">
        <v>148</v>
      </c>
      <c r="Q47" t="s">
        <v>183</v>
      </c>
      <c r="S47">
        <v>1984</v>
      </c>
      <c r="T47" t="s">
        <v>224</v>
      </c>
      <c r="U47" t="s">
        <v>225</v>
      </c>
      <c r="V47" t="s">
        <v>1705</v>
      </c>
      <c r="W47" t="s">
        <v>136</v>
      </c>
      <c r="X47" t="s">
        <v>1706</v>
      </c>
      <c r="Y47" t="s">
        <v>136</v>
      </c>
      <c r="Z47" t="s">
        <v>1707</v>
      </c>
      <c r="AA47" t="s">
        <v>138</v>
      </c>
      <c r="AB47" t="s">
        <v>1708</v>
      </c>
      <c r="AC47" t="s">
        <v>138</v>
      </c>
      <c r="AE47" t="s">
        <v>138</v>
      </c>
      <c r="AG47" t="s">
        <v>136</v>
      </c>
      <c r="AH47" t="s">
        <v>1709</v>
      </c>
      <c r="AI47" t="s">
        <v>142</v>
      </c>
      <c r="AJ47" t="s">
        <v>144</v>
      </c>
      <c r="AK47" t="s">
        <v>1710</v>
      </c>
      <c r="AL47" t="s">
        <v>142</v>
      </c>
      <c r="AM47" t="s">
        <v>1711</v>
      </c>
      <c r="AN47" t="s">
        <v>146</v>
      </c>
      <c r="AO47" t="s">
        <v>148</v>
      </c>
      <c r="AP47" t="s">
        <v>148</v>
      </c>
      <c r="AQ47" t="s">
        <v>146</v>
      </c>
      <c r="AR47" t="s">
        <v>146</v>
      </c>
      <c r="AS47" t="s">
        <v>147</v>
      </c>
      <c r="AT47" t="s">
        <v>146</v>
      </c>
      <c r="AU47" t="s">
        <v>148</v>
      </c>
      <c r="AV47" t="s">
        <v>148</v>
      </c>
      <c r="AW47" t="s">
        <v>148</v>
      </c>
      <c r="AX47">
        <v>8</v>
      </c>
      <c r="AY47">
        <v>9</v>
      </c>
      <c r="AZ47">
        <v>4</v>
      </c>
      <c r="BA47">
        <v>6</v>
      </c>
      <c r="BB47">
        <v>10</v>
      </c>
      <c r="BC47">
        <v>7</v>
      </c>
      <c r="BD47">
        <v>2</v>
      </c>
      <c r="BE47">
        <v>3</v>
      </c>
      <c r="BF47">
        <v>1</v>
      </c>
      <c r="BG47">
        <v>5</v>
      </c>
      <c r="BH47" t="s">
        <v>1712</v>
      </c>
      <c r="BI47" t="s">
        <v>1713</v>
      </c>
      <c r="BJ47" t="s">
        <v>1714</v>
      </c>
      <c r="BK47" t="s">
        <v>1714</v>
      </c>
      <c r="BL47" t="s">
        <v>978</v>
      </c>
      <c r="BM47" t="s">
        <v>138</v>
      </c>
      <c r="BO47" t="s">
        <v>1715</v>
      </c>
      <c r="BT47" t="s">
        <v>144</v>
      </c>
      <c r="BU47" t="s">
        <v>144</v>
      </c>
      <c r="BV47" t="s">
        <v>1716</v>
      </c>
      <c r="BW47" t="s">
        <v>144</v>
      </c>
      <c r="BX47" t="s">
        <v>1717</v>
      </c>
      <c r="BY47" t="s">
        <v>144</v>
      </c>
      <c r="BZ47" t="s">
        <v>1718</v>
      </c>
      <c r="CA47" t="s">
        <v>144</v>
      </c>
      <c r="CB47" t="s">
        <v>1719</v>
      </c>
      <c r="CC47" t="s">
        <v>144</v>
      </c>
      <c r="CD47" t="s">
        <v>144</v>
      </c>
      <c r="CE47" t="s">
        <v>144</v>
      </c>
      <c r="CF47" t="s">
        <v>144</v>
      </c>
      <c r="CG47" t="s">
        <v>144</v>
      </c>
      <c r="CH47" t="s">
        <v>1720</v>
      </c>
      <c r="CI47" t="s">
        <v>144</v>
      </c>
      <c r="CJ47" t="s">
        <v>1721</v>
      </c>
      <c r="CK47" t="s">
        <v>1722</v>
      </c>
      <c r="CL47" t="s">
        <v>136</v>
      </c>
      <c r="CM47" t="s">
        <v>1723</v>
      </c>
      <c r="CN47" t="s">
        <v>144</v>
      </c>
      <c r="CO47" t="s">
        <v>144</v>
      </c>
      <c r="CP47" t="s">
        <v>1724</v>
      </c>
      <c r="CQ47" t="s">
        <v>136</v>
      </c>
      <c r="CR47" t="s">
        <v>1725</v>
      </c>
      <c r="CS47" t="s">
        <v>144</v>
      </c>
      <c r="CT47" t="s">
        <v>144</v>
      </c>
      <c r="CU47" t="s">
        <v>282</v>
      </c>
      <c r="CV47" t="s">
        <v>1726</v>
      </c>
      <c r="CW47" t="s">
        <v>1727</v>
      </c>
      <c r="CX47" t="s">
        <v>144</v>
      </c>
      <c r="CY47" t="s">
        <v>1728</v>
      </c>
      <c r="CZ47" t="s">
        <v>138</v>
      </c>
      <c r="DB47" t="s">
        <v>144</v>
      </c>
      <c r="DC47" t="s">
        <v>1729</v>
      </c>
      <c r="DD47" t="s">
        <v>1730</v>
      </c>
      <c r="DE47" t="s">
        <v>1731</v>
      </c>
      <c r="DF47" t="s">
        <v>1732</v>
      </c>
    </row>
    <row r="48" spans="1:110" ht="15.95" customHeight="1">
      <c r="A48" t="s">
        <v>1934</v>
      </c>
      <c r="B48" t="s">
        <v>178</v>
      </c>
      <c r="D48" t="s">
        <v>476</v>
      </c>
      <c r="F48" t="s">
        <v>221</v>
      </c>
      <c r="H48" t="s">
        <v>127</v>
      </c>
      <c r="I48" t="s">
        <v>128</v>
      </c>
      <c r="J48" t="s">
        <v>182</v>
      </c>
      <c r="L48" t="s">
        <v>1261</v>
      </c>
      <c r="O48" t="s">
        <v>292</v>
      </c>
      <c r="Q48" t="s">
        <v>183</v>
      </c>
      <c r="S48">
        <v>2002</v>
      </c>
      <c r="T48" t="s">
        <v>293</v>
      </c>
      <c r="U48" t="s">
        <v>293</v>
      </c>
      <c r="V48" t="s">
        <v>1736</v>
      </c>
      <c r="W48" t="s">
        <v>136</v>
      </c>
      <c r="X48" t="s">
        <v>1737</v>
      </c>
      <c r="Y48" t="s">
        <v>138</v>
      </c>
      <c r="Z48" t="s">
        <v>1738</v>
      </c>
      <c r="AA48" t="s">
        <v>138</v>
      </c>
      <c r="AB48" t="s">
        <v>1739</v>
      </c>
      <c r="AC48" t="s">
        <v>138</v>
      </c>
      <c r="AE48" t="s">
        <v>138</v>
      </c>
      <c r="AG48" t="s">
        <v>136</v>
      </c>
      <c r="AH48" t="s">
        <v>1740</v>
      </c>
      <c r="AI48" t="s">
        <v>144</v>
      </c>
      <c r="AJ48" t="s">
        <v>144</v>
      </c>
      <c r="AK48" t="s">
        <v>1741</v>
      </c>
      <c r="AL48" t="s">
        <v>142</v>
      </c>
      <c r="AM48" t="s">
        <v>1742</v>
      </c>
      <c r="CV48" s="1" t="s">
        <v>1743</v>
      </c>
      <c r="CW48" s="1" t="s">
        <v>1744</v>
      </c>
      <c r="CX48" t="s">
        <v>144</v>
      </c>
      <c r="CY48" t="s">
        <v>1745</v>
      </c>
      <c r="CZ48" t="s">
        <v>138</v>
      </c>
      <c r="DB48" t="s">
        <v>142</v>
      </c>
      <c r="DC48" t="s">
        <v>1746</v>
      </c>
      <c r="DD48" t="s">
        <v>1747</v>
      </c>
      <c r="DE48" s="1" t="s">
        <v>1748</v>
      </c>
      <c r="DF48" t="s">
        <v>1749</v>
      </c>
    </row>
    <row r="49" spans="1:110" ht="15.95" customHeight="1">
      <c r="A49" t="s">
        <v>1935</v>
      </c>
      <c r="B49" t="s">
        <v>892</v>
      </c>
      <c r="D49" t="s">
        <v>125</v>
      </c>
      <c r="F49" t="s">
        <v>126</v>
      </c>
      <c r="H49" t="s">
        <v>978</v>
      </c>
      <c r="I49" t="s">
        <v>223</v>
      </c>
      <c r="J49" t="s">
        <v>182</v>
      </c>
      <c r="L49" t="s">
        <v>1753</v>
      </c>
      <c r="M49" t="s">
        <v>148</v>
      </c>
      <c r="O49" t="s">
        <v>292</v>
      </c>
      <c r="Q49" t="s">
        <v>183</v>
      </c>
      <c r="S49">
        <v>2001</v>
      </c>
      <c r="T49" t="s">
        <v>293</v>
      </c>
      <c r="U49" t="s">
        <v>293</v>
      </c>
      <c r="V49" t="s">
        <v>1754</v>
      </c>
      <c r="W49" t="s">
        <v>138</v>
      </c>
      <c r="X49" t="s">
        <v>1755</v>
      </c>
      <c r="Y49" t="s">
        <v>138</v>
      </c>
      <c r="Z49" t="s">
        <v>1756</v>
      </c>
      <c r="AA49" t="s">
        <v>136</v>
      </c>
      <c r="AB49" t="s">
        <v>1757</v>
      </c>
      <c r="AC49" t="s">
        <v>136</v>
      </c>
      <c r="AD49" t="s">
        <v>1758</v>
      </c>
      <c r="AE49" t="s">
        <v>138</v>
      </c>
      <c r="AG49" t="s">
        <v>136</v>
      </c>
      <c r="AH49" t="s">
        <v>1759</v>
      </c>
      <c r="AI49" t="s">
        <v>142</v>
      </c>
      <c r="AJ49" t="s">
        <v>142</v>
      </c>
      <c r="AK49" t="s">
        <v>1760</v>
      </c>
      <c r="AL49" t="s">
        <v>171</v>
      </c>
      <c r="AM49" t="s">
        <v>1761</v>
      </c>
      <c r="AN49" t="s">
        <v>147</v>
      </c>
      <c r="AO49" t="s">
        <v>147</v>
      </c>
      <c r="AP49" t="s">
        <v>147</v>
      </c>
      <c r="AQ49" t="s">
        <v>147</v>
      </c>
      <c r="AR49" t="s">
        <v>147</v>
      </c>
      <c r="AS49" t="s">
        <v>147</v>
      </c>
      <c r="AT49" t="s">
        <v>147</v>
      </c>
      <c r="AU49" t="s">
        <v>147</v>
      </c>
      <c r="AV49" t="s">
        <v>147</v>
      </c>
      <c r="AW49" t="s">
        <v>147</v>
      </c>
      <c r="AX49">
        <v>3</v>
      </c>
      <c r="AY49">
        <v>9</v>
      </c>
      <c r="AZ49">
        <v>1</v>
      </c>
      <c r="BA49">
        <v>2</v>
      </c>
      <c r="BB49">
        <v>4</v>
      </c>
      <c r="BC49">
        <v>5</v>
      </c>
      <c r="BD49">
        <v>7</v>
      </c>
      <c r="BE49">
        <v>6</v>
      </c>
      <c r="BF49">
        <v>10</v>
      </c>
      <c r="BG49">
        <v>8</v>
      </c>
      <c r="BH49" t="s">
        <v>1762</v>
      </c>
      <c r="BI49" t="s">
        <v>1762</v>
      </c>
      <c r="BJ49" t="s">
        <v>1763</v>
      </c>
      <c r="BK49" t="s">
        <v>1763</v>
      </c>
      <c r="BL49" t="s">
        <v>1764</v>
      </c>
      <c r="BM49" t="s">
        <v>136</v>
      </c>
      <c r="BN49" t="s">
        <v>1765</v>
      </c>
      <c r="BP49" t="s">
        <v>1766</v>
      </c>
      <c r="BQ49" t="s">
        <v>144</v>
      </c>
      <c r="BR49" t="s">
        <v>381</v>
      </c>
      <c r="BS49" t="s">
        <v>1767</v>
      </c>
      <c r="BT49" t="s">
        <v>144</v>
      </c>
      <c r="BU49" t="s">
        <v>144</v>
      </c>
      <c r="BV49" t="s">
        <v>1768</v>
      </c>
      <c r="BW49" t="s">
        <v>144</v>
      </c>
      <c r="BX49" t="s">
        <v>1769</v>
      </c>
      <c r="BY49" t="s">
        <v>165</v>
      </c>
      <c r="BZ49" t="s">
        <v>1770</v>
      </c>
      <c r="CA49" t="s">
        <v>144</v>
      </c>
      <c r="CB49" t="s">
        <v>1771</v>
      </c>
      <c r="CC49" t="s">
        <v>165</v>
      </c>
      <c r="CD49" t="s">
        <v>165</v>
      </c>
      <c r="CE49" t="s">
        <v>165</v>
      </c>
      <c r="CF49" t="s">
        <v>165</v>
      </c>
      <c r="CG49" t="s">
        <v>165</v>
      </c>
      <c r="CH49" t="s">
        <v>1772</v>
      </c>
      <c r="CI49" t="s">
        <v>144</v>
      </c>
      <c r="CJ49" t="s">
        <v>1773</v>
      </c>
      <c r="CK49" t="s">
        <v>1774</v>
      </c>
      <c r="CL49" t="s">
        <v>136</v>
      </c>
      <c r="CM49" t="s">
        <v>1775</v>
      </c>
      <c r="CN49" t="s">
        <v>165</v>
      </c>
      <c r="CO49" t="s">
        <v>142</v>
      </c>
      <c r="CP49" t="s">
        <v>1776</v>
      </c>
      <c r="CQ49" t="s">
        <v>138</v>
      </c>
      <c r="CR49" t="s">
        <v>1777</v>
      </c>
      <c r="CV49" s="1" t="s">
        <v>1778</v>
      </c>
      <c r="CW49" t="s">
        <v>1779</v>
      </c>
      <c r="CX49" t="s">
        <v>142</v>
      </c>
      <c r="CY49" t="s">
        <v>1780</v>
      </c>
      <c r="CZ49" t="s">
        <v>138</v>
      </c>
      <c r="DB49" t="s">
        <v>171</v>
      </c>
      <c r="DC49" t="s">
        <v>1781</v>
      </c>
      <c r="DD49" t="s">
        <v>1782</v>
      </c>
      <c r="DE49" t="s">
        <v>1783</v>
      </c>
      <c r="DF49" t="s">
        <v>1784</v>
      </c>
    </row>
    <row r="50" spans="1:110" ht="15.95" customHeight="1">
      <c r="A50" t="s">
        <v>1936</v>
      </c>
      <c r="B50" t="s">
        <v>969</v>
      </c>
      <c r="D50" t="s">
        <v>220</v>
      </c>
      <c r="F50" t="s">
        <v>221</v>
      </c>
      <c r="H50" t="s">
        <v>138</v>
      </c>
      <c r="I50" t="s">
        <v>1788</v>
      </c>
      <c r="J50" t="s">
        <v>182</v>
      </c>
      <c r="L50" t="s">
        <v>138</v>
      </c>
      <c r="M50" t="s">
        <v>148</v>
      </c>
      <c r="O50" t="s">
        <v>148</v>
      </c>
      <c r="Q50" t="s">
        <v>183</v>
      </c>
      <c r="S50">
        <v>2005</v>
      </c>
      <c r="T50" t="s">
        <v>133</v>
      </c>
      <c r="U50" t="s">
        <v>184</v>
      </c>
      <c r="V50" t="s">
        <v>1789</v>
      </c>
      <c r="W50" t="s">
        <v>136</v>
      </c>
      <c r="X50" t="s">
        <v>1790</v>
      </c>
      <c r="Y50" t="s">
        <v>136</v>
      </c>
      <c r="Z50" t="s">
        <v>1791</v>
      </c>
      <c r="AA50" t="s">
        <v>136</v>
      </c>
      <c r="AB50" t="s">
        <v>1792</v>
      </c>
      <c r="AC50" t="s">
        <v>136</v>
      </c>
      <c r="AD50" t="s">
        <v>1793</v>
      </c>
      <c r="AE50" t="s">
        <v>138</v>
      </c>
      <c r="AG50" t="s">
        <v>136</v>
      </c>
      <c r="AH50" t="s">
        <v>1794</v>
      </c>
      <c r="AI50" t="s">
        <v>144</v>
      </c>
      <c r="AJ50" t="s">
        <v>142</v>
      </c>
      <c r="AK50" t="s">
        <v>1795</v>
      </c>
      <c r="AL50" t="s">
        <v>142</v>
      </c>
      <c r="AM50" t="s">
        <v>1796</v>
      </c>
      <c r="AN50" t="s">
        <v>450</v>
      </c>
      <c r="AO50" t="s">
        <v>147</v>
      </c>
      <c r="AP50" t="s">
        <v>146</v>
      </c>
      <c r="AQ50" t="s">
        <v>146</v>
      </c>
      <c r="AR50" t="s">
        <v>146</v>
      </c>
      <c r="AS50" t="s">
        <v>147</v>
      </c>
      <c r="AT50" t="s">
        <v>147</v>
      </c>
      <c r="AU50" t="s">
        <v>147</v>
      </c>
      <c r="AV50" t="s">
        <v>146</v>
      </c>
      <c r="AW50" t="s">
        <v>146</v>
      </c>
      <c r="AX50">
        <v>9</v>
      </c>
      <c r="AY50">
        <v>8</v>
      </c>
      <c r="AZ50">
        <v>2</v>
      </c>
      <c r="BA50">
        <v>3</v>
      </c>
      <c r="BB50">
        <v>7</v>
      </c>
      <c r="BC50">
        <v>10</v>
      </c>
      <c r="BD50">
        <v>1</v>
      </c>
      <c r="BE50">
        <v>4</v>
      </c>
      <c r="BF50">
        <v>5</v>
      </c>
      <c r="BG50">
        <v>6</v>
      </c>
      <c r="BH50" t="s">
        <v>1797</v>
      </c>
      <c r="BI50" t="s">
        <v>1798</v>
      </c>
      <c r="BJ50" t="s">
        <v>1799</v>
      </c>
      <c r="BK50" t="s">
        <v>1800</v>
      </c>
      <c r="BL50" s="1" t="s">
        <v>1801</v>
      </c>
      <c r="BM50" t="s">
        <v>138</v>
      </c>
      <c r="BO50" t="s">
        <v>1802</v>
      </c>
      <c r="BT50" t="s">
        <v>144</v>
      </c>
      <c r="BU50" t="s">
        <v>142</v>
      </c>
      <c r="BV50" t="s">
        <v>1803</v>
      </c>
      <c r="BW50" t="s">
        <v>142</v>
      </c>
      <c r="BX50" t="s">
        <v>1804</v>
      </c>
      <c r="BY50" t="s">
        <v>142</v>
      </c>
      <c r="BZ50" t="s">
        <v>1805</v>
      </c>
      <c r="CA50" t="s">
        <v>171</v>
      </c>
      <c r="CB50" t="s">
        <v>1806</v>
      </c>
      <c r="CC50" t="s">
        <v>142</v>
      </c>
      <c r="CD50" t="s">
        <v>171</v>
      </c>
      <c r="CH50" s="1" t="s">
        <v>1807</v>
      </c>
      <c r="CI50" t="s">
        <v>165</v>
      </c>
      <c r="CJ50" t="s">
        <v>1808</v>
      </c>
      <c r="CK50" t="s">
        <v>1809</v>
      </c>
      <c r="CL50" t="s">
        <v>136</v>
      </c>
      <c r="CM50" s="1" t="s">
        <v>1810</v>
      </c>
      <c r="CN50" t="s">
        <v>142</v>
      </c>
      <c r="CO50" t="s">
        <v>144</v>
      </c>
      <c r="CP50" t="s">
        <v>1811</v>
      </c>
      <c r="CQ50" t="s">
        <v>381</v>
      </c>
      <c r="CR50" t="s">
        <v>1812</v>
      </c>
      <c r="CV50" t="s">
        <v>1813</v>
      </c>
      <c r="CX50" t="s">
        <v>142</v>
      </c>
      <c r="CY50" t="s">
        <v>1814</v>
      </c>
      <c r="CZ50" t="s">
        <v>138</v>
      </c>
      <c r="DB50" t="s">
        <v>171</v>
      </c>
      <c r="DC50" t="s">
        <v>1815</v>
      </c>
      <c r="DD50" s="1" t="s">
        <v>1816</v>
      </c>
      <c r="DE50" s="1" t="s">
        <v>1817</v>
      </c>
      <c r="DF50" t="s">
        <v>1818</v>
      </c>
    </row>
    <row r="51" spans="1:110" ht="15.95" customHeight="1">
      <c r="A51" t="s">
        <v>1937</v>
      </c>
      <c r="B51" t="s">
        <v>969</v>
      </c>
      <c r="D51" t="s">
        <v>179</v>
      </c>
      <c r="F51" t="s">
        <v>367</v>
      </c>
      <c r="H51" t="s">
        <v>1822</v>
      </c>
      <c r="I51" t="s">
        <v>328</v>
      </c>
      <c r="J51" t="s">
        <v>182</v>
      </c>
      <c r="L51" t="s">
        <v>138</v>
      </c>
      <c r="M51" t="s">
        <v>292</v>
      </c>
      <c r="O51" t="s">
        <v>148</v>
      </c>
      <c r="Q51" t="s">
        <v>183</v>
      </c>
      <c r="S51">
        <v>1991</v>
      </c>
      <c r="T51" t="s">
        <v>224</v>
      </c>
      <c r="U51" t="s">
        <v>225</v>
      </c>
      <c r="V51" t="s">
        <v>1823</v>
      </c>
      <c r="W51" t="s">
        <v>136</v>
      </c>
      <c r="X51" t="s">
        <v>1824</v>
      </c>
      <c r="Y51" t="s">
        <v>138</v>
      </c>
      <c r="Z51" t="s">
        <v>1825</v>
      </c>
      <c r="AA51" t="s">
        <v>136</v>
      </c>
      <c r="AB51" t="s">
        <v>1826</v>
      </c>
      <c r="AC51" t="s">
        <v>136</v>
      </c>
      <c r="AD51" t="s">
        <v>1827</v>
      </c>
      <c r="AE51" t="s">
        <v>138</v>
      </c>
      <c r="AG51" t="s">
        <v>138</v>
      </c>
      <c r="AI51" t="s">
        <v>144</v>
      </c>
      <c r="AJ51" t="s">
        <v>142</v>
      </c>
      <c r="AK51" t="s">
        <v>1828</v>
      </c>
      <c r="AL51" t="s">
        <v>171</v>
      </c>
      <c r="AM51" t="s">
        <v>1829</v>
      </c>
      <c r="AN51" t="s">
        <v>147</v>
      </c>
      <c r="AO51" t="s">
        <v>147</v>
      </c>
      <c r="AP51" t="s">
        <v>147</v>
      </c>
      <c r="AQ51" t="s">
        <v>147</v>
      </c>
      <c r="AR51" t="s">
        <v>147</v>
      </c>
      <c r="AS51" t="s">
        <v>147</v>
      </c>
      <c r="AT51" t="s">
        <v>148</v>
      </c>
      <c r="AU51" t="s">
        <v>148</v>
      </c>
      <c r="AV51" t="s">
        <v>147</v>
      </c>
      <c r="AW51" t="s">
        <v>147</v>
      </c>
      <c r="AX51">
        <v>5</v>
      </c>
      <c r="AY51">
        <v>4</v>
      </c>
      <c r="AZ51">
        <v>2</v>
      </c>
      <c r="BA51">
        <v>1</v>
      </c>
      <c r="BB51">
        <v>7</v>
      </c>
      <c r="BC51">
        <v>8</v>
      </c>
      <c r="BD51">
        <v>6</v>
      </c>
      <c r="BE51">
        <v>3</v>
      </c>
      <c r="BF51">
        <v>9</v>
      </c>
      <c r="BG51">
        <v>10</v>
      </c>
      <c r="BH51" t="s">
        <v>1830</v>
      </c>
      <c r="BI51" t="s">
        <v>1830</v>
      </c>
      <c r="BJ51" t="s">
        <v>1831</v>
      </c>
      <c r="BK51" t="s">
        <v>1831</v>
      </c>
      <c r="BL51" t="s">
        <v>1832</v>
      </c>
      <c r="BM51" t="s">
        <v>138</v>
      </c>
      <c r="BO51" t="s">
        <v>1833</v>
      </c>
      <c r="BT51" t="s">
        <v>144</v>
      </c>
      <c r="BU51" t="s">
        <v>142</v>
      </c>
      <c r="BV51" t="s">
        <v>1834</v>
      </c>
      <c r="BW51" t="s">
        <v>142</v>
      </c>
      <c r="BX51" t="s">
        <v>1835</v>
      </c>
      <c r="BY51" t="s">
        <v>142</v>
      </c>
      <c r="BZ51" t="s">
        <v>1836</v>
      </c>
      <c r="CA51" t="s">
        <v>142</v>
      </c>
      <c r="CB51" t="s">
        <v>1837</v>
      </c>
      <c r="CC51" t="s">
        <v>144</v>
      </c>
      <c r="CD51" t="s">
        <v>144</v>
      </c>
      <c r="CE51" t="s">
        <v>142</v>
      </c>
      <c r="CF51" t="s">
        <v>142</v>
      </c>
      <c r="CG51" t="s">
        <v>142</v>
      </c>
      <c r="CH51" t="s">
        <v>1838</v>
      </c>
      <c r="CI51" t="s">
        <v>142</v>
      </c>
      <c r="CJ51" t="s">
        <v>1839</v>
      </c>
      <c r="CK51" t="s">
        <v>1840</v>
      </c>
      <c r="CL51" t="s">
        <v>136</v>
      </c>
      <c r="CM51" t="s">
        <v>1841</v>
      </c>
      <c r="CN51" t="s">
        <v>165</v>
      </c>
      <c r="CO51" t="s">
        <v>142</v>
      </c>
      <c r="CP51" t="s">
        <v>1842</v>
      </c>
      <c r="CQ51" t="s">
        <v>136</v>
      </c>
      <c r="CR51" t="s">
        <v>1843</v>
      </c>
      <c r="CS51" t="s">
        <v>165</v>
      </c>
      <c r="CT51" t="s">
        <v>142</v>
      </c>
      <c r="CU51" t="s">
        <v>1842</v>
      </c>
      <c r="CV51" t="s">
        <v>1844</v>
      </c>
      <c r="CW51" t="s">
        <v>1845</v>
      </c>
      <c r="CX51" t="s">
        <v>142</v>
      </c>
      <c r="CY51" t="s">
        <v>1846</v>
      </c>
      <c r="CZ51" t="s">
        <v>138</v>
      </c>
      <c r="DB51" t="s">
        <v>142</v>
      </c>
      <c r="DC51" t="s">
        <v>1847</v>
      </c>
      <c r="DD51" t="s">
        <v>1848</v>
      </c>
      <c r="DE51" t="s">
        <v>1849</v>
      </c>
      <c r="DF51" t="s">
        <v>1850</v>
      </c>
    </row>
    <row r="52" spans="1:110" ht="15.95" customHeight="1">
      <c r="A52" t="s">
        <v>1938</v>
      </c>
      <c r="B52" t="s">
        <v>405</v>
      </c>
      <c r="D52" t="s">
        <v>1331</v>
      </c>
      <c r="F52" t="s">
        <v>180</v>
      </c>
      <c r="H52" t="s">
        <v>1854</v>
      </c>
      <c r="I52" t="s">
        <v>1855</v>
      </c>
      <c r="J52" t="s">
        <v>182</v>
      </c>
      <c r="L52" t="s">
        <v>1856</v>
      </c>
      <c r="O52" t="s">
        <v>131</v>
      </c>
      <c r="Q52" t="s">
        <v>183</v>
      </c>
      <c r="S52">
        <v>2004</v>
      </c>
      <c r="T52" t="s">
        <v>133</v>
      </c>
      <c r="U52" t="s">
        <v>133</v>
      </c>
      <c r="V52" t="s">
        <v>1857</v>
      </c>
      <c r="W52" t="s">
        <v>136</v>
      </c>
      <c r="X52" t="s">
        <v>1858</v>
      </c>
      <c r="Y52" t="s">
        <v>138</v>
      </c>
      <c r="Z52" t="s">
        <v>1859</v>
      </c>
      <c r="AA52" t="s">
        <v>138</v>
      </c>
      <c r="AB52" t="s">
        <v>1860</v>
      </c>
      <c r="AC52" t="s">
        <v>138</v>
      </c>
      <c r="AE52" t="s">
        <v>138</v>
      </c>
      <c r="AG52" t="s">
        <v>138</v>
      </c>
      <c r="AI52" t="s">
        <v>171</v>
      </c>
      <c r="AJ52" t="s">
        <v>171</v>
      </c>
      <c r="AK52" t="s">
        <v>1861</v>
      </c>
      <c r="AL52" t="s">
        <v>142</v>
      </c>
      <c r="AM52" t="s">
        <v>1862</v>
      </c>
      <c r="AN52" t="s">
        <v>147</v>
      </c>
      <c r="AO52" t="s">
        <v>148</v>
      </c>
      <c r="AP52" t="s">
        <v>147</v>
      </c>
      <c r="AQ52" t="s">
        <v>147</v>
      </c>
      <c r="AR52" t="s">
        <v>147</v>
      </c>
      <c r="AS52" t="s">
        <v>147</v>
      </c>
      <c r="AT52" t="s">
        <v>147</v>
      </c>
      <c r="AU52" t="s">
        <v>147</v>
      </c>
      <c r="AV52" t="s">
        <v>148</v>
      </c>
      <c r="AW52" t="s">
        <v>147</v>
      </c>
      <c r="AX52">
        <v>7</v>
      </c>
      <c r="AY52">
        <v>1</v>
      </c>
      <c r="AZ52">
        <v>3</v>
      </c>
      <c r="BA52">
        <v>6</v>
      </c>
      <c r="BB52">
        <v>4</v>
      </c>
      <c r="BC52">
        <v>9</v>
      </c>
      <c r="BD52">
        <v>10</v>
      </c>
      <c r="BE52">
        <v>5</v>
      </c>
      <c r="BF52">
        <v>2</v>
      </c>
      <c r="BG52">
        <v>8</v>
      </c>
      <c r="BH52" t="s">
        <v>1863</v>
      </c>
      <c r="BI52" t="s">
        <v>1864</v>
      </c>
      <c r="BJ52" t="s">
        <v>1865</v>
      </c>
      <c r="BK52" t="s">
        <v>1866</v>
      </c>
      <c r="BL52" t="s">
        <v>1867</v>
      </c>
      <c r="BM52" t="s">
        <v>136</v>
      </c>
      <c r="BN52" t="s">
        <v>1868</v>
      </c>
      <c r="BP52" t="s">
        <v>1869</v>
      </c>
      <c r="BQ52" t="s">
        <v>144</v>
      </c>
      <c r="BR52" t="s">
        <v>381</v>
      </c>
      <c r="BS52" t="s">
        <v>1870</v>
      </c>
      <c r="BT52" t="s">
        <v>142</v>
      </c>
      <c r="BU52" t="s">
        <v>144</v>
      </c>
      <c r="BV52" t="s">
        <v>1871</v>
      </c>
      <c r="BW52" t="s">
        <v>171</v>
      </c>
      <c r="BX52" t="s">
        <v>1872</v>
      </c>
      <c r="BY52" t="s">
        <v>171</v>
      </c>
      <c r="BZ52" t="s">
        <v>1873</v>
      </c>
      <c r="CA52" t="s">
        <v>165</v>
      </c>
      <c r="CB52" t="s">
        <v>1874</v>
      </c>
      <c r="CC52" t="s">
        <v>142</v>
      </c>
      <c r="CD52" t="s">
        <v>142</v>
      </c>
      <c r="CE52" t="s">
        <v>142</v>
      </c>
      <c r="CF52" t="s">
        <v>142</v>
      </c>
      <c r="CG52" t="s">
        <v>142</v>
      </c>
      <c r="CH52" t="s">
        <v>1875</v>
      </c>
      <c r="CI52" t="s">
        <v>142</v>
      </c>
      <c r="CJ52" t="s">
        <v>1876</v>
      </c>
      <c r="CK52" t="s">
        <v>1877</v>
      </c>
      <c r="CL52" t="s">
        <v>136</v>
      </c>
      <c r="CM52" t="s">
        <v>1878</v>
      </c>
      <c r="CN52" t="s">
        <v>142</v>
      </c>
      <c r="CO52" t="s">
        <v>142</v>
      </c>
      <c r="CP52" t="s">
        <v>1879</v>
      </c>
      <c r="CQ52" t="s">
        <v>138</v>
      </c>
      <c r="CR52" t="s">
        <v>1880</v>
      </c>
      <c r="CV52" t="s">
        <v>1881</v>
      </c>
      <c r="CW52" t="s">
        <v>1882</v>
      </c>
      <c r="CX52" t="s">
        <v>142</v>
      </c>
      <c r="CY52" t="s">
        <v>1883</v>
      </c>
      <c r="DB52" t="s">
        <v>142</v>
      </c>
      <c r="DC52" t="s">
        <v>1884</v>
      </c>
      <c r="DD52" t="s">
        <v>1885</v>
      </c>
      <c r="DE52" t="s">
        <v>1886</v>
      </c>
      <c r="DF52" t="s">
        <v>1887</v>
      </c>
    </row>
  </sheetData>
  <phoneticPr fontId="18"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09FA8-2A98-450B-9592-799662438E75}">
  <dimension ref="A1:S85"/>
  <sheetViews>
    <sheetView zoomScaleNormal="100" workbookViewId="0">
      <selection activeCell="L45" sqref="L45"/>
    </sheetView>
  </sheetViews>
  <sheetFormatPr defaultRowHeight="15.75"/>
  <cols>
    <col min="14" max="14" width="36.5" bestFit="1" customWidth="1"/>
    <col min="15" max="15" width="9.375" customWidth="1"/>
    <col min="17" max="17" width="10.5" bestFit="1" customWidth="1"/>
    <col min="18" max="18" width="10.875" customWidth="1"/>
  </cols>
  <sheetData>
    <row r="1" spans="1:19">
      <c r="A1" t="s">
        <v>0</v>
      </c>
      <c r="B1" t="s">
        <v>51</v>
      </c>
      <c r="C1" t="s">
        <v>52</v>
      </c>
      <c r="D1" t="s">
        <v>53</v>
      </c>
      <c r="E1" t="s">
        <v>54</v>
      </c>
      <c r="F1" t="s">
        <v>55</v>
      </c>
      <c r="G1" t="s">
        <v>56</v>
      </c>
      <c r="H1" t="s">
        <v>57</v>
      </c>
      <c r="I1" t="s">
        <v>58</v>
      </c>
      <c r="J1" t="s">
        <v>59</v>
      </c>
      <c r="K1" t="s">
        <v>60</v>
      </c>
      <c r="O1" s="7" t="s">
        <v>450</v>
      </c>
      <c r="P1" s="7" t="s">
        <v>147</v>
      </c>
      <c r="Q1" s="7" t="s">
        <v>146</v>
      </c>
      <c r="R1" s="7" t="s">
        <v>148</v>
      </c>
    </row>
    <row r="2" spans="1:19">
      <c r="A2" t="s">
        <v>1888</v>
      </c>
      <c r="B2" t="s">
        <v>146</v>
      </c>
      <c r="C2" t="s">
        <v>146</v>
      </c>
      <c r="D2" t="s">
        <v>146</v>
      </c>
      <c r="E2" t="s">
        <v>146</v>
      </c>
      <c r="F2" t="s">
        <v>147</v>
      </c>
      <c r="G2" t="s">
        <v>147</v>
      </c>
      <c r="H2" t="s">
        <v>147</v>
      </c>
      <c r="I2" t="s">
        <v>146</v>
      </c>
      <c r="J2" t="s">
        <v>148</v>
      </c>
      <c r="K2" t="s">
        <v>147</v>
      </c>
      <c r="N2" s="2" t="s">
        <v>51</v>
      </c>
      <c r="O2" s="4">
        <f>COUNTIF(B2:B85, "GCSE")</f>
        <v>7</v>
      </c>
      <c r="P2" s="4">
        <f>COUNTIF(B2:B85, "A Level")</f>
        <v>45</v>
      </c>
      <c r="Q2" s="4">
        <f>COUNTIF(B2:B85, "1st Year UG")</f>
        <v>20</v>
      </c>
      <c r="R2" s="4">
        <f>COUNTIF(B2:B85, "Beyond 1st Year UG")</f>
        <v>11</v>
      </c>
      <c r="S2">
        <f>SUM(O2:R2)</f>
        <v>83</v>
      </c>
    </row>
    <row r="3" spans="1:19">
      <c r="A3" t="s">
        <v>1889</v>
      </c>
      <c r="B3" t="s">
        <v>146</v>
      </c>
      <c r="C3" t="s">
        <v>148</v>
      </c>
      <c r="D3" t="s">
        <v>148</v>
      </c>
      <c r="E3" t="s">
        <v>148</v>
      </c>
      <c r="F3" t="s">
        <v>146</v>
      </c>
      <c r="G3" t="s">
        <v>147</v>
      </c>
      <c r="H3" t="s">
        <v>146</v>
      </c>
      <c r="I3" t="s">
        <v>146</v>
      </c>
      <c r="J3" t="s">
        <v>148</v>
      </c>
      <c r="K3" t="s">
        <v>147</v>
      </c>
      <c r="N3" s="2" t="s">
        <v>52</v>
      </c>
      <c r="O3" s="4">
        <f>COUNTIF(C2:C85, "GCSE")</f>
        <v>2</v>
      </c>
      <c r="P3" s="4">
        <f>COUNTIF(C2:C85, "A Level")</f>
        <v>29</v>
      </c>
      <c r="Q3" s="4">
        <f>COUNTIF(C2:C85, "1st Year UG")</f>
        <v>17</v>
      </c>
      <c r="R3" s="4">
        <f>COUNTIF(C2:C85, "Beyond 1st Year UG")</f>
        <v>35</v>
      </c>
      <c r="S3">
        <f t="shared" ref="S3:S11" si="0">SUM(O3:R3)</f>
        <v>83</v>
      </c>
    </row>
    <row r="4" spans="1:19">
      <c r="A4" t="s">
        <v>1890</v>
      </c>
      <c r="B4" t="s">
        <v>146</v>
      </c>
      <c r="C4" t="s">
        <v>146</v>
      </c>
      <c r="D4" t="s">
        <v>146</v>
      </c>
      <c r="E4" t="s">
        <v>146</v>
      </c>
      <c r="F4" t="s">
        <v>146</v>
      </c>
      <c r="G4" t="s">
        <v>146</v>
      </c>
      <c r="H4" t="s">
        <v>146</v>
      </c>
      <c r="I4" t="s">
        <v>147</v>
      </c>
      <c r="J4" t="s">
        <v>147</v>
      </c>
      <c r="K4" t="s">
        <v>147</v>
      </c>
      <c r="N4" s="2" t="s">
        <v>53</v>
      </c>
      <c r="O4" s="4">
        <f>COUNTIF(D4:D87, "GCSE")</f>
        <v>1</v>
      </c>
      <c r="P4" s="4">
        <f>COUNTIF(D2:D85, "A Level")</f>
        <v>28</v>
      </c>
      <c r="Q4" s="4">
        <f>COUNTIF(D2:D85, "1st Year UG")</f>
        <v>28</v>
      </c>
      <c r="R4" s="4">
        <f>COUNTIF(D2:D85, "Beyond 1st Year UG")</f>
        <v>26</v>
      </c>
      <c r="S4">
        <f t="shared" si="0"/>
        <v>83</v>
      </c>
    </row>
    <row r="5" spans="1:19">
      <c r="A5" t="s">
        <v>1891</v>
      </c>
      <c r="B5" t="s">
        <v>146</v>
      </c>
      <c r="C5" t="s">
        <v>146</v>
      </c>
      <c r="D5" t="s">
        <v>146</v>
      </c>
      <c r="E5" t="s">
        <v>146</v>
      </c>
      <c r="F5" t="s">
        <v>147</v>
      </c>
      <c r="G5" t="s">
        <v>147</v>
      </c>
      <c r="H5" t="s">
        <v>147</v>
      </c>
      <c r="I5" t="s">
        <v>147</v>
      </c>
      <c r="J5" t="s">
        <v>146</v>
      </c>
      <c r="K5" t="s">
        <v>147</v>
      </c>
      <c r="N5" s="2" t="s">
        <v>54</v>
      </c>
      <c r="O5" s="4">
        <f>COUNTIF(E2:E85, "GCSE")</f>
        <v>1</v>
      </c>
      <c r="P5" s="4">
        <f>COUNTIF(E2:E85, "A Level")</f>
        <v>34</v>
      </c>
      <c r="Q5" s="4">
        <f>COUNTIF(E2:E85, "1st Year UG")</f>
        <v>23</v>
      </c>
      <c r="R5" s="4">
        <f>COUNTIF(E2:E85, "Beyond 1st Year UG")</f>
        <v>25</v>
      </c>
      <c r="S5">
        <f t="shared" si="0"/>
        <v>83</v>
      </c>
    </row>
    <row r="6" spans="1:19">
      <c r="A6" t="s">
        <v>1892</v>
      </c>
      <c r="B6" t="s">
        <v>148</v>
      </c>
      <c r="C6" t="s">
        <v>148</v>
      </c>
      <c r="D6" t="s">
        <v>148</v>
      </c>
      <c r="E6" t="s">
        <v>148</v>
      </c>
      <c r="F6" t="s">
        <v>148</v>
      </c>
      <c r="G6" t="s">
        <v>148</v>
      </c>
      <c r="H6" t="s">
        <v>148</v>
      </c>
      <c r="I6" t="s">
        <v>148</v>
      </c>
      <c r="J6" t="s">
        <v>148</v>
      </c>
      <c r="K6" t="s">
        <v>148</v>
      </c>
      <c r="N6" s="2" t="s">
        <v>55</v>
      </c>
      <c r="O6" s="4">
        <f>COUNTIF(F2:F85, "GCSE")</f>
        <v>5</v>
      </c>
      <c r="P6" s="4">
        <f>COUNTIF(F2:F85, "A Level")</f>
        <v>40</v>
      </c>
      <c r="Q6" s="4">
        <f>COUNTIF(F2:F85, "1st Year UG")</f>
        <v>26</v>
      </c>
      <c r="R6" s="4">
        <f>COUNTIF(F2:F85, "Beyond 1st Year UG")</f>
        <v>12</v>
      </c>
      <c r="S6">
        <f t="shared" si="0"/>
        <v>83</v>
      </c>
    </row>
    <row r="7" spans="1:19">
      <c r="A7" t="s">
        <v>1893</v>
      </c>
      <c r="B7" t="s">
        <v>146</v>
      </c>
      <c r="C7" t="s">
        <v>148</v>
      </c>
      <c r="D7" t="s">
        <v>146</v>
      </c>
      <c r="E7" t="s">
        <v>146</v>
      </c>
      <c r="F7" t="s">
        <v>146</v>
      </c>
      <c r="G7" t="s">
        <v>147</v>
      </c>
      <c r="H7" t="s">
        <v>146</v>
      </c>
      <c r="I7" t="s">
        <v>146</v>
      </c>
      <c r="J7" t="s">
        <v>147</v>
      </c>
      <c r="K7" t="s">
        <v>147</v>
      </c>
      <c r="N7" s="2" t="s">
        <v>56</v>
      </c>
      <c r="O7" s="4">
        <f>COUNTIF(G2:G85, "GCSE")</f>
        <v>9</v>
      </c>
      <c r="P7" s="4">
        <f>COUNTIF(G2:G85, "A Level")</f>
        <v>54</v>
      </c>
      <c r="Q7" s="4">
        <f>COUNTIF(G2:G85, "1st Year UG")</f>
        <v>11</v>
      </c>
      <c r="R7" s="4">
        <f>COUNTIF(G2:G85, "Beyond 1st Year UG")</f>
        <v>9</v>
      </c>
      <c r="S7">
        <f t="shared" si="0"/>
        <v>83</v>
      </c>
    </row>
    <row r="8" spans="1:19">
      <c r="A8" t="s">
        <v>1894</v>
      </c>
      <c r="B8" t="s">
        <v>148</v>
      </c>
      <c r="C8" t="s">
        <v>148</v>
      </c>
      <c r="D8" t="s">
        <v>148</v>
      </c>
      <c r="E8" t="s">
        <v>148</v>
      </c>
      <c r="F8" t="s">
        <v>148</v>
      </c>
      <c r="G8" t="s">
        <v>148</v>
      </c>
      <c r="H8" t="s">
        <v>148</v>
      </c>
      <c r="I8" t="s">
        <v>148</v>
      </c>
      <c r="J8" t="s">
        <v>148</v>
      </c>
      <c r="K8" t="s">
        <v>148</v>
      </c>
      <c r="N8" s="2" t="s">
        <v>57</v>
      </c>
      <c r="O8" s="4">
        <f>COUNTIF(H2:H85, "GCSE")</f>
        <v>4</v>
      </c>
      <c r="P8" s="4">
        <f>COUNTIF(H2:H85, "A Level")</f>
        <v>43</v>
      </c>
      <c r="Q8" s="4">
        <f>COUNTIF(H2:H85, "1st Year UG")</f>
        <v>21</v>
      </c>
      <c r="R8" s="4">
        <f>COUNTIF(H2:H85, "Beyond 1st Year UG")</f>
        <v>15</v>
      </c>
      <c r="S8">
        <f t="shared" si="0"/>
        <v>83</v>
      </c>
    </row>
    <row r="9" spans="1:19">
      <c r="A9" t="s">
        <v>1895</v>
      </c>
      <c r="B9" t="s">
        <v>147</v>
      </c>
      <c r="C9" t="s">
        <v>148</v>
      </c>
      <c r="D9" t="s">
        <v>148</v>
      </c>
      <c r="E9" t="s">
        <v>148</v>
      </c>
      <c r="F9" t="s">
        <v>146</v>
      </c>
      <c r="G9" t="s">
        <v>147</v>
      </c>
      <c r="H9" t="s">
        <v>148</v>
      </c>
      <c r="I9" t="s">
        <v>146</v>
      </c>
      <c r="J9" t="s">
        <v>148</v>
      </c>
      <c r="K9" t="s">
        <v>148</v>
      </c>
      <c r="N9" s="2" t="s">
        <v>58</v>
      </c>
      <c r="O9" s="4">
        <f>COUNTIF(I2:I85, "GCSE")</f>
        <v>5</v>
      </c>
      <c r="P9" s="4">
        <f>COUNTIF(I2:I85, "A Level")</f>
        <v>38</v>
      </c>
      <c r="Q9" s="4">
        <f>COUNTIF(I2:I85, "1st Year UG")</f>
        <v>24</v>
      </c>
      <c r="R9" s="4">
        <f>COUNTIF(I2:I85, "Beyond 1st Year UG")</f>
        <v>16</v>
      </c>
      <c r="S9">
        <f t="shared" si="0"/>
        <v>83</v>
      </c>
    </row>
    <row r="10" spans="1:19">
      <c r="A10" t="s">
        <v>1896</v>
      </c>
      <c r="B10" t="s">
        <v>450</v>
      </c>
      <c r="C10" t="s">
        <v>450</v>
      </c>
      <c r="D10" t="s">
        <v>147</v>
      </c>
      <c r="E10" t="s">
        <v>147</v>
      </c>
      <c r="F10" t="s">
        <v>450</v>
      </c>
      <c r="G10" t="s">
        <v>450</v>
      </c>
      <c r="H10" t="s">
        <v>147</v>
      </c>
      <c r="I10" t="s">
        <v>147</v>
      </c>
      <c r="J10" t="s">
        <v>147</v>
      </c>
      <c r="K10" t="s">
        <v>450</v>
      </c>
      <c r="N10" s="2" t="s">
        <v>59</v>
      </c>
      <c r="O10" s="4">
        <f>COUNTIF(J2:J85, "GCSE")</f>
        <v>1</v>
      </c>
      <c r="P10" s="4">
        <f>COUNTIF(J2:J85, "A Level")</f>
        <v>37</v>
      </c>
      <c r="Q10" s="4">
        <f>COUNTIF(J2:J85, "1st Year UG")</f>
        <v>16</v>
      </c>
      <c r="R10" s="4">
        <f>COUNTIF(J2:J85, "Beyond 1st Year UG")</f>
        <v>29</v>
      </c>
      <c r="S10">
        <f t="shared" si="0"/>
        <v>83</v>
      </c>
    </row>
    <row r="11" spans="1:19">
      <c r="A11" t="s">
        <v>1897</v>
      </c>
      <c r="B11" t="s">
        <v>147</v>
      </c>
      <c r="C11" t="s">
        <v>146</v>
      </c>
      <c r="D11" t="s">
        <v>146</v>
      </c>
      <c r="E11" t="s">
        <v>146</v>
      </c>
      <c r="F11" t="s">
        <v>148</v>
      </c>
      <c r="G11" t="s">
        <v>147</v>
      </c>
      <c r="H11" t="s">
        <v>146</v>
      </c>
      <c r="I11" t="s">
        <v>146</v>
      </c>
      <c r="J11" t="s">
        <v>146</v>
      </c>
      <c r="K11" t="s">
        <v>148</v>
      </c>
      <c r="N11" s="2" t="s">
        <v>60</v>
      </c>
      <c r="O11" s="4">
        <f>COUNTIF(K2:K85, "GCSE")</f>
        <v>5</v>
      </c>
      <c r="P11" s="4">
        <f>COUNTIF(K2:K85, "A Level")</f>
        <v>42</v>
      </c>
      <c r="Q11" s="4">
        <f>COUNTIF(K2:K85, "1st Year UG")</f>
        <v>12</v>
      </c>
      <c r="R11" s="4">
        <f>COUNTIF(K2:K85, "Beyond 1st Year UG")</f>
        <v>24</v>
      </c>
      <c r="S11">
        <f t="shared" si="0"/>
        <v>83</v>
      </c>
    </row>
    <row r="12" spans="1:19">
      <c r="A12" t="s">
        <v>1898</v>
      </c>
      <c r="B12" t="s">
        <v>147</v>
      </c>
      <c r="C12" t="s">
        <v>450</v>
      </c>
      <c r="D12" t="s">
        <v>148</v>
      </c>
      <c r="E12" t="s">
        <v>147</v>
      </c>
      <c r="F12" t="s">
        <v>147</v>
      </c>
      <c r="G12" t="s">
        <v>147</v>
      </c>
      <c r="H12" t="s">
        <v>147</v>
      </c>
      <c r="I12" t="s">
        <v>147</v>
      </c>
      <c r="J12" t="s">
        <v>147</v>
      </c>
      <c r="K12" t="s">
        <v>147</v>
      </c>
    </row>
    <row r="13" spans="1:19">
      <c r="A13" t="s">
        <v>1899</v>
      </c>
      <c r="B13" t="s">
        <v>148</v>
      </c>
      <c r="C13" t="s">
        <v>148</v>
      </c>
      <c r="D13" t="s">
        <v>146</v>
      </c>
      <c r="E13" t="s">
        <v>148</v>
      </c>
      <c r="F13" t="s">
        <v>146</v>
      </c>
      <c r="G13" t="s">
        <v>147</v>
      </c>
      <c r="H13" t="s">
        <v>146</v>
      </c>
      <c r="I13" t="s">
        <v>148</v>
      </c>
      <c r="J13" t="s">
        <v>146</v>
      </c>
      <c r="K13" t="s">
        <v>148</v>
      </c>
    </row>
    <row r="14" spans="1:19">
      <c r="A14" t="s">
        <v>1900</v>
      </c>
      <c r="B14" t="s">
        <v>148</v>
      </c>
      <c r="C14" t="s">
        <v>148</v>
      </c>
      <c r="D14" t="s">
        <v>148</v>
      </c>
      <c r="E14" t="s">
        <v>148</v>
      </c>
      <c r="F14" t="s">
        <v>148</v>
      </c>
      <c r="G14" t="s">
        <v>148</v>
      </c>
      <c r="H14" t="s">
        <v>148</v>
      </c>
      <c r="I14" t="s">
        <v>148</v>
      </c>
      <c r="J14" t="s">
        <v>148</v>
      </c>
      <c r="K14" t="s">
        <v>148</v>
      </c>
    </row>
    <row r="15" spans="1:19">
      <c r="A15" t="s">
        <v>1901</v>
      </c>
      <c r="B15" t="s">
        <v>147</v>
      </c>
      <c r="C15" t="s">
        <v>147</v>
      </c>
      <c r="D15" t="s">
        <v>146</v>
      </c>
      <c r="E15" t="s">
        <v>147</v>
      </c>
      <c r="F15" t="s">
        <v>147</v>
      </c>
      <c r="G15" t="s">
        <v>147</v>
      </c>
      <c r="H15" t="s">
        <v>147</v>
      </c>
      <c r="I15" t="s">
        <v>146</v>
      </c>
      <c r="J15" t="s">
        <v>147</v>
      </c>
      <c r="K15" t="s">
        <v>147</v>
      </c>
    </row>
    <row r="16" spans="1:19">
      <c r="A16" t="s">
        <v>1902</v>
      </c>
      <c r="B16" t="s">
        <v>147</v>
      </c>
      <c r="C16" t="s">
        <v>148</v>
      </c>
      <c r="D16" t="s">
        <v>146</v>
      </c>
      <c r="E16" t="s">
        <v>146</v>
      </c>
      <c r="F16" t="s">
        <v>146</v>
      </c>
      <c r="G16" t="s">
        <v>147</v>
      </c>
      <c r="H16" t="s">
        <v>146</v>
      </c>
      <c r="I16" t="s">
        <v>146</v>
      </c>
      <c r="J16" t="s">
        <v>148</v>
      </c>
      <c r="K16" t="s">
        <v>146</v>
      </c>
    </row>
    <row r="17" spans="1:11">
      <c r="A17" t="s">
        <v>1903</v>
      </c>
      <c r="B17" t="s">
        <v>147</v>
      </c>
      <c r="C17" t="s">
        <v>147</v>
      </c>
      <c r="D17" t="s">
        <v>147</v>
      </c>
      <c r="E17" t="s">
        <v>147</v>
      </c>
      <c r="F17" t="s">
        <v>147</v>
      </c>
      <c r="G17" t="s">
        <v>147</v>
      </c>
      <c r="H17" t="s">
        <v>147</v>
      </c>
      <c r="I17" t="s">
        <v>147</v>
      </c>
      <c r="J17" t="s">
        <v>147</v>
      </c>
      <c r="K17" t="s">
        <v>147</v>
      </c>
    </row>
    <row r="18" spans="1:11">
      <c r="A18" t="s">
        <v>1904</v>
      </c>
      <c r="B18" t="s">
        <v>146</v>
      </c>
      <c r="C18" t="s">
        <v>146</v>
      </c>
      <c r="D18" t="s">
        <v>146</v>
      </c>
      <c r="E18" t="s">
        <v>148</v>
      </c>
      <c r="F18" t="s">
        <v>146</v>
      </c>
      <c r="G18" t="s">
        <v>147</v>
      </c>
      <c r="H18" t="s">
        <v>146</v>
      </c>
      <c r="I18" t="s">
        <v>148</v>
      </c>
      <c r="J18" t="s">
        <v>148</v>
      </c>
      <c r="K18" t="s">
        <v>148</v>
      </c>
    </row>
    <row r="19" spans="1:11">
      <c r="A19" t="s">
        <v>1905</v>
      </c>
      <c r="B19" t="s">
        <v>147</v>
      </c>
      <c r="C19" t="s">
        <v>148</v>
      </c>
      <c r="D19" t="s">
        <v>147</v>
      </c>
      <c r="E19" t="s">
        <v>147</v>
      </c>
      <c r="F19" t="s">
        <v>147</v>
      </c>
      <c r="G19" t="s">
        <v>147</v>
      </c>
      <c r="H19" t="s">
        <v>147</v>
      </c>
      <c r="I19" t="s">
        <v>147</v>
      </c>
      <c r="J19" t="s">
        <v>147</v>
      </c>
      <c r="K19" t="s">
        <v>148</v>
      </c>
    </row>
    <row r="20" spans="1:11">
      <c r="A20" t="s">
        <v>1906</v>
      </c>
      <c r="B20" t="s">
        <v>147</v>
      </c>
      <c r="C20" t="s">
        <v>148</v>
      </c>
      <c r="D20" t="s">
        <v>146</v>
      </c>
      <c r="E20" t="s">
        <v>146</v>
      </c>
      <c r="F20" t="s">
        <v>146</v>
      </c>
      <c r="G20" t="s">
        <v>147</v>
      </c>
      <c r="H20" t="s">
        <v>147</v>
      </c>
      <c r="I20" t="s">
        <v>146</v>
      </c>
      <c r="J20" t="s">
        <v>147</v>
      </c>
      <c r="K20" t="s">
        <v>147</v>
      </c>
    </row>
    <row r="21" spans="1:11">
      <c r="A21" t="s">
        <v>1907</v>
      </c>
      <c r="B21" t="s">
        <v>146</v>
      </c>
      <c r="C21" t="s">
        <v>148</v>
      </c>
      <c r="D21" t="s">
        <v>148</v>
      </c>
      <c r="E21" t="s">
        <v>148</v>
      </c>
      <c r="F21" t="s">
        <v>146</v>
      </c>
      <c r="G21" t="s">
        <v>146</v>
      </c>
      <c r="H21" t="s">
        <v>146</v>
      </c>
      <c r="I21" t="s">
        <v>146</v>
      </c>
      <c r="J21" t="s">
        <v>148</v>
      </c>
      <c r="K21" t="s">
        <v>148</v>
      </c>
    </row>
    <row r="22" spans="1:11">
      <c r="A22" t="s">
        <v>1908</v>
      </c>
      <c r="B22" t="s">
        <v>147</v>
      </c>
      <c r="C22" t="s">
        <v>148</v>
      </c>
      <c r="D22" t="s">
        <v>148</v>
      </c>
      <c r="E22" t="s">
        <v>148</v>
      </c>
      <c r="F22" t="s">
        <v>148</v>
      </c>
      <c r="G22" t="s">
        <v>147</v>
      </c>
      <c r="H22" t="s">
        <v>148</v>
      </c>
      <c r="I22" t="s">
        <v>146</v>
      </c>
      <c r="J22" t="s">
        <v>148</v>
      </c>
      <c r="K22" t="s">
        <v>147</v>
      </c>
    </row>
    <row r="23" spans="1:11">
      <c r="A23" t="s">
        <v>1909</v>
      </c>
      <c r="B23" t="s">
        <v>146</v>
      </c>
      <c r="C23" t="s">
        <v>148</v>
      </c>
      <c r="D23" t="s">
        <v>148</v>
      </c>
      <c r="E23" t="s">
        <v>148</v>
      </c>
      <c r="F23" t="s">
        <v>146</v>
      </c>
      <c r="G23" t="s">
        <v>146</v>
      </c>
      <c r="H23" t="s">
        <v>146</v>
      </c>
      <c r="I23" t="s">
        <v>146</v>
      </c>
      <c r="J23" t="s">
        <v>148</v>
      </c>
      <c r="K23" t="s">
        <v>147</v>
      </c>
    </row>
    <row r="24" spans="1:11">
      <c r="A24" t="s">
        <v>1910</v>
      </c>
      <c r="B24" t="s">
        <v>147</v>
      </c>
      <c r="C24" t="s">
        <v>148</v>
      </c>
      <c r="D24" t="s">
        <v>146</v>
      </c>
      <c r="E24" t="s">
        <v>148</v>
      </c>
      <c r="F24" t="s">
        <v>147</v>
      </c>
      <c r="G24" t="s">
        <v>147</v>
      </c>
      <c r="H24" t="s">
        <v>147</v>
      </c>
      <c r="I24" t="s">
        <v>146</v>
      </c>
      <c r="J24" t="s">
        <v>148</v>
      </c>
      <c r="K24" t="s">
        <v>148</v>
      </c>
    </row>
    <row r="25" spans="1:11">
      <c r="A25" t="s">
        <v>1911</v>
      </c>
      <c r="B25" t="s">
        <v>148</v>
      </c>
      <c r="C25" t="s">
        <v>148</v>
      </c>
      <c r="D25" t="s">
        <v>148</v>
      </c>
      <c r="E25" t="s">
        <v>148</v>
      </c>
      <c r="F25" t="s">
        <v>148</v>
      </c>
      <c r="G25" t="s">
        <v>148</v>
      </c>
      <c r="H25" t="s">
        <v>148</v>
      </c>
      <c r="I25" t="s">
        <v>148</v>
      </c>
      <c r="J25" t="s">
        <v>148</v>
      </c>
      <c r="K25" t="s">
        <v>148</v>
      </c>
    </row>
    <row r="26" spans="1:11">
      <c r="A26" t="s">
        <v>1912</v>
      </c>
      <c r="B26" t="s">
        <v>148</v>
      </c>
      <c r="C26" t="s">
        <v>148</v>
      </c>
      <c r="D26" t="s">
        <v>148</v>
      </c>
      <c r="E26" t="s">
        <v>148</v>
      </c>
      <c r="F26" t="s">
        <v>148</v>
      </c>
      <c r="G26" t="s">
        <v>148</v>
      </c>
      <c r="H26" t="s">
        <v>148</v>
      </c>
      <c r="I26" t="s">
        <v>148</v>
      </c>
      <c r="J26" t="s">
        <v>148</v>
      </c>
      <c r="K26" t="s">
        <v>148</v>
      </c>
    </row>
    <row r="27" spans="1:11">
      <c r="A27" t="s">
        <v>1913</v>
      </c>
      <c r="B27" t="s">
        <v>147</v>
      </c>
      <c r="C27" t="s">
        <v>147</v>
      </c>
      <c r="D27" t="s">
        <v>147</v>
      </c>
      <c r="E27" t="s">
        <v>147</v>
      </c>
      <c r="F27" t="s">
        <v>147</v>
      </c>
      <c r="G27" t="s">
        <v>147</v>
      </c>
      <c r="H27" t="s">
        <v>147</v>
      </c>
      <c r="I27" t="s">
        <v>147</v>
      </c>
      <c r="J27" t="s">
        <v>147</v>
      </c>
      <c r="K27" t="s">
        <v>147</v>
      </c>
    </row>
    <row r="28" spans="1:11">
      <c r="A28" t="s">
        <v>1914</v>
      </c>
      <c r="B28" t="s">
        <v>148</v>
      </c>
      <c r="C28" t="s">
        <v>148</v>
      </c>
      <c r="D28" t="s">
        <v>148</v>
      </c>
      <c r="E28" t="s">
        <v>148</v>
      </c>
      <c r="F28" t="s">
        <v>148</v>
      </c>
      <c r="G28" t="s">
        <v>148</v>
      </c>
      <c r="H28" t="s">
        <v>148</v>
      </c>
      <c r="I28" t="s">
        <v>148</v>
      </c>
      <c r="J28" t="s">
        <v>148</v>
      </c>
      <c r="K28" t="s">
        <v>148</v>
      </c>
    </row>
    <row r="29" spans="1:11">
      <c r="A29" t="s">
        <v>1915</v>
      </c>
      <c r="B29" t="s">
        <v>147</v>
      </c>
      <c r="C29" t="s">
        <v>146</v>
      </c>
      <c r="D29" t="s">
        <v>146</v>
      </c>
      <c r="E29" t="s">
        <v>146</v>
      </c>
      <c r="F29" t="s">
        <v>147</v>
      </c>
      <c r="G29" t="s">
        <v>147</v>
      </c>
      <c r="H29" t="s">
        <v>147</v>
      </c>
      <c r="I29" t="s">
        <v>147</v>
      </c>
      <c r="J29" t="s">
        <v>146</v>
      </c>
      <c r="K29" t="s">
        <v>146</v>
      </c>
    </row>
    <row r="30" spans="1:11">
      <c r="A30" t="s">
        <v>1916</v>
      </c>
      <c r="B30" t="s">
        <v>146</v>
      </c>
      <c r="C30" t="s">
        <v>146</v>
      </c>
      <c r="D30" t="s">
        <v>146</v>
      </c>
      <c r="E30" t="s">
        <v>146</v>
      </c>
      <c r="F30" t="s">
        <v>146</v>
      </c>
      <c r="G30" t="s">
        <v>146</v>
      </c>
      <c r="H30" t="s">
        <v>146</v>
      </c>
      <c r="I30" t="s">
        <v>146</v>
      </c>
      <c r="J30" t="s">
        <v>146</v>
      </c>
      <c r="K30" t="s">
        <v>146</v>
      </c>
    </row>
    <row r="31" spans="1:11">
      <c r="A31" t="s">
        <v>1917</v>
      </c>
      <c r="B31" t="s">
        <v>147</v>
      </c>
      <c r="C31" t="s">
        <v>147</v>
      </c>
      <c r="D31" t="s">
        <v>147</v>
      </c>
      <c r="E31" t="s">
        <v>147</v>
      </c>
      <c r="F31" t="s">
        <v>147</v>
      </c>
      <c r="G31" t="s">
        <v>147</v>
      </c>
      <c r="H31" t="s">
        <v>147</v>
      </c>
      <c r="I31" t="s">
        <v>147</v>
      </c>
      <c r="J31" t="s">
        <v>147</v>
      </c>
      <c r="K31" t="s">
        <v>147</v>
      </c>
    </row>
    <row r="32" spans="1:11">
      <c r="A32" t="s">
        <v>1918</v>
      </c>
      <c r="B32" t="s">
        <v>148</v>
      </c>
      <c r="C32" t="s">
        <v>148</v>
      </c>
      <c r="D32" t="s">
        <v>148</v>
      </c>
      <c r="E32" t="s">
        <v>148</v>
      </c>
      <c r="F32" t="s">
        <v>148</v>
      </c>
      <c r="G32" t="s">
        <v>148</v>
      </c>
      <c r="H32" t="s">
        <v>148</v>
      </c>
      <c r="I32" t="s">
        <v>148</v>
      </c>
      <c r="J32" t="s">
        <v>148</v>
      </c>
      <c r="K32" t="s">
        <v>148</v>
      </c>
    </row>
    <row r="33" spans="1:11">
      <c r="A33" t="s">
        <v>1919</v>
      </c>
      <c r="B33" t="s">
        <v>147</v>
      </c>
      <c r="C33" t="s">
        <v>147</v>
      </c>
      <c r="D33" t="s">
        <v>147</v>
      </c>
      <c r="E33" t="s">
        <v>147</v>
      </c>
      <c r="F33" t="s">
        <v>147</v>
      </c>
      <c r="G33" t="s">
        <v>147</v>
      </c>
      <c r="H33" t="s">
        <v>147</v>
      </c>
      <c r="I33" t="s">
        <v>147</v>
      </c>
      <c r="J33" t="s">
        <v>147</v>
      </c>
      <c r="K33" t="s">
        <v>147</v>
      </c>
    </row>
    <row r="34" spans="1:11">
      <c r="A34" t="s">
        <v>1920</v>
      </c>
      <c r="B34" t="s">
        <v>147</v>
      </c>
      <c r="C34" t="s">
        <v>148</v>
      </c>
      <c r="D34" t="s">
        <v>148</v>
      </c>
      <c r="E34" t="s">
        <v>146</v>
      </c>
      <c r="F34" t="s">
        <v>146</v>
      </c>
      <c r="G34" t="s">
        <v>148</v>
      </c>
      <c r="H34" t="s">
        <v>148</v>
      </c>
      <c r="I34" t="s">
        <v>146</v>
      </c>
      <c r="J34" t="s">
        <v>147</v>
      </c>
      <c r="K34" t="s">
        <v>148</v>
      </c>
    </row>
    <row r="35" spans="1:11">
      <c r="A35" t="s">
        <v>1921</v>
      </c>
      <c r="B35" t="s">
        <v>147</v>
      </c>
      <c r="C35" t="s">
        <v>148</v>
      </c>
      <c r="D35" t="s">
        <v>148</v>
      </c>
      <c r="E35" t="s">
        <v>148</v>
      </c>
      <c r="F35" t="s">
        <v>146</v>
      </c>
      <c r="G35" t="s">
        <v>147</v>
      </c>
      <c r="H35" t="s">
        <v>147</v>
      </c>
      <c r="I35" t="s">
        <v>147</v>
      </c>
      <c r="J35" t="s">
        <v>148</v>
      </c>
      <c r="K35" t="s">
        <v>148</v>
      </c>
    </row>
    <row r="36" spans="1:11">
      <c r="A36" t="s">
        <v>1922</v>
      </c>
      <c r="B36" t="s">
        <v>146</v>
      </c>
      <c r="C36" t="s">
        <v>148</v>
      </c>
      <c r="D36" t="s">
        <v>146</v>
      </c>
      <c r="E36" t="s">
        <v>146</v>
      </c>
      <c r="F36" t="s">
        <v>146</v>
      </c>
      <c r="G36" t="s">
        <v>147</v>
      </c>
      <c r="H36" t="s">
        <v>147</v>
      </c>
      <c r="I36" t="s">
        <v>147</v>
      </c>
      <c r="J36" t="s">
        <v>147</v>
      </c>
      <c r="K36" t="s">
        <v>146</v>
      </c>
    </row>
    <row r="37" spans="1:11">
      <c r="A37" t="s">
        <v>1923</v>
      </c>
      <c r="B37" t="s">
        <v>450</v>
      </c>
      <c r="C37" t="s">
        <v>146</v>
      </c>
      <c r="D37" t="s">
        <v>148</v>
      </c>
      <c r="E37" t="s">
        <v>148</v>
      </c>
      <c r="F37" t="s">
        <v>146</v>
      </c>
      <c r="G37" t="s">
        <v>147</v>
      </c>
      <c r="H37" t="s">
        <v>146</v>
      </c>
      <c r="I37" t="s">
        <v>146</v>
      </c>
      <c r="J37" t="s">
        <v>148</v>
      </c>
      <c r="K37" t="s">
        <v>147</v>
      </c>
    </row>
    <row r="38" spans="1:11">
      <c r="A38" t="s">
        <v>1924</v>
      </c>
      <c r="B38" t="s">
        <v>146</v>
      </c>
      <c r="C38" t="s">
        <v>146</v>
      </c>
      <c r="D38" t="s">
        <v>146</v>
      </c>
      <c r="E38" t="s">
        <v>146</v>
      </c>
      <c r="F38" t="s">
        <v>146</v>
      </c>
      <c r="G38" t="s">
        <v>146</v>
      </c>
      <c r="H38" t="s">
        <v>146</v>
      </c>
      <c r="I38" t="s">
        <v>146</v>
      </c>
      <c r="J38" t="s">
        <v>146</v>
      </c>
      <c r="K38" t="s">
        <v>146</v>
      </c>
    </row>
    <row r="39" spans="1:11">
      <c r="A39" t="s">
        <v>1925</v>
      </c>
      <c r="B39" t="s">
        <v>148</v>
      </c>
      <c r="C39" t="s">
        <v>148</v>
      </c>
      <c r="D39" t="s">
        <v>148</v>
      </c>
      <c r="E39" t="s">
        <v>148</v>
      </c>
      <c r="F39" t="s">
        <v>148</v>
      </c>
      <c r="G39" t="s">
        <v>148</v>
      </c>
      <c r="H39" t="s">
        <v>148</v>
      </c>
      <c r="I39" t="s">
        <v>148</v>
      </c>
      <c r="J39" t="s">
        <v>148</v>
      </c>
      <c r="K39" t="s">
        <v>148</v>
      </c>
    </row>
    <row r="40" spans="1:11">
      <c r="A40" t="s">
        <v>1926</v>
      </c>
      <c r="B40" t="s">
        <v>147</v>
      </c>
      <c r="C40" t="s">
        <v>147</v>
      </c>
      <c r="D40" t="s">
        <v>146</v>
      </c>
      <c r="E40" t="s">
        <v>147</v>
      </c>
      <c r="F40" t="s">
        <v>147</v>
      </c>
      <c r="G40" t="s">
        <v>147</v>
      </c>
      <c r="H40" t="s">
        <v>146</v>
      </c>
      <c r="I40" t="s">
        <v>147</v>
      </c>
      <c r="J40" t="s">
        <v>147</v>
      </c>
      <c r="K40" t="s">
        <v>146</v>
      </c>
    </row>
    <row r="41" spans="1:11">
      <c r="A41" t="s">
        <v>1927</v>
      </c>
      <c r="B41" t="s">
        <v>147</v>
      </c>
      <c r="C41" t="s">
        <v>147</v>
      </c>
      <c r="D41" t="s">
        <v>147</v>
      </c>
      <c r="E41" t="s">
        <v>147</v>
      </c>
      <c r="F41" t="s">
        <v>147</v>
      </c>
      <c r="G41" t="s">
        <v>147</v>
      </c>
      <c r="H41" t="s">
        <v>147</v>
      </c>
      <c r="I41" t="s">
        <v>147</v>
      </c>
      <c r="J41" t="s">
        <v>147</v>
      </c>
      <c r="K41" t="s">
        <v>147</v>
      </c>
    </row>
    <row r="42" spans="1:11">
      <c r="A42" t="s">
        <v>1928</v>
      </c>
      <c r="B42" t="s">
        <v>450</v>
      </c>
      <c r="C42" t="s">
        <v>147</v>
      </c>
      <c r="D42" t="s">
        <v>147</v>
      </c>
      <c r="E42" t="s">
        <v>147</v>
      </c>
      <c r="F42" t="s">
        <v>147</v>
      </c>
      <c r="G42" t="s">
        <v>450</v>
      </c>
      <c r="H42" t="s">
        <v>147</v>
      </c>
      <c r="I42" t="s">
        <v>450</v>
      </c>
      <c r="J42" t="s">
        <v>147</v>
      </c>
      <c r="K42" t="s">
        <v>450</v>
      </c>
    </row>
    <row r="43" spans="1:11">
      <c r="A43" t="s">
        <v>1929</v>
      </c>
      <c r="B43" t="s">
        <v>147</v>
      </c>
      <c r="C43" t="s">
        <v>147</v>
      </c>
      <c r="D43" t="s">
        <v>147</v>
      </c>
      <c r="E43" t="s">
        <v>147</v>
      </c>
      <c r="F43" t="s">
        <v>147</v>
      </c>
      <c r="G43" t="s">
        <v>147</v>
      </c>
      <c r="H43" t="s">
        <v>147</v>
      </c>
      <c r="I43" t="s">
        <v>147</v>
      </c>
      <c r="J43" t="s">
        <v>147</v>
      </c>
      <c r="K43" t="s">
        <v>147</v>
      </c>
    </row>
    <row r="44" spans="1:11">
      <c r="A44" t="s">
        <v>1930</v>
      </c>
      <c r="B44" t="s">
        <v>450</v>
      </c>
      <c r="C44" t="s">
        <v>146</v>
      </c>
      <c r="D44" t="s">
        <v>147</v>
      </c>
      <c r="E44" t="s">
        <v>147</v>
      </c>
      <c r="F44" t="s">
        <v>450</v>
      </c>
      <c r="G44" t="s">
        <v>147</v>
      </c>
      <c r="H44" t="s">
        <v>450</v>
      </c>
      <c r="I44" t="s">
        <v>450</v>
      </c>
      <c r="J44" t="s">
        <v>147</v>
      </c>
      <c r="K44" t="s">
        <v>450</v>
      </c>
    </row>
    <row r="45" spans="1:11">
      <c r="A45" t="s">
        <v>1931</v>
      </c>
      <c r="B45" t="s">
        <v>148</v>
      </c>
      <c r="C45" t="s">
        <v>148</v>
      </c>
      <c r="D45" t="s">
        <v>148</v>
      </c>
      <c r="E45" t="s">
        <v>148</v>
      </c>
      <c r="F45" t="s">
        <v>148</v>
      </c>
      <c r="G45" t="s">
        <v>146</v>
      </c>
      <c r="H45" t="s">
        <v>148</v>
      </c>
      <c r="I45" t="s">
        <v>148</v>
      </c>
      <c r="J45" t="s">
        <v>148</v>
      </c>
      <c r="K45" t="s">
        <v>148</v>
      </c>
    </row>
    <row r="46" spans="1:11">
      <c r="A46" t="s">
        <v>1932</v>
      </c>
      <c r="B46" t="s">
        <v>146</v>
      </c>
      <c r="C46" t="s">
        <v>148</v>
      </c>
      <c r="D46" t="s">
        <v>148</v>
      </c>
      <c r="E46" t="s">
        <v>146</v>
      </c>
      <c r="F46" t="s">
        <v>146</v>
      </c>
      <c r="G46" t="s">
        <v>146</v>
      </c>
      <c r="H46" t="s">
        <v>148</v>
      </c>
      <c r="I46" t="s">
        <v>148</v>
      </c>
      <c r="J46" t="s">
        <v>146</v>
      </c>
      <c r="K46" t="s">
        <v>148</v>
      </c>
    </row>
    <row r="47" spans="1:11">
      <c r="A47" t="s">
        <v>1933</v>
      </c>
      <c r="B47" t="s">
        <v>146</v>
      </c>
      <c r="C47" t="s">
        <v>148</v>
      </c>
      <c r="D47" t="s">
        <v>148</v>
      </c>
      <c r="E47" t="s">
        <v>146</v>
      </c>
      <c r="F47" t="s">
        <v>146</v>
      </c>
      <c r="G47" t="s">
        <v>147</v>
      </c>
      <c r="H47" t="s">
        <v>146</v>
      </c>
      <c r="I47" t="s">
        <v>148</v>
      </c>
      <c r="J47" t="s">
        <v>148</v>
      </c>
      <c r="K47" t="s">
        <v>148</v>
      </c>
    </row>
    <row r="48" spans="1:11">
      <c r="A48" t="s">
        <v>1934</v>
      </c>
      <c r="B48" t="s">
        <v>1940</v>
      </c>
      <c r="C48" t="s">
        <v>1940</v>
      </c>
      <c r="D48" t="s">
        <v>1940</v>
      </c>
      <c r="E48" t="s">
        <v>1940</v>
      </c>
      <c r="F48" t="s">
        <v>1940</v>
      </c>
      <c r="G48" t="s">
        <v>1940</v>
      </c>
      <c r="H48" t="s">
        <v>1940</v>
      </c>
      <c r="I48" t="s">
        <v>1940</v>
      </c>
      <c r="J48" t="s">
        <v>1940</v>
      </c>
      <c r="K48" t="s">
        <v>1940</v>
      </c>
    </row>
    <row r="49" spans="1:11">
      <c r="A49" t="s">
        <v>1935</v>
      </c>
      <c r="B49" t="s">
        <v>147</v>
      </c>
      <c r="C49" t="s">
        <v>147</v>
      </c>
      <c r="D49" t="s">
        <v>147</v>
      </c>
      <c r="E49" t="s">
        <v>147</v>
      </c>
      <c r="F49" t="s">
        <v>147</v>
      </c>
      <c r="G49" t="s">
        <v>147</v>
      </c>
      <c r="H49" t="s">
        <v>147</v>
      </c>
      <c r="I49" t="s">
        <v>147</v>
      </c>
      <c r="J49" t="s">
        <v>147</v>
      </c>
      <c r="K49" t="s">
        <v>147</v>
      </c>
    </row>
    <row r="50" spans="1:11">
      <c r="A50" t="s">
        <v>1936</v>
      </c>
      <c r="B50" t="s">
        <v>450</v>
      </c>
      <c r="C50" t="s">
        <v>147</v>
      </c>
      <c r="D50" t="s">
        <v>146</v>
      </c>
      <c r="E50" t="s">
        <v>146</v>
      </c>
      <c r="F50" t="s">
        <v>146</v>
      </c>
      <c r="G50" t="s">
        <v>147</v>
      </c>
      <c r="H50" t="s">
        <v>147</v>
      </c>
      <c r="I50" t="s">
        <v>147</v>
      </c>
      <c r="J50" t="s">
        <v>146</v>
      </c>
      <c r="K50" t="s">
        <v>146</v>
      </c>
    </row>
    <row r="51" spans="1:11">
      <c r="A51" t="s">
        <v>1937</v>
      </c>
      <c r="B51" t="s">
        <v>147</v>
      </c>
      <c r="C51" t="s">
        <v>147</v>
      </c>
      <c r="D51" t="s">
        <v>147</v>
      </c>
      <c r="E51" t="s">
        <v>147</v>
      </c>
      <c r="F51" t="s">
        <v>147</v>
      </c>
      <c r="G51" t="s">
        <v>147</v>
      </c>
      <c r="H51" t="s">
        <v>148</v>
      </c>
      <c r="I51" t="s">
        <v>148</v>
      </c>
      <c r="J51" t="s">
        <v>147</v>
      </c>
      <c r="K51" t="s">
        <v>147</v>
      </c>
    </row>
    <row r="52" spans="1:11">
      <c r="A52" t="s">
        <v>1938</v>
      </c>
      <c r="B52" t="s">
        <v>147</v>
      </c>
      <c r="C52" t="s">
        <v>148</v>
      </c>
      <c r="D52" t="s">
        <v>147</v>
      </c>
      <c r="E52" t="s">
        <v>147</v>
      </c>
      <c r="F52" t="s">
        <v>147</v>
      </c>
      <c r="G52" t="s">
        <v>147</v>
      </c>
      <c r="H52" t="s">
        <v>147</v>
      </c>
      <c r="I52" t="s">
        <v>147</v>
      </c>
      <c r="J52" t="s">
        <v>148</v>
      </c>
      <c r="K52" t="s">
        <v>147</v>
      </c>
    </row>
    <row r="53" spans="1:11">
      <c r="A53" t="s">
        <v>2322</v>
      </c>
      <c r="B53" t="s">
        <v>147</v>
      </c>
      <c r="C53" t="s">
        <v>147</v>
      </c>
      <c r="D53" t="s">
        <v>148</v>
      </c>
      <c r="E53" t="s">
        <v>146</v>
      </c>
      <c r="F53" t="s">
        <v>146</v>
      </c>
      <c r="G53" t="s">
        <v>147</v>
      </c>
      <c r="H53" t="s">
        <v>146</v>
      </c>
      <c r="I53" t="s">
        <v>146</v>
      </c>
      <c r="J53" t="s">
        <v>147</v>
      </c>
      <c r="K53" t="s">
        <v>147</v>
      </c>
    </row>
    <row r="54" spans="1:11">
      <c r="A54" t="s">
        <v>2323</v>
      </c>
      <c r="B54" t="s">
        <v>147</v>
      </c>
      <c r="C54" t="s">
        <v>147</v>
      </c>
      <c r="D54" t="s">
        <v>147</v>
      </c>
      <c r="E54" t="s">
        <v>147</v>
      </c>
      <c r="F54" t="s">
        <v>147</v>
      </c>
      <c r="G54" t="s">
        <v>147</v>
      </c>
      <c r="H54" t="s">
        <v>147</v>
      </c>
      <c r="I54" t="s">
        <v>147</v>
      </c>
      <c r="J54" t="s">
        <v>147</v>
      </c>
      <c r="K54" t="s">
        <v>147</v>
      </c>
    </row>
    <row r="55" spans="1:11">
      <c r="A55" t="s">
        <v>2324</v>
      </c>
      <c r="B55" t="s">
        <v>147</v>
      </c>
      <c r="C55" t="s">
        <v>148</v>
      </c>
      <c r="D55" t="s">
        <v>147</v>
      </c>
      <c r="E55" t="s">
        <v>147</v>
      </c>
      <c r="F55" t="s">
        <v>147</v>
      </c>
      <c r="G55" t="s">
        <v>450</v>
      </c>
      <c r="H55" t="s">
        <v>147</v>
      </c>
      <c r="I55" t="s">
        <v>147</v>
      </c>
      <c r="J55" t="s">
        <v>147</v>
      </c>
      <c r="K55" t="s">
        <v>147</v>
      </c>
    </row>
    <row r="56" spans="1:11">
      <c r="A56" t="s">
        <v>2325</v>
      </c>
      <c r="B56" t="s">
        <v>147</v>
      </c>
      <c r="C56" t="s">
        <v>147</v>
      </c>
      <c r="D56" t="s">
        <v>147</v>
      </c>
      <c r="E56" t="s">
        <v>147</v>
      </c>
      <c r="F56" t="s">
        <v>147</v>
      </c>
      <c r="G56" t="s">
        <v>147</v>
      </c>
      <c r="H56" t="s">
        <v>147</v>
      </c>
      <c r="I56" t="s">
        <v>147</v>
      </c>
      <c r="J56" t="s">
        <v>147</v>
      </c>
      <c r="K56" t="s">
        <v>147</v>
      </c>
    </row>
    <row r="57" spans="1:11">
      <c r="A57" t="s">
        <v>2326</v>
      </c>
      <c r="B57" t="s">
        <v>147</v>
      </c>
      <c r="C57" t="s">
        <v>148</v>
      </c>
      <c r="D57" t="s">
        <v>148</v>
      </c>
      <c r="E57" t="s">
        <v>148</v>
      </c>
      <c r="F57" t="s">
        <v>148</v>
      </c>
      <c r="G57" t="s">
        <v>147</v>
      </c>
      <c r="H57" t="s">
        <v>148</v>
      </c>
      <c r="I57" t="s">
        <v>148</v>
      </c>
      <c r="J57" t="s">
        <v>146</v>
      </c>
      <c r="K57" t="s">
        <v>146</v>
      </c>
    </row>
    <row r="58" spans="1:11">
      <c r="A58" t="s">
        <v>2327</v>
      </c>
      <c r="B58" t="s">
        <v>146</v>
      </c>
      <c r="C58" t="s">
        <v>148</v>
      </c>
      <c r="D58" t="s">
        <v>146</v>
      </c>
      <c r="E58" t="s">
        <v>146</v>
      </c>
      <c r="F58" t="s">
        <v>147</v>
      </c>
      <c r="G58" t="s">
        <v>147</v>
      </c>
      <c r="H58" t="s">
        <v>147</v>
      </c>
      <c r="I58" t="s">
        <v>147</v>
      </c>
      <c r="J58" t="s">
        <v>148</v>
      </c>
      <c r="K58" t="s">
        <v>146</v>
      </c>
    </row>
    <row r="59" spans="1:11">
      <c r="A59" t="s">
        <v>2328</v>
      </c>
      <c r="B59" t="s">
        <v>147</v>
      </c>
      <c r="C59" t="s">
        <v>147</v>
      </c>
      <c r="D59" t="s">
        <v>146</v>
      </c>
      <c r="E59" t="s">
        <v>147</v>
      </c>
      <c r="F59" t="s">
        <v>147</v>
      </c>
      <c r="G59" t="s">
        <v>450</v>
      </c>
      <c r="H59" t="s">
        <v>147</v>
      </c>
      <c r="I59" t="s">
        <v>147</v>
      </c>
      <c r="J59" t="s">
        <v>148</v>
      </c>
      <c r="K59" t="s">
        <v>147</v>
      </c>
    </row>
    <row r="60" spans="1:11">
      <c r="A60" t="s">
        <v>2329</v>
      </c>
      <c r="B60" t="s">
        <v>147</v>
      </c>
      <c r="C60" t="s">
        <v>147</v>
      </c>
      <c r="D60" t="s">
        <v>146</v>
      </c>
      <c r="E60" t="s">
        <v>147</v>
      </c>
      <c r="F60" t="s">
        <v>147</v>
      </c>
      <c r="G60" t="s">
        <v>147</v>
      </c>
      <c r="H60" t="s">
        <v>147</v>
      </c>
      <c r="I60" t="s">
        <v>147</v>
      </c>
      <c r="J60" t="s">
        <v>146</v>
      </c>
      <c r="K60" t="s">
        <v>147</v>
      </c>
    </row>
    <row r="61" spans="1:11">
      <c r="A61" t="s">
        <v>2330</v>
      </c>
      <c r="B61" t="s">
        <v>147</v>
      </c>
      <c r="C61" t="s">
        <v>147</v>
      </c>
      <c r="D61" t="s">
        <v>147</v>
      </c>
      <c r="E61" t="s">
        <v>147</v>
      </c>
      <c r="F61" t="s">
        <v>147</v>
      </c>
      <c r="G61" t="s">
        <v>147</v>
      </c>
      <c r="H61" t="s">
        <v>147</v>
      </c>
      <c r="I61" t="s">
        <v>147</v>
      </c>
      <c r="J61" t="s">
        <v>147</v>
      </c>
      <c r="K61" t="s">
        <v>147</v>
      </c>
    </row>
    <row r="62" spans="1:11">
      <c r="A62" t="s">
        <v>2331</v>
      </c>
      <c r="B62" t="s">
        <v>147</v>
      </c>
      <c r="C62" t="s">
        <v>147</v>
      </c>
      <c r="D62" t="s">
        <v>147</v>
      </c>
      <c r="E62" t="s">
        <v>147</v>
      </c>
      <c r="F62" t="s">
        <v>147</v>
      </c>
      <c r="G62" t="s">
        <v>147</v>
      </c>
      <c r="H62" t="s">
        <v>147</v>
      </c>
      <c r="I62" t="s">
        <v>147</v>
      </c>
      <c r="J62" t="s">
        <v>147</v>
      </c>
      <c r="K62" t="s">
        <v>147</v>
      </c>
    </row>
    <row r="63" spans="1:11">
      <c r="A63" t="s">
        <v>2332</v>
      </c>
      <c r="B63" t="s">
        <v>148</v>
      </c>
      <c r="C63" t="s">
        <v>148</v>
      </c>
      <c r="D63" t="s">
        <v>148</v>
      </c>
      <c r="E63" t="s">
        <v>148</v>
      </c>
      <c r="F63" t="s">
        <v>146</v>
      </c>
      <c r="G63" t="s">
        <v>147</v>
      </c>
      <c r="H63" t="s">
        <v>147</v>
      </c>
      <c r="I63" t="s">
        <v>146</v>
      </c>
      <c r="J63" t="s">
        <v>148</v>
      </c>
      <c r="K63" t="s">
        <v>148</v>
      </c>
    </row>
    <row r="64" spans="1:11">
      <c r="A64" t="s">
        <v>2333</v>
      </c>
      <c r="B64" t="s">
        <v>147</v>
      </c>
      <c r="C64" t="s">
        <v>147</v>
      </c>
      <c r="D64" t="s">
        <v>147</v>
      </c>
      <c r="E64" t="s">
        <v>147</v>
      </c>
      <c r="F64" t="s">
        <v>147</v>
      </c>
      <c r="G64" t="s">
        <v>147</v>
      </c>
      <c r="H64" t="s">
        <v>147</v>
      </c>
      <c r="I64" t="s">
        <v>147</v>
      </c>
      <c r="J64" t="s">
        <v>147</v>
      </c>
      <c r="K64" t="s">
        <v>147</v>
      </c>
    </row>
    <row r="65" spans="1:11">
      <c r="A65" t="s">
        <v>2334</v>
      </c>
      <c r="B65" t="s">
        <v>147</v>
      </c>
      <c r="C65" t="s">
        <v>147</v>
      </c>
      <c r="D65" t="s">
        <v>147</v>
      </c>
      <c r="E65" t="s">
        <v>147</v>
      </c>
      <c r="F65" t="s">
        <v>147</v>
      </c>
      <c r="G65" t="s">
        <v>147</v>
      </c>
      <c r="H65" t="s">
        <v>147</v>
      </c>
      <c r="I65" t="s">
        <v>147</v>
      </c>
      <c r="J65" t="s">
        <v>147</v>
      </c>
      <c r="K65" t="s">
        <v>147</v>
      </c>
    </row>
    <row r="66" spans="1:11">
      <c r="A66" t="s">
        <v>2335</v>
      </c>
      <c r="B66" t="s">
        <v>147</v>
      </c>
      <c r="C66" t="s">
        <v>146</v>
      </c>
      <c r="D66" t="s">
        <v>146</v>
      </c>
      <c r="E66" t="s">
        <v>147</v>
      </c>
      <c r="F66" t="s">
        <v>147</v>
      </c>
      <c r="G66" t="s">
        <v>147</v>
      </c>
      <c r="H66" t="s">
        <v>147</v>
      </c>
      <c r="I66" t="s">
        <v>147</v>
      </c>
      <c r="J66" t="s">
        <v>148</v>
      </c>
      <c r="K66" t="s">
        <v>147</v>
      </c>
    </row>
    <row r="67" spans="1:11">
      <c r="A67" t="s">
        <v>2336</v>
      </c>
      <c r="B67" t="s">
        <v>450</v>
      </c>
      <c r="C67" t="s">
        <v>147</v>
      </c>
      <c r="D67" t="s">
        <v>147</v>
      </c>
      <c r="E67" t="s">
        <v>147</v>
      </c>
      <c r="F67" t="s">
        <v>450</v>
      </c>
      <c r="G67" t="s">
        <v>450</v>
      </c>
      <c r="H67" t="s">
        <v>450</v>
      </c>
      <c r="I67" t="s">
        <v>450</v>
      </c>
      <c r="J67" t="s">
        <v>147</v>
      </c>
      <c r="K67" t="s">
        <v>147</v>
      </c>
    </row>
    <row r="68" spans="1:11">
      <c r="A68" t="s">
        <v>2337</v>
      </c>
      <c r="B68" t="s">
        <v>147</v>
      </c>
      <c r="C68" t="s">
        <v>148</v>
      </c>
      <c r="D68" t="s">
        <v>146</v>
      </c>
      <c r="E68" t="s">
        <v>146</v>
      </c>
      <c r="F68" t="s">
        <v>147</v>
      </c>
      <c r="G68" t="s">
        <v>450</v>
      </c>
      <c r="H68" t="s">
        <v>147</v>
      </c>
      <c r="I68" t="s">
        <v>147</v>
      </c>
      <c r="J68" t="s">
        <v>148</v>
      </c>
      <c r="K68" t="s">
        <v>450</v>
      </c>
    </row>
    <row r="69" spans="1:11">
      <c r="A69" t="s">
        <v>2338</v>
      </c>
      <c r="B69" t="s">
        <v>146</v>
      </c>
      <c r="C69" t="s">
        <v>146</v>
      </c>
      <c r="D69" t="s">
        <v>146</v>
      </c>
      <c r="E69" t="s">
        <v>146</v>
      </c>
      <c r="F69" t="s">
        <v>146</v>
      </c>
      <c r="G69" t="s">
        <v>147</v>
      </c>
      <c r="H69" t="s">
        <v>146</v>
      </c>
      <c r="I69" t="s">
        <v>146</v>
      </c>
      <c r="J69" t="s">
        <v>146</v>
      </c>
      <c r="K69" t="s">
        <v>147</v>
      </c>
    </row>
    <row r="70" spans="1:11">
      <c r="A70" t="s">
        <v>2339</v>
      </c>
      <c r="B70" t="s">
        <v>147</v>
      </c>
      <c r="C70" t="s">
        <v>147</v>
      </c>
      <c r="D70" t="s">
        <v>147</v>
      </c>
      <c r="E70" t="s">
        <v>147</v>
      </c>
      <c r="F70" t="s">
        <v>450</v>
      </c>
      <c r="G70" t="s">
        <v>450</v>
      </c>
      <c r="H70" t="s">
        <v>450</v>
      </c>
      <c r="I70" t="s">
        <v>147</v>
      </c>
      <c r="J70" t="s">
        <v>147</v>
      </c>
      <c r="K70" t="s">
        <v>147</v>
      </c>
    </row>
    <row r="71" spans="1:11">
      <c r="A71" t="s">
        <v>2340</v>
      </c>
      <c r="B71" t="s">
        <v>450</v>
      </c>
      <c r="C71" t="s">
        <v>147</v>
      </c>
      <c r="D71" t="s">
        <v>450</v>
      </c>
      <c r="E71" t="s">
        <v>450</v>
      </c>
      <c r="F71" t="s">
        <v>450</v>
      </c>
      <c r="G71" t="s">
        <v>450</v>
      </c>
      <c r="H71" t="s">
        <v>450</v>
      </c>
      <c r="I71" t="s">
        <v>450</v>
      </c>
      <c r="J71" t="s">
        <v>450</v>
      </c>
      <c r="K71" t="s">
        <v>450</v>
      </c>
    </row>
    <row r="72" spans="1:11">
      <c r="A72" t="s">
        <v>2341</v>
      </c>
      <c r="B72" t="s">
        <v>147</v>
      </c>
      <c r="C72" t="s">
        <v>146</v>
      </c>
      <c r="D72" t="s">
        <v>147</v>
      </c>
      <c r="E72" t="s">
        <v>147</v>
      </c>
      <c r="F72" t="s">
        <v>146</v>
      </c>
      <c r="G72" t="s">
        <v>147</v>
      </c>
      <c r="H72" t="s">
        <v>147</v>
      </c>
      <c r="I72" t="s">
        <v>146</v>
      </c>
      <c r="J72" t="s">
        <v>147</v>
      </c>
      <c r="K72" t="s">
        <v>146</v>
      </c>
    </row>
    <row r="73" spans="1:11">
      <c r="A73" t="s">
        <v>2342</v>
      </c>
      <c r="B73" t="s">
        <v>146</v>
      </c>
      <c r="C73" t="s">
        <v>148</v>
      </c>
      <c r="D73" t="s">
        <v>148</v>
      </c>
      <c r="E73" t="s">
        <v>148</v>
      </c>
      <c r="F73" t="s">
        <v>146</v>
      </c>
      <c r="G73" t="s">
        <v>146</v>
      </c>
      <c r="H73" t="s">
        <v>146</v>
      </c>
      <c r="I73" t="s">
        <v>146</v>
      </c>
      <c r="J73" t="s">
        <v>148</v>
      </c>
      <c r="K73" t="s">
        <v>148</v>
      </c>
    </row>
    <row r="74" spans="1:11">
      <c r="A74" t="s">
        <v>2343</v>
      </c>
      <c r="B74" t="s">
        <v>147</v>
      </c>
      <c r="C74" t="s">
        <v>147</v>
      </c>
      <c r="D74" t="s">
        <v>146</v>
      </c>
      <c r="E74" t="s">
        <v>146</v>
      </c>
      <c r="F74" t="s">
        <v>147</v>
      </c>
      <c r="G74" t="s">
        <v>147</v>
      </c>
      <c r="H74" t="s">
        <v>147</v>
      </c>
      <c r="I74" t="s">
        <v>147</v>
      </c>
      <c r="J74" t="s">
        <v>147</v>
      </c>
      <c r="K74" t="s">
        <v>147</v>
      </c>
    </row>
    <row r="75" spans="1:11">
      <c r="A75" t="s">
        <v>1956</v>
      </c>
      <c r="B75" t="s">
        <v>146</v>
      </c>
      <c r="C75" t="s">
        <v>148</v>
      </c>
      <c r="D75" t="s">
        <v>146</v>
      </c>
      <c r="E75" t="s">
        <v>146</v>
      </c>
      <c r="F75" t="s">
        <v>147</v>
      </c>
      <c r="G75" t="s">
        <v>146</v>
      </c>
      <c r="H75" t="s">
        <v>146</v>
      </c>
      <c r="I75" t="s">
        <v>146</v>
      </c>
      <c r="J75" t="s">
        <v>148</v>
      </c>
      <c r="K75" t="s">
        <v>146</v>
      </c>
    </row>
    <row r="76" spans="1:11">
      <c r="A76" t="s">
        <v>1957</v>
      </c>
      <c r="B76" t="s">
        <v>147</v>
      </c>
      <c r="C76" t="s">
        <v>147</v>
      </c>
      <c r="D76" t="s">
        <v>147</v>
      </c>
      <c r="E76" t="s">
        <v>147</v>
      </c>
      <c r="F76" t="s">
        <v>147</v>
      </c>
      <c r="G76" t="s">
        <v>147</v>
      </c>
      <c r="H76" t="s">
        <v>147</v>
      </c>
      <c r="I76" t="s">
        <v>147</v>
      </c>
      <c r="J76" t="s">
        <v>147</v>
      </c>
      <c r="K76" t="s">
        <v>147</v>
      </c>
    </row>
    <row r="77" spans="1:11">
      <c r="A77" t="s">
        <v>1958</v>
      </c>
      <c r="B77" t="s">
        <v>147</v>
      </c>
      <c r="C77" t="s">
        <v>146</v>
      </c>
      <c r="D77" t="s">
        <v>147</v>
      </c>
      <c r="E77" t="s">
        <v>147</v>
      </c>
      <c r="F77" t="s">
        <v>147</v>
      </c>
      <c r="G77" t="s">
        <v>147</v>
      </c>
      <c r="H77" t="s">
        <v>146</v>
      </c>
      <c r="I77" t="s">
        <v>147</v>
      </c>
      <c r="J77" t="s">
        <v>146</v>
      </c>
      <c r="K77" t="s">
        <v>147</v>
      </c>
    </row>
    <row r="78" spans="1:11">
      <c r="A78" t="s">
        <v>1959</v>
      </c>
      <c r="B78" t="s">
        <v>147</v>
      </c>
      <c r="C78" t="s">
        <v>147</v>
      </c>
      <c r="D78" t="s">
        <v>147</v>
      </c>
      <c r="E78" t="s">
        <v>147</v>
      </c>
      <c r="F78" t="s">
        <v>147</v>
      </c>
      <c r="G78" t="s">
        <v>147</v>
      </c>
      <c r="H78" t="s">
        <v>147</v>
      </c>
      <c r="I78" t="s">
        <v>147</v>
      </c>
      <c r="J78" t="s">
        <v>147</v>
      </c>
      <c r="K78" t="s">
        <v>147</v>
      </c>
    </row>
    <row r="79" spans="1:11">
      <c r="A79" t="s">
        <v>1960</v>
      </c>
      <c r="B79" t="s">
        <v>146</v>
      </c>
      <c r="C79" t="s">
        <v>146</v>
      </c>
      <c r="D79" t="s">
        <v>146</v>
      </c>
      <c r="E79" t="s">
        <v>146</v>
      </c>
      <c r="F79" t="s">
        <v>146</v>
      </c>
      <c r="G79" t="s">
        <v>146</v>
      </c>
      <c r="H79" t="s">
        <v>146</v>
      </c>
      <c r="I79" t="s">
        <v>146</v>
      </c>
      <c r="J79" t="s">
        <v>146</v>
      </c>
      <c r="K79" t="s">
        <v>146</v>
      </c>
    </row>
    <row r="80" spans="1:11">
      <c r="A80" t="s">
        <v>1961</v>
      </c>
      <c r="B80" t="s">
        <v>147</v>
      </c>
      <c r="C80" t="s">
        <v>147</v>
      </c>
      <c r="D80" t="s">
        <v>147</v>
      </c>
      <c r="E80" t="s">
        <v>147</v>
      </c>
      <c r="F80" t="s">
        <v>147</v>
      </c>
      <c r="G80" t="s">
        <v>147</v>
      </c>
      <c r="H80" t="s">
        <v>147</v>
      </c>
      <c r="I80" t="s">
        <v>147</v>
      </c>
      <c r="J80" t="s">
        <v>147</v>
      </c>
      <c r="K80" t="s">
        <v>147</v>
      </c>
    </row>
    <row r="81" spans="1:11">
      <c r="A81" t="s">
        <v>1962</v>
      </c>
      <c r="B81" t="s">
        <v>146</v>
      </c>
      <c r="C81" t="s">
        <v>148</v>
      </c>
      <c r="D81" t="s">
        <v>148</v>
      </c>
      <c r="E81" t="s">
        <v>148</v>
      </c>
      <c r="F81" t="s">
        <v>147</v>
      </c>
      <c r="G81" t="s">
        <v>450</v>
      </c>
      <c r="H81" t="s">
        <v>147</v>
      </c>
      <c r="I81" t="s">
        <v>450</v>
      </c>
      <c r="J81" t="s">
        <v>147</v>
      </c>
      <c r="K81" t="s">
        <v>148</v>
      </c>
    </row>
    <row r="82" spans="1:11">
      <c r="A82" t="s">
        <v>1963</v>
      </c>
      <c r="B82" t="s">
        <v>147</v>
      </c>
      <c r="C82" t="s">
        <v>146</v>
      </c>
      <c r="D82" t="s">
        <v>148</v>
      </c>
      <c r="E82" t="s">
        <v>148</v>
      </c>
      <c r="F82" t="s">
        <v>147</v>
      </c>
      <c r="G82" t="s">
        <v>147</v>
      </c>
      <c r="H82" t="s">
        <v>147</v>
      </c>
      <c r="I82" t="s">
        <v>146</v>
      </c>
      <c r="J82" t="s">
        <v>146</v>
      </c>
      <c r="K82" t="s">
        <v>147</v>
      </c>
    </row>
    <row r="83" spans="1:11">
      <c r="A83" t="s">
        <v>1964</v>
      </c>
      <c r="B83" t="s">
        <v>146</v>
      </c>
      <c r="C83" t="s">
        <v>148</v>
      </c>
      <c r="D83" t="s">
        <v>146</v>
      </c>
      <c r="E83" t="s">
        <v>146</v>
      </c>
      <c r="F83" t="s">
        <v>147</v>
      </c>
      <c r="G83" t="s">
        <v>147</v>
      </c>
      <c r="H83" t="s">
        <v>147</v>
      </c>
      <c r="I83" t="s">
        <v>147</v>
      </c>
      <c r="J83" t="s">
        <v>146</v>
      </c>
      <c r="K83" t="s">
        <v>147</v>
      </c>
    </row>
    <row r="84" spans="1:11">
      <c r="A84" t="s">
        <v>1965</v>
      </c>
      <c r="B84" t="s">
        <v>147</v>
      </c>
      <c r="C84" t="s">
        <v>146</v>
      </c>
      <c r="D84" t="s">
        <v>146</v>
      </c>
      <c r="E84" t="s">
        <v>148</v>
      </c>
      <c r="F84" t="s">
        <v>146</v>
      </c>
      <c r="G84" t="s">
        <v>146</v>
      </c>
      <c r="H84" t="s">
        <v>146</v>
      </c>
      <c r="I84" t="s">
        <v>148</v>
      </c>
      <c r="J84" t="s">
        <v>146</v>
      </c>
      <c r="K84" t="s">
        <v>148</v>
      </c>
    </row>
    <row r="85" spans="1:11">
      <c r="A85" t="s">
        <v>1966</v>
      </c>
      <c r="B85" t="s">
        <v>147</v>
      </c>
      <c r="C85" t="s">
        <v>147</v>
      </c>
      <c r="D85" t="s">
        <v>147</v>
      </c>
      <c r="E85" t="s">
        <v>147</v>
      </c>
      <c r="F85" t="s">
        <v>147</v>
      </c>
      <c r="G85" t="s">
        <v>147</v>
      </c>
      <c r="H85" t="s">
        <v>147</v>
      </c>
      <c r="I85" t="s">
        <v>147</v>
      </c>
      <c r="J85" t="s">
        <v>147</v>
      </c>
      <c r="K85" t="s">
        <v>147</v>
      </c>
    </row>
  </sheetData>
  <conditionalFormatting sqref="O2:R2">
    <cfRule type="colorScale" priority="10">
      <colorScale>
        <cfvo type="min"/>
        <cfvo type="percentile" val="50"/>
        <cfvo type="max"/>
        <color rgb="FFF8696B"/>
        <color rgb="FFFFEB84"/>
        <color rgb="FF63BE7B"/>
      </colorScale>
    </cfRule>
  </conditionalFormatting>
  <conditionalFormatting sqref="O3:R3">
    <cfRule type="colorScale" priority="9">
      <colorScale>
        <cfvo type="min"/>
        <cfvo type="percentile" val="50"/>
        <cfvo type="max"/>
        <color rgb="FFF8696B"/>
        <color rgb="FFFFEB84"/>
        <color rgb="FF63BE7B"/>
      </colorScale>
    </cfRule>
  </conditionalFormatting>
  <conditionalFormatting sqref="O4:R4">
    <cfRule type="colorScale" priority="8">
      <colorScale>
        <cfvo type="min"/>
        <cfvo type="percentile" val="50"/>
        <cfvo type="max"/>
        <color rgb="FFF8696B"/>
        <color rgb="FFFFEB84"/>
        <color rgb="FF63BE7B"/>
      </colorScale>
    </cfRule>
  </conditionalFormatting>
  <conditionalFormatting sqref="O5:R5">
    <cfRule type="colorScale" priority="7">
      <colorScale>
        <cfvo type="min"/>
        <cfvo type="percentile" val="50"/>
        <cfvo type="max"/>
        <color rgb="FFF8696B"/>
        <color rgb="FFFFEB84"/>
        <color rgb="FF63BE7B"/>
      </colorScale>
    </cfRule>
  </conditionalFormatting>
  <conditionalFormatting sqref="O6:R6">
    <cfRule type="colorScale" priority="6">
      <colorScale>
        <cfvo type="min"/>
        <cfvo type="percentile" val="50"/>
        <cfvo type="max"/>
        <color rgb="FFF8696B"/>
        <color rgb="FFFFEB84"/>
        <color rgb="FF63BE7B"/>
      </colorScale>
    </cfRule>
  </conditionalFormatting>
  <conditionalFormatting sqref="O7:R7">
    <cfRule type="colorScale" priority="5">
      <colorScale>
        <cfvo type="min"/>
        <cfvo type="percentile" val="50"/>
        <cfvo type="max"/>
        <color rgb="FFF8696B"/>
        <color rgb="FFFFEB84"/>
        <color rgb="FF63BE7B"/>
      </colorScale>
    </cfRule>
  </conditionalFormatting>
  <conditionalFormatting sqref="O8:R8">
    <cfRule type="colorScale" priority="4">
      <colorScale>
        <cfvo type="min"/>
        <cfvo type="percentile" val="50"/>
        <cfvo type="max"/>
        <color rgb="FFF8696B"/>
        <color rgb="FFFFEB84"/>
        <color rgb="FF63BE7B"/>
      </colorScale>
    </cfRule>
  </conditionalFormatting>
  <conditionalFormatting sqref="O9:R9">
    <cfRule type="colorScale" priority="3">
      <colorScale>
        <cfvo type="min"/>
        <cfvo type="percentile" val="50"/>
        <cfvo type="max"/>
        <color rgb="FFF8696B"/>
        <color rgb="FFFFEB84"/>
        <color rgb="FF63BE7B"/>
      </colorScale>
    </cfRule>
  </conditionalFormatting>
  <conditionalFormatting sqref="O10:R10">
    <cfRule type="colorScale" priority="2">
      <colorScale>
        <cfvo type="min"/>
        <cfvo type="percentile" val="50"/>
        <cfvo type="max"/>
        <color rgb="FFF8696B"/>
        <color rgb="FFFFEB84"/>
        <color rgb="FF63BE7B"/>
      </colorScale>
    </cfRule>
  </conditionalFormatting>
  <conditionalFormatting sqref="O11:R11">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8"/>
  <sheetViews>
    <sheetView topLeftCell="B1" zoomScaleNormal="120" workbookViewId="0">
      <selection activeCell="O67" sqref="O67"/>
    </sheetView>
  </sheetViews>
  <sheetFormatPr defaultColWidth="11" defaultRowHeight="15.75"/>
  <cols>
    <col min="1" max="1" width="16" bestFit="1" customWidth="1"/>
  </cols>
  <sheetData>
    <row r="1" spans="1:12">
      <c r="A1" s="2" t="s">
        <v>1946</v>
      </c>
    </row>
    <row r="2" spans="1:12">
      <c r="A2" s="2" t="s">
        <v>0</v>
      </c>
      <c r="B2" s="3" t="s">
        <v>51</v>
      </c>
      <c r="C2" s="3" t="s">
        <v>52</v>
      </c>
      <c r="D2" s="3" t="s">
        <v>53</v>
      </c>
      <c r="E2" s="3" t="s">
        <v>54</v>
      </c>
      <c r="F2" s="3" t="s">
        <v>55</v>
      </c>
      <c r="G2" s="3" t="s">
        <v>56</v>
      </c>
      <c r="H2" s="3" t="s">
        <v>57</v>
      </c>
      <c r="I2" s="3" t="s">
        <v>58</v>
      </c>
      <c r="J2" s="3" t="s">
        <v>59</v>
      </c>
      <c r="K2" s="3" t="s">
        <v>60</v>
      </c>
    </row>
    <row r="3" spans="1:12">
      <c r="A3" t="s">
        <v>1888</v>
      </c>
      <c r="B3" s="4">
        <v>2</v>
      </c>
      <c r="C3" s="4">
        <v>5</v>
      </c>
      <c r="D3" s="4">
        <v>3</v>
      </c>
      <c r="E3" s="4">
        <v>6</v>
      </c>
      <c r="F3" s="4">
        <v>7</v>
      </c>
      <c r="G3" s="4">
        <v>10</v>
      </c>
      <c r="H3" s="4">
        <v>4</v>
      </c>
      <c r="I3" s="4">
        <v>9</v>
      </c>
      <c r="J3" s="4">
        <v>1</v>
      </c>
      <c r="K3" s="4">
        <v>8</v>
      </c>
    </row>
    <row r="4" spans="1:12">
      <c r="A4" t="s">
        <v>1889</v>
      </c>
      <c r="B4" s="4">
        <v>8</v>
      </c>
      <c r="C4" s="4">
        <v>3</v>
      </c>
      <c r="D4" s="4">
        <v>2</v>
      </c>
      <c r="E4" s="4">
        <v>1</v>
      </c>
      <c r="F4" s="4">
        <v>6</v>
      </c>
      <c r="G4" s="4">
        <v>10</v>
      </c>
      <c r="H4" s="4">
        <v>5</v>
      </c>
      <c r="I4" s="4">
        <v>7</v>
      </c>
      <c r="J4" s="4">
        <v>4</v>
      </c>
      <c r="K4" s="4">
        <v>9</v>
      </c>
    </row>
    <row r="5" spans="1:12">
      <c r="A5" t="s">
        <v>1890</v>
      </c>
      <c r="B5" s="5" t="s">
        <v>1940</v>
      </c>
      <c r="C5" s="5" t="s">
        <v>1940</v>
      </c>
      <c r="D5" s="5" t="s">
        <v>1940</v>
      </c>
      <c r="E5" s="5" t="s">
        <v>1940</v>
      </c>
      <c r="F5" s="5" t="s">
        <v>1940</v>
      </c>
      <c r="G5" s="5" t="s">
        <v>1940</v>
      </c>
      <c r="H5" s="5" t="s">
        <v>1940</v>
      </c>
      <c r="I5" s="5" t="s">
        <v>1940</v>
      </c>
      <c r="J5" s="5" t="s">
        <v>1940</v>
      </c>
      <c r="K5" s="5" t="s">
        <v>1940</v>
      </c>
      <c r="L5" s="5" t="s">
        <v>1939</v>
      </c>
    </row>
    <row r="6" spans="1:12">
      <c r="A6" t="s">
        <v>1891</v>
      </c>
      <c r="B6" s="4">
        <v>5</v>
      </c>
      <c r="C6" s="4">
        <v>1</v>
      </c>
      <c r="D6" s="4">
        <v>4</v>
      </c>
      <c r="E6" s="4">
        <v>2</v>
      </c>
      <c r="F6" s="4">
        <v>7</v>
      </c>
      <c r="G6" s="4">
        <v>8</v>
      </c>
      <c r="H6" s="4">
        <v>9</v>
      </c>
      <c r="I6" s="4">
        <v>10</v>
      </c>
      <c r="J6" s="4">
        <v>3</v>
      </c>
      <c r="K6" s="4">
        <v>6</v>
      </c>
    </row>
    <row r="7" spans="1:12">
      <c r="A7" t="s">
        <v>1892</v>
      </c>
      <c r="B7" s="5" t="s">
        <v>1940</v>
      </c>
      <c r="C7" s="5" t="s">
        <v>1940</v>
      </c>
      <c r="D7" s="5" t="s">
        <v>1940</v>
      </c>
      <c r="E7" s="5" t="s">
        <v>1940</v>
      </c>
      <c r="F7" s="5" t="s">
        <v>1940</v>
      </c>
      <c r="G7" s="5" t="s">
        <v>1940</v>
      </c>
      <c r="H7" s="5" t="s">
        <v>1940</v>
      </c>
      <c r="I7" s="5" t="s">
        <v>1940</v>
      </c>
      <c r="J7" s="5" t="s">
        <v>1940</v>
      </c>
      <c r="K7" s="5" t="s">
        <v>1940</v>
      </c>
      <c r="L7" s="5" t="s">
        <v>1939</v>
      </c>
    </row>
    <row r="8" spans="1:12">
      <c r="A8" t="s">
        <v>1893</v>
      </c>
      <c r="B8" s="4">
        <v>4</v>
      </c>
      <c r="C8" s="4">
        <v>6</v>
      </c>
      <c r="D8" s="4">
        <v>1</v>
      </c>
      <c r="E8" s="4">
        <v>2</v>
      </c>
      <c r="F8" s="4">
        <v>8</v>
      </c>
      <c r="G8" s="4">
        <v>9</v>
      </c>
      <c r="H8" s="4">
        <v>3</v>
      </c>
      <c r="I8" s="4">
        <v>5</v>
      </c>
      <c r="J8" s="4">
        <v>7</v>
      </c>
      <c r="K8" s="4">
        <v>10</v>
      </c>
    </row>
    <row r="9" spans="1:12">
      <c r="A9" t="s">
        <v>1894</v>
      </c>
      <c r="B9" s="4">
        <v>1</v>
      </c>
      <c r="C9" s="4">
        <v>4</v>
      </c>
      <c r="D9" s="4">
        <v>5</v>
      </c>
      <c r="E9" s="4">
        <v>6</v>
      </c>
      <c r="F9" s="4">
        <v>7</v>
      </c>
      <c r="G9" s="4">
        <v>8</v>
      </c>
      <c r="H9" s="4">
        <v>9</v>
      </c>
      <c r="I9" s="4">
        <v>10</v>
      </c>
      <c r="J9" s="4">
        <v>3</v>
      </c>
      <c r="K9" s="4">
        <v>2</v>
      </c>
    </row>
    <row r="10" spans="1:12">
      <c r="A10" t="s">
        <v>1895</v>
      </c>
      <c r="B10" s="4">
        <v>9</v>
      </c>
      <c r="C10" s="4">
        <v>7</v>
      </c>
      <c r="D10" s="4">
        <v>1</v>
      </c>
      <c r="E10" s="4">
        <v>3</v>
      </c>
      <c r="F10" s="4">
        <v>5</v>
      </c>
      <c r="G10" s="4">
        <v>10</v>
      </c>
      <c r="H10" s="4">
        <v>6</v>
      </c>
      <c r="I10" s="4">
        <v>8</v>
      </c>
      <c r="J10" s="4">
        <v>2</v>
      </c>
      <c r="K10" s="4">
        <v>4</v>
      </c>
    </row>
    <row r="11" spans="1:12">
      <c r="A11" t="s">
        <v>1896</v>
      </c>
      <c r="B11" s="4">
        <v>5</v>
      </c>
      <c r="C11" s="4">
        <v>6</v>
      </c>
      <c r="D11" s="4">
        <v>2</v>
      </c>
      <c r="E11" s="4">
        <v>3</v>
      </c>
      <c r="F11" s="4">
        <v>7</v>
      </c>
      <c r="G11" s="4">
        <v>10</v>
      </c>
      <c r="H11" s="4">
        <v>8</v>
      </c>
      <c r="I11" s="4">
        <v>4</v>
      </c>
      <c r="J11" s="4">
        <v>1</v>
      </c>
      <c r="K11" s="4">
        <v>9</v>
      </c>
    </row>
    <row r="12" spans="1:12">
      <c r="A12" t="s">
        <v>1897</v>
      </c>
      <c r="B12" s="4">
        <v>9</v>
      </c>
      <c r="C12" s="4">
        <v>7</v>
      </c>
      <c r="D12" s="4">
        <v>1</v>
      </c>
      <c r="E12" s="4">
        <v>3</v>
      </c>
      <c r="F12" s="4">
        <v>5</v>
      </c>
      <c r="G12" s="4">
        <v>10</v>
      </c>
      <c r="H12" s="4">
        <v>2</v>
      </c>
      <c r="I12" s="4">
        <v>4</v>
      </c>
      <c r="J12" s="4">
        <v>6</v>
      </c>
      <c r="K12" s="4">
        <v>8</v>
      </c>
    </row>
    <row r="13" spans="1:12">
      <c r="A13" t="s">
        <v>1898</v>
      </c>
      <c r="B13" s="10">
        <v>2</v>
      </c>
      <c r="C13" s="10">
        <v>10</v>
      </c>
      <c r="D13" s="10">
        <v>1</v>
      </c>
      <c r="E13" s="10">
        <v>9</v>
      </c>
      <c r="F13" s="10">
        <v>4</v>
      </c>
      <c r="G13" s="10">
        <v>5</v>
      </c>
      <c r="H13" s="10">
        <v>8</v>
      </c>
      <c r="I13" s="10">
        <v>7</v>
      </c>
      <c r="J13" s="10">
        <v>3</v>
      </c>
      <c r="K13" s="10">
        <v>6</v>
      </c>
    </row>
    <row r="14" spans="1:12">
      <c r="A14" t="s">
        <v>1899</v>
      </c>
      <c r="B14" s="4">
        <v>2</v>
      </c>
      <c r="C14" s="4">
        <v>7</v>
      </c>
      <c r="D14" s="4">
        <v>5</v>
      </c>
      <c r="E14" s="4">
        <v>1</v>
      </c>
      <c r="F14" s="4">
        <v>6</v>
      </c>
      <c r="G14" s="4">
        <v>10</v>
      </c>
      <c r="H14" s="4">
        <v>8</v>
      </c>
      <c r="I14" s="4">
        <v>3</v>
      </c>
      <c r="J14" s="4">
        <v>9</v>
      </c>
      <c r="K14" s="4">
        <v>4</v>
      </c>
    </row>
    <row r="15" spans="1:12">
      <c r="A15" t="s">
        <v>1900</v>
      </c>
      <c r="B15" s="4">
        <v>2</v>
      </c>
      <c r="C15" s="4">
        <v>10</v>
      </c>
      <c r="D15" s="4">
        <v>4</v>
      </c>
      <c r="E15" s="4">
        <v>6</v>
      </c>
      <c r="F15" s="4">
        <v>5</v>
      </c>
      <c r="G15" s="4">
        <v>3</v>
      </c>
      <c r="H15" s="4">
        <v>8</v>
      </c>
      <c r="I15" s="4">
        <v>7</v>
      </c>
      <c r="J15" s="4">
        <v>1</v>
      </c>
      <c r="K15" s="4">
        <v>9</v>
      </c>
    </row>
    <row r="16" spans="1:12">
      <c r="A16" t="s">
        <v>1901</v>
      </c>
      <c r="B16" s="4">
        <v>6</v>
      </c>
      <c r="C16" s="4">
        <v>7</v>
      </c>
      <c r="D16" s="4">
        <v>1</v>
      </c>
      <c r="E16" s="4">
        <v>3</v>
      </c>
      <c r="F16" s="4">
        <v>5</v>
      </c>
      <c r="G16" s="4">
        <v>8</v>
      </c>
      <c r="H16" s="4">
        <v>4</v>
      </c>
      <c r="I16" s="4">
        <v>2</v>
      </c>
      <c r="J16" s="4">
        <v>10</v>
      </c>
      <c r="K16" s="4">
        <v>9</v>
      </c>
    </row>
    <row r="17" spans="1:12">
      <c r="A17" t="s">
        <v>1902</v>
      </c>
      <c r="B17" s="4">
        <v>9</v>
      </c>
      <c r="C17" s="4">
        <v>1</v>
      </c>
      <c r="D17" s="4">
        <v>2</v>
      </c>
      <c r="E17" s="4">
        <v>5</v>
      </c>
      <c r="F17" s="4">
        <v>7</v>
      </c>
      <c r="G17" s="4">
        <v>8</v>
      </c>
      <c r="H17" s="4">
        <v>6</v>
      </c>
      <c r="I17" s="4">
        <v>10</v>
      </c>
      <c r="J17" s="4">
        <v>4</v>
      </c>
      <c r="K17" s="4">
        <v>3</v>
      </c>
    </row>
    <row r="18" spans="1:12">
      <c r="A18" t="s">
        <v>1903</v>
      </c>
      <c r="B18" s="5" t="s">
        <v>1940</v>
      </c>
      <c r="C18" s="5" t="s">
        <v>1940</v>
      </c>
      <c r="D18" s="5" t="s">
        <v>1940</v>
      </c>
      <c r="E18" s="5" t="s">
        <v>1940</v>
      </c>
      <c r="F18" s="5" t="s">
        <v>1940</v>
      </c>
      <c r="G18" s="5" t="s">
        <v>1940</v>
      </c>
      <c r="H18" s="5" t="s">
        <v>1940</v>
      </c>
      <c r="I18" s="5" t="s">
        <v>1940</v>
      </c>
      <c r="J18" s="5" t="s">
        <v>1940</v>
      </c>
      <c r="K18" s="5" t="s">
        <v>1940</v>
      </c>
      <c r="L18" s="5" t="s">
        <v>1939</v>
      </c>
    </row>
    <row r="19" spans="1:12">
      <c r="A19" t="s">
        <v>1904</v>
      </c>
      <c r="B19" s="4">
        <v>7</v>
      </c>
      <c r="C19" s="4">
        <v>9</v>
      </c>
      <c r="D19" s="4">
        <v>6</v>
      </c>
      <c r="E19" s="4">
        <v>3</v>
      </c>
      <c r="F19" s="4">
        <v>10</v>
      </c>
      <c r="G19" s="4">
        <v>8</v>
      </c>
      <c r="H19" s="4">
        <v>4</v>
      </c>
      <c r="I19" s="4">
        <v>2</v>
      </c>
      <c r="J19" s="4">
        <v>1</v>
      </c>
      <c r="K19" s="4">
        <v>5</v>
      </c>
    </row>
    <row r="20" spans="1:12">
      <c r="A20" t="s">
        <v>1905</v>
      </c>
      <c r="B20" s="4">
        <v>1</v>
      </c>
      <c r="C20" s="4">
        <v>6</v>
      </c>
      <c r="D20" s="4">
        <v>7</v>
      </c>
      <c r="E20" s="4">
        <v>8</v>
      </c>
      <c r="F20" s="4">
        <v>4</v>
      </c>
      <c r="G20" s="4">
        <v>9</v>
      </c>
      <c r="H20" s="4">
        <v>3</v>
      </c>
      <c r="I20" s="4">
        <v>2</v>
      </c>
      <c r="J20" s="4">
        <v>10</v>
      </c>
      <c r="K20" s="4">
        <v>5</v>
      </c>
    </row>
    <row r="21" spans="1:12">
      <c r="A21" t="s">
        <v>1906</v>
      </c>
      <c r="B21" s="4">
        <v>9</v>
      </c>
      <c r="C21" s="4">
        <v>2</v>
      </c>
      <c r="D21" s="4">
        <v>3</v>
      </c>
      <c r="E21" s="4">
        <v>1</v>
      </c>
      <c r="F21" s="4">
        <v>5</v>
      </c>
      <c r="G21" s="4">
        <v>8</v>
      </c>
      <c r="H21" s="4">
        <v>4</v>
      </c>
      <c r="I21" s="4">
        <v>6</v>
      </c>
      <c r="J21" s="4">
        <v>7</v>
      </c>
      <c r="K21" s="4">
        <v>10</v>
      </c>
    </row>
    <row r="22" spans="1:12">
      <c r="A22" t="s">
        <v>1907</v>
      </c>
      <c r="B22" s="4">
        <v>9</v>
      </c>
      <c r="C22" s="4">
        <v>2</v>
      </c>
      <c r="D22" s="4">
        <v>3</v>
      </c>
      <c r="E22" s="4">
        <v>4</v>
      </c>
      <c r="F22" s="4">
        <v>7</v>
      </c>
      <c r="G22" s="4">
        <v>5</v>
      </c>
      <c r="H22" s="4">
        <v>8</v>
      </c>
      <c r="I22" s="4">
        <v>10</v>
      </c>
      <c r="J22" s="4">
        <v>1</v>
      </c>
      <c r="K22" s="4">
        <v>6</v>
      </c>
    </row>
    <row r="23" spans="1:12">
      <c r="A23" t="s">
        <v>1908</v>
      </c>
      <c r="B23" s="5" t="s">
        <v>1940</v>
      </c>
      <c r="C23" s="5" t="s">
        <v>1940</v>
      </c>
      <c r="D23" s="5" t="s">
        <v>1940</v>
      </c>
      <c r="E23" s="5" t="s">
        <v>1940</v>
      </c>
      <c r="F23" s="5" t="s">
        <v>1940</v>
      </c>
      <c r="G23" s="5" t="s">
        <v>1940</v>
      </c>
      <c r="H23" s="5" t="s">
        <v>1940</v>
      </c>
      <c r="I23" s="5" t="s">
        <v>1940</v>
      </c>
      <c r="J23" s="5" t="s">
        <v>1940</v>
      </c>
      <c r="K23" s="5" t="s">
        <v>1940</v>
      </c>
      <c r="L23" s="5" t="s">
        <v>1939</v>
      </c>
    </row>
    <row r="24" spans="1:12">
      <c r="A24" t="s">
        <v>1909</v>
      </c>
      <c r="B24" s="4">
        <v>10</v>
      </c>
      <c r="C24" s="4">
        <v>4</v>
      </c>
      <c r="D24" s="4">
        <v>3</v>
      </c>
      <c r="E24" s="4">
        <v>2</v>
      </c>
      <c r="F24" s="4">
        <v>9</v>
      </c>
      <c r="G24" s="4">
        <v>5</v>
      </c>
      <c r="H24" s="4">
        <v>7</v>
      </c>
      <c r="I24" s="4">
        <v>6</v>
      </c>
      <c r="J24" s="4">
        <v>1</v>
      </c>
      <c r="K24" s="4">
        <v>8</v>
      </c>
    </row>
    <row r="25" spans="1:12">
      <c r="A25" t="s">
        <v>1910</v>
      </c>
      <c r="B25" s="4">
        <v>8</v>
      </c>
      <c r="C25" s="4">
        <v>1</v>
      </c>
      <c r="D25" s="4">
        <v>2</v>
      </c>
      <c r="E25" s="4">
        <v>3</v>
      </c>
      <c r="F25" s="4">
        <v>9</v>
      </c>
      <c r="G25" s="4">
        <v>10</v>
      </c>
      <c r="H25" s="4">
        <v>7</v>
      </c>
      <c r="I25" s="4">
        <v>6</v>
      </c>
      <c r="J25" s="4">
        <v>4</v>
      </c>
      <c r="K25" s="4">
        <v>5</v>
      </c>
    </row>
    <row r="26" spans="1:12">
      <c r="A26" t="s">
        <v>1911</v>
      </c>
      <c r="B26" s="4">
        <v>5</v>
      </c>
      <c r="C26" s="4">
        <v>6</v>
      </c>
      <c r="D26" s="4">
        <v>2</v>
      </c>
      <c r="E26" s="4">
        <v>3</v>
      </c>
      <c r="F26" s="4">
        <v>7</v>
      </c>
      <c r="G26" s="4">
        <v>10</v>
      </c>
      <c r="H26" s="4">
        <v>8</v>
      </c>
      <c r="I26" s="4">
        <v>9</v>
      </c>
      <c r="J26" s="4">
        <v>1</v>
      </c>
      <c r="K26" s="4">
        <v>4</v>
      </c>
    </row>
    <row r="27" spans="1:12">
      <c r="A27" t="s">
        <v>1912</v>
      </c>
      <c r="B27" s="4">
        <v>8</v>
      </c>
      <c r="C27" s="4">
        <v>4</v>
      </c>
      <c r="D27" s="4">
        <v>1</v>
      </c>
      <c r="E27" s="4">
        <v>2</v>
      </c>
      <c r="F27" s="4">
        <v>3</v>
      </c>
      <c r="G27" s="4">
        <v>9</v>
      </c>
      <c r="H27" s="4">
        <v>5</v>
      </c>
      <c r="I27" s="4">
        <v>6</v>
      </c>
      <c r="J27" s="4">
        <v>7</v>
      </c>
      <c r="K27" s="4">
        <v>10</v>
      </c>
    </row>
    <row r="28" spans="1:12">
      <c r="A28" t="s">
        <v>1913</v>
      </c>
      <c r="B28" s="4">
        <v>3</v>
      </c>
      <c r="C28" s="4">
        <v>1</v>
      </c>
      <c r="D28" s="4">
        <v>4</v>
      </c>
      <c r="E28" s="4">
        <v>6</v>
      </c>
      <c r="F28" s="4">
        <v>5</v>
      </c>
      <c r="G28" s="4">
        <v>7</v>
      </c>
      <c r="H28" s="4">
        <v>8</v>
      </c>
      <c r="I28" s="4">
        <v>9</v>
      </c>
      <c r="J28" s="4">
        <v>10</v>
      </c>
      <c r="K28" s="4">
        <v>2</v>
      </c>
    </row>
    <row r="29" spans="1:12">
      <c r="A29" t="s">
        <v>1914</v>
      </c>
      <c r="B29" s="4">
        <v>7</v>
      </c>
      <c r="C29" s="4">
        <v>8</v>
      </c>
      <c r="D29" s="4">
        <v>3</v>
      </c>
      <c r="E29" s="4">
        <v>1</v>
      </c>
      <c r="F29" s="4">
        <v>9</v>
      </c>
      <c r="G29" s="4">
        <v>10</v>
      </c>
      <c r="H29" s="4">
        <v>2</v>
      </c>
      <c r="I29" s="4">
        <v>4</v>
      </c>
      <c r="J29" s="4">
        <v>5</v>
      </c>
      <c r="K29" s="4">
        <v>6</v>
      </c>
    </row>
    <row r="30" spans="1:12">
      <c r="A30" t="s">
        <v>1915</v>
      </c>
      <c r="B30" s="4">
        <v>10</v>
      </c>
      <c r="C30" s="4">
        <v>3</v>
      </c>
      <c r="D30" s="4">
        <v>4</v>
      </c>
      <c r="E30" s="4">
        <v>2</v>
      </c>
      <c r="F30" s="4">
        <v>9</v>
      </c>
      <c r="G30" s="4">
        <v>7</v>
      </c>
      <c r="H30" s="4">
        <v>8</v>
      </c>
      <c r="I30" s="4">
        <v>6</v>
      </c>
      <c r="J30" s="4">
        <v>1</v>
      </c>
      <c r="K30" s="4">
        <v>5</v>
      </c>
    </row>
    <row r="31" spans="1:12">
      <c r="A31" t="s">
        <v>1916</v>
      </c>
      <c r="B31" s="5" t="s">
        <v>1940</v>
      </c>
      <c r="C31" s="5" t="s">
        <v>1940</v>
      </c>
      <c r="D31" s="5" t="s">
        <v>1940</v>
      </c>
      <c r="E31" s="5" t="s">
        <v>1940</v>
      </c>
      <c r="F31" s="5" t="s">
        <v>1940</v>
      </c>
      <c r="G31" s="5" t="s">
        <v>1940</v>
      </c>
      <c r="H31" s="5" t="s">
        <v>1940</v>
      </c>
      <c r="I31" s="5" t="s">
        <v>1940</v>
      </c>
      <c r="J31" s="5" t="s">
        <v>1940</v>
      </c>
      <c r="K31" s="5" t="s">
        <v>1940</v>
      </c>
      <c r="L31" s="5" t="s">
        <v>1939</v>
      </c>
    </row>
    <row r="32" spans="1:12">
      <c r="A32" t="s">
        <v>1917</v>
      </c>
      <c r="B32" s="4">
        <v>5</v>
      </c>
      <c r="C32" s="4">
        <v>9</v>
      </c>
      <c r="D32" s="4">
        <v>2</v>
      </c>
      <c r="E32" s="4">
        <v>8</v>
      </c>
      <c r="F32" s="4">
        <v>4</v>
      </c>
      <c r="G32" s="4">
        <v>10</v>
      </c>
      <c r="H32" s="4">
        <v>6</v>
      </c>
      <c r="I32" s="4">
        <v>7</v>
      </c>
      <c r="J32" s="4">
        <v>1</v>
      </c>
      <c r="K32" s="4">
        <v>3</v>
      </c>
    </row>
    <row r="33" spans="1:11">
      <c r="A33" t="s">
        <v>1918</v>
      </c>
      <c r="B33" s="4">
        <v>9</v>
      </c>
      <c r="C33" s="4">
        <v>1</v>
      </c>
      <c r="D33" s="4">
        <v>4</v>
      </c>
      <c r="E33" s="4">
        <v>3</v>
      </c>
      <c r="F33" s="4">
        <v>5</v>
      </c>
      <c r="G33" s="4">
        <v>10</v>
      </c>
      <c r="H33" s="4">
        <v>8</v>
      </c>
      <c r="I33" s="4">
        <v>7</v>
      </c>
      <c r="J33" s="4">
        <v>2</v>
      </c>
      <c r="K33" s="4">
        <v>6</v>
      </c>
    </row>
    <row r="34" spans="1:11">
      <c r="A34" t="s">
        <v>1919</v>
      </c>
      <c r="B34" s="4">
        <v>4</v>
      </c>
      <c r="C34" s="4">
        <v>1</v>
      </c>
      <c r="D34" s="4">
        <v>3</v>
      </c>
      <c r="E34" s="4">
        <v>6</v>
      </c>
      <c r="F34" s="4">
        <v>9</v>
      </c>
      <c r="G34" s="4">
        <v>10</v>
      </c>
      <c r="H34" s="4">
        <v>8</v>
      </c>
      <c r="I34" s="4">
        <v>5</v>
      </c>
      <c r="J34" s="4">
        <v>2</v>
      </c>
      <c r="K34" s="4">
        <v>7</v>
      </c>
    </row>
    <row r="35" spans="1:11">
      <c r="A35" t="s">
        <v>1920</v>
      </c>
      <c r="B35" s="4">
        <v>5</v>
      </c>
      <c r="C35" s="4">
        <v>1</v>
      </c>
      <c r="D35" s="4">
        <v>3</v>
      </c>
      <c r="E35" s="4">
        <v>4</v>
      </c>
      <c r="F35" s="4">
        <v>6</v>
      </c>
      <c r="G35" s="4">
        <v>2</v>
      </c>
      <c r="H35" s="4">
        <v>7</v>
      </c>
      <c r="I35" s="4">
        <v>9</v>
      </c>
      <c r="J35" s="4">
        <v>10</v>
      </c>
      <c r="K35" s="4">
        <v>8</v>
      </c>
    </row>
    <row r="36" spans="1:11">
      <c r="A36" t="s">
        <v>1921</v>
      </c>
      <c r="B36" s="4">
        <v>5</v>
      </c>
      <c r="C36" s="4">
        <v>2</v>
      </c>
      <c r="D36" s="4">
        <v>4</v>
      </c>
      <c r="E36" s="4">
        <v>1</v>
      </c>
      <c r="F36" s="4">
        <v>8</v>
      </c>
      <c r="G36" s="4">
        <v>10</v>
      </c>
      <c r="H36" s="4">
        <v>7</v>
      </c>
      <c r="I36" s="4">
        <v>9</v>
      </c>
      <c r="J36" s="4">
        <v>3</v>
      </c>
      <c r="K36" s="4">
        <v>6</v>
      </c>
    </row>
    <row r="37" spans="1:11">
      <c r="A37" t="s">
        <v>1922</v>
      </c>
      <c r="B37" s="4">
        <v>5</v>
      </c>
      <c r="C37" s="4">
        <v>1</v>
      </c>
      <c r="D37" s="4">
        <v>3</v>
      </c>
      <c r="E37" s="4">
        <v>6</v>
      </c>
      <c r="F37" s="4">
        <v>7</v>
      </c>
      <c r="G37" s="4">
        <v>8</v>
      </c>
      <c r="H37" s="4">
        <v>9</v>
      </c>
      <c r="I37" s="4">
        <v>10</v>
      </c>
      <c r="J37" s="4">
        <v>4</v>
      </c>
      <c r="K37" s="4">
        <v>2</v>
      </c>
    </row>
    <row r="38" spans="1:11">
      <c r="A38" t="s">
        <v>1923</v>
      </c>
      <c r="B38" s="4">
        <v>9</v>
      </c>
      <c r="C38" s="4">
        <v>3</v>
      </c>
      <c r="D38" s="4">
        <v>2</v>
      </c>
      <c r="E38" s="4">
        <v>4</v>
      </c>
      <c r="F38" s="4">
        <v>5</v>
      </c>
      <c r="G38" s="4">
        <v>10</v>
      </c>
      <c r="H38" s="4">
        <v>7</v>
      </c>
      <c r="I38" s="4">
        <v>8</v>
      </c>
      <c r="J38" s="4">
        <v>1</v>
      </c>
      <c r="K38" s="4">
        <v>6</v>
      </c>
    </row>
    <row r="39" spans="1:11">
      <c r="A39" t="s">
        <v>1924</v>
      </c>
      <c r="B39" s="4">
        <v>1</v>
      </c>
      <c r="C39" s="4">
        <v>9</v>
      </c>
      <c r="D39" s="4">
        <v>2</v>
      </c>
      <c r="E39" s="4">
        <v>3</v>
      </c>
      <c r="F39" s="4">
        <v>7</v>
      </c>
      <c r="G39" s="4">
        <v>4</v>
      </c>
      <c r="H39" s="4">
        <v>5</v>
      </c>
      <c r="I39" s="4">
        <v>6</v>
      </c>
      <c r="J39" s="4">
        <v>10</v>
      </c>
      <c r="K39" s="4">
        <v>8</v>
      </c>
    </row>
    <row r="40" spans="1:11">
      <c r="A40" t="s">
        <v>1925</v>
      </c>
      <c r="B40" s="4">
        <v>2</v>
      </c>
      <c r="C40" s="4">
        <v>1</v>
      </c>
      <c r="D40" s="4">
        <v>3</v>
      </c>
      <c r="E40" s="4">
        <v>4</v>
      </c>
      <c r="F40" s="4">
        <v>5</v>
      </c>
      <c r="G40" s="4">
        <v>6</v>
      </c>
      <c r="H40" s="4">
        <v>7</v>
      </c>
      <c r="I40" s="4">
        <v>8</v>
      </c>
      <c r="J40" s="4">
        <v>9</v>
      </c>
      <c r="K40" s="4">
        <v>10</v>
      </c>
    </row>
    <row r="41" spans="1:11">
      <c r="A41" t="s">
        <v>1926</v>
      </c>
      <c r="B41" s="4">
        <v>9</v>
      </c>
      <c r="C41" s="4">
        <v>8</v>
      </c>
      <c r="D41" s="4">
        <v>1</v>
      </c>
      <c r="E41" s="4">
        <v>2</v>
      </c>
      <c r="F41" s="4">
        <v>7</v>
      </c>
      <c r="G41" s="4">
        <v>6</v>
      </c>
      <c r="H41" s="4">
        <v>4</v>
      </c>
      <c r="I41" s="4">
        <v>10</v>
      </c>
      <c r="J41" s="4">
        <v>3</v>
      </c>
      <c r="K41" s="4">
        <v>5</v>
      </c>
    </row>
    <row r="42" spans="1:11">
      <c r="A42" t="s">
        <v>1927</v>
      </c>
      <c r="B42" s="4">
        <v>8</v>
      </c>
      <c r="C42" s="4">
        <v>4</v>
      </c>
      <c r="D42" s="4">
        <v>1</v>
      </c>
      <c r="E42" s="4">
        <v>2</v>
      </c>
      <c r="F42" s="4">
        <v>7</v>
      </c>
      <c r="G42" s="4">
        <v>10</v>
      </c>
      <c r="H42" s="4">
        <v>5</v>
      </c>
      <c r="I42" s="4">
        <v>6</v>
      </c>
      <c r="J42" s="4">
        <v>3</v>
      </c>
      <c r="K42" s="4">
        <v>9</v>
      </c>
    </row>
    <row r="43" spans="1:11">
      <c r="A43" t="s">
        <v>1928</v>
      </c>
      <c r="B43" s="4">
        <v>6</v>
      </c>
      <c r="C43" s="4">
        <v>2</v>
      </c>
      <c r="D43" s="4">
        <v>3</v>
      </c>
      <c r="E43" s="4">
        <v>5</v>
      </c>
      <c r="F43" s="4">
        <v>4</v>
      </c>
      <c r="G43" s="4">
        <v>9</v>
      </c>
      <c r="H43" s="4">
        <v>7</v>
      </c>
      <c r="I43" s="4">
        <v>8</v>
      </c>
      <c r="J43" s="4">
        <v>1</v>
      </c>
      <c r="K43" s="4">
        <v>10</v>
      </c>
    </row>
    <row r="44" spans="1:11">
      <c r="A44" t="s">
        <v>1929</v>
      </c>
      <c r="B44" s="4">
        <v>4</v>
      </c>
      <c r="C44" s="4">
        <v>2</v>
      </c>
      <c r="D44" s="4">
        <v>8</v>
      </c>
      <c r="E44" s="4">
        <v>3</v>
      </c>
      <c r="F44" s="4">
        <v>6</v>
      </c>
      <c r="G44" s="4">
        <v>9</v>
      </c>
      <c r="H44" s="4">
        <v>7</v>
      </c>
      <c r="I44" s="4">
        <v>10</v>
      </c>
      <c r="J44" s="4">
        <v>1</v>
      </c>
      <c r="K44" s="4">
        <v>5</v>
      </c>
    </row>
    <row r="45" spans="1:11">
      <c r="A45" t="s">
        <v>1930</v>
      </c>
      <c r="B45" s="4">
        <v>7</v>
      </c>
      <c r="C45" s="4">
        <v>1</v>
      </c>
      <c r="D45" s="4">
        <v>3</v>
      </c>
      <c r="E45" s="4">
        <v>4</v>
      </c>
      <c r="F45" s="4">
        <v>5</v>
      </c>
      <c r="G45" s="4">
        <v>8</v>
      </c>
      <c r="H45" s="4">
        <v>9</v>
      </c>
      <c r="I45" s="4">
        <v>6</v>
      </c>
      <c r="J45" s="4">
        <v>2</v>
      </c>
      <c r="K45" s="4">
        <v>10</v>
      </c>
    </row>
    <row r="46" spans="1:11">
      <c r="A46" t="s">
        <v>1931</v>
      </c>
      <c r="B46" s="4">
        <v>5</v>
      </c>
      <c r="C46" s="4">
        <v>4</v>
      </c>
      <c r="D46" s="4">
        <v>2</v>
      </c>
      <c r="E46" s="4">
        <v>3</v>
      </c>
      <c r="F46" s="4">
        <v>6</v>
      </c>
      <c r="G46" s="4">
        <v>10</v>
      </c>
      <c r="H46" s="4">
        <v>8</v>
      </c>
      <c r="I46" s="4">
        <v>9</v>
      </c>
      <c r="J46" s="4">
        <v>1</v>
      </c>
      <c r="K46" s="4">
        <v>7</v>
      </c>
    </row>
    <row r="47" spans="1:11">
      <c r="A47" t="s">
        <v>1932</v>
      </c>
      <c r="B47" s="4">
        <v>3</v>
      </c>
      <c r="C47" s="4">
        <v>4</v>
      </c>
      <c r="D47" s="4">
        <v>2</v>
      </c>
      <c r="E47" s="4">
        <v>7</v>
      </c>
      <c r="F47" s="4">
        <v>5</v>
      </c>
      <c r="G47" s="4">
        <v>10</v>
      </c>
      <c r="H47" s="4">
        <v>8</v>
      </c>
      <c r="I47" s="4">
        <v>1</v>
      </c>
      <c r="J47" s="4">
        <v>6</v>
      </c>
      <c r="K47" s="4">
        <v>9</v>
      </c>
    </row>
    <row r="48" spans="1:11">
      <c r="A48" t="s">
        <v>1933</v>
      </c>
      <c r="B48" s="4">
        <v>8</v>
      </c>
      <c r="C48" s="4">
        <v>9</v>
      </c>
      <c r="D48" s="4">
        <v>4</v>
      </c>
      <c r="E48" s="4">
        <v>6</v>
      </c>
      <c r="F48" s="4">
        <v>10</v>
      </c>
      <c r="G48" s="4">
        <v>7</v>
      </c>
      <c r="H48" s="4">
        <v>2</v>
      </c>
      <c r="I48" s="4">
        <v>3</v>
      </c>
      <c r="J48" s="4">
        <v>1</v>
      </c>
      <c r="K48" s="4">
        <v>5</v>
      </c>
    </row>
    <row r="49" spans="1:12">
      <c r="A49" t="s">
        <v>1934</v>
      </c>
      <c r="B49" s="5" t="s">
        <v>1940</v>
      </c>
      <c r="C49" s="5" t="s">
        <v>1940</v>
      </c>
      <c r="D49" s="5" t="s">
        <v>1940</v>
      </c>
      <c r="E49" s="5" t="s">
        <v>1940</v>
      </c>
      <c r="F49" s="5" t="s">
        <v>1940</v>
      </c>
      <c r="G49" s="5" t="s">
        <v>1940</v>
      </c>
      <c r="H49" s="5" t="s">
        <v>1940</v>
      </c>
      <c r="I49" s="5" t="s">
        <v>1940</v>
      </c>
      <c r="J49" s="5" t="s">
        <v>1940</v>
      </c>
      <c r="K49" s="5" t="s">
        <v>1940</v>
      </c>
      <c r="L49" s="5" t="s">
        <v>1939</v>
      </c>
    </row>
    <row r="50" spans="1:12">
      <c r="A50" t="s">
        <v>1935</v>
      </c>
      <c r="B50" s="4">
        <v>3</v>
      </c>
      <c r="C50" s="4">
        <v>9</v>
      </c>
      <c r="D50" s="4">
        <v>1</v>
      </c>
      <c r="E50" s="4">
        <v>2</v>
      </c>
      <c r="F50" s="4">
        <v>4</v>
      </c>
      <c r="G50" s="4">
        <v>5</v>
      </c>
      <c r="H50" s="4">
        <v>7</v>
      </c>
      <c r="I50" s="4">
        <v>6</v>
      </c>
      <c r="J50" s="4">
        <v>10</v>
      </c>
      <c r="K50" s="4">
        <v>8</v>
      </c>
    </row>
    <row r="51" spans="1:12">
      <c r="A51" t="s">
        <v>1936</v>
      </c>
      <c r="B51" s="4">
        <v>9</v>
      </c>
      <c r="C51" s="4">
        <v>8</v>
      </c>
      <c r="D51" s="4">
        <v>2</v>
      </c>
      <c r="E51" s="4">
        <v>3</v>
      </c>
      <c r="F51" s="4">
        <v>7</v>
      </c>
      <c r="G51" s="4">
        <v>10</v>
      </c>
      <c r="H51" s="4">
        <v>1</v>
      </c>
      <c r="I51" s="4">
        <v>4</v>
      </c>
      <c r="J51" s="4">
        <v>5</v>
      </c>
      <c r="K51" s="4">
        <v>6</v>
      </c>
    </row>
    <row r="52" spans="1:12">
      <c r="A52" t="s">
        <v>1937</v>
      </c>
      <c r="B52" s="4">
        <v>5</v>
      </c>
      <c r="C52" s="4">
        <v>4</v>
      </c>
      <c r="D52" s="4">
        <v>2</v>
      </c>
      <c r="E52" s="4">
        <v>1</v>
      </c>
      <c r="F52" s="4">
        <v>7</v>
      </c>
      <c r="G52" s="4">
        <v>8</v>
      </c>
      <c r="H52" s="4">
        <v>6</v>
      </c>
      <c r="I52" s="4">
        <v>3</v>
      </c>
      <c r="J52" s="4">
        <v>9</v>
      </c>
      <c r="K52" s="4">
        <v>10</v>
      </c>
    </row>
    <row r="53" spans="1:12">
      <c r="A53" t="s">
        <v>1938</v>
      </c>
      <c r="B53" s="4">
        <v>7</v>
      </c>
      <c r="C53" s="4">
        <v>1</v>
      </c>
      <c r="D53" s="4">
        <v>3</v>
      </c>
      <c r="E53" s="4">
        <v>6</v>
      </c>
      <c r="F53" s="4">
        <v>4</v>
      </c>
      <c r="G53" s="4">
        <v>9</v>
      </c>
      <c r="H53" s="4">
        <v>10</v>
      </c>
      <c r="I53" s="4">
        <v>5</v>
      </c>
      <c r="J53" s="4">
        <v>2</v>
      </c>
      <c r="K53" s="4">
        <v>8</v>
      </c>
    </row>
    <row r="55" spans="1:12">
      <c r="A55" s="3" t="s">
        <v>1941</v>
      </c>
      <c r="B55" s="8">
        <f>AVERAGE(B3:B53)</f>
        <v>5.7777777777777777</v>
      </c>
      <c r="C55" s="8">
        <f t="shared" ref="C55:K55" si="0">AVERAGE(C3:C53)</f>
        <v>4.5333333333333332</v>
      </c>
      <c r="D55" s="8">
        <f t="shared" si="0"/>
        <v>2.8444444444444446</v>
      </c>
      <c r="E55" s="8">
        <f t="shared" si="0"/>
        <v>3.7333333333333334</v>
      </c>
      <c r="F55" s="8">
        <f t="shared" si="0"/>
        <v>6.3111111111111109</v>
      </c>
      <c r="G55" s="8">
        <f t="shared" si="0"/>
        <v>8.1777777777777771</v>
      </c>
      <c r="H55" s="8">
        <f t="shared" si="0"/>
        <v>6.2666666666666666</v>
      </c>
      <c r="I55" s="8">
        <f t="shared" si="0"/>
        <v>6.4888888888888889</v>
      </c>
      <c r="J55" s="8">
        <f t="shared" si="0"/>
        <v>4.177777777777778</v>
      </c>
      <c r="K55" s="8">
        <f t="shared" si="0"/>
        <v>6.6888888888888891</v>
      </c>
      <c r="L55" s="14"/>
    </row>
    <row r="56" spans="1:12">
      <c r="B56" s="9"/>
      <c r="C56" s="9"/>
      <c r="D56" s="9"/>
      <c r="E56" s="9"/>
      <c r="F56" s="9"/>
      <c r="G56" s="9"/>
      <c r="H56" s="9"/>
      <c r="I56" s="9"/>
      <c r="J56" s="9"/>
      <c r="K56" s="9"/>
    </row>
    <row r="57" spans="1:12">
      <c r="A57" s="3" t="s">
        <v>1942</v>
      </c>
      <c r="B57" s="9">
        <f>MODE(B3:B53)</f>
        <v>5</v>
      </c>
      <c r="C57" s="9">
        <f t="shared" ref="C57:K57" si="1">MODE(C3:C53)</f>
        <v>1</v>
      </c>
      <c r="D57" s="9">
        <f t="shared" si="1"/>
        <v>3</v>
      </c>
      <c r="E57" s="9">
        <f t="shared" si="1"/>
        <v>3</v>
      </c>
      <c r="F57" s="9">
        <f t="shared" si="1"/>
        <v>7</v>
      </c>
      <c r="G57" s="9">
        <f t="shared" si="1"/>
        <v>10</v>
      </c>
      <c r="H57" s="9">
        <f t="shared" si="1"/>
        <v>8</v>
      </c>
      <c r="I57" s="9">
        <f t="shared" si="1"/>
        <v>6</v>
      </c>
      <c r="J57" s="9">
        <f t="shared" si="1"/>
        <v>1</v>
      </c>
      <c r="K57" s="9">
        <f t="shared" si="1"/>
        <v>6</v>
      </c>
    </row>
    <row r="59" spans="1:12">
      <c r="A59" s="3" t="s">
        <v>1943</v>
      </c>
      <c r="B59" s="6">
        <f>RANK(B55, B55:K55, 1)</f>
        <v>5</v>
      </c>
      <c r="C59" s="6">
        <f>RANK(C55, B55:K55, 1)</f>
        <v>4</v>
      </c>
      <c r="D59" s="6">
        <f>RANK(D55, B55:K55, 1)</f>
        <v>1</v>
      </c>
      <c r="E59" s="6">
        <f>RANK(E55, B55:K55, 1)</f>
        <v>2</v>
      </c>
      <c r="F59" s="6">
        <f>RANK(F55, B55:K55, 1)</f>
        <v>7</v>
      </c>
      <c r="G59" s="6">
        <f>RANK(G55, B55:K55, 1)</f>
        <v>10</v>
      </c>
      <c r="H59" s="6">
        <f>RANK(H55, B55:K55, 1)</f>
        <v>6</v>
      </c>
      <c r="I59" s="6">
        <f>RANK(I55, B55:K55, 1)</f>
        <v>8</v>
      </c>
      <c r="J59" s="6">
        <f>RANK(J55, B55:K55, 1)</f>
        <v>3</v>
      </c>
      <c r="K59" s="6">
        <f>RANK(K55, B55:K55, 1)</f>
        <v>9</v>
      </c>
    </row>
    <row r="61" spans="1:12">
      <c r="A61" s="3" t="s">
        <v>1944</v>
      </c>
      <c r="B61" s="6">
        <f>RANK(B57, B57:K57, 1)</f>
        <v>5</v>
      </c>
      <c r="C61" s="6">
        <f>RANK(C57, B57:K57, 1)</f>
        <v>1</v>
      </c>
      <c r="D61" s="6">
        <f>RANK(D57, B57:K57, 1)</f>
        <v>3</v>
      </c>
      <c r="E61" s="6">
        <f>RANK(E57, B57:K57, 1)</f>
        <v>3</v>
      </c>
      <c r="F61" s="6">
        <f>RANK(F57, B57:K57, 1)</f>
        <v>8</v>
      </c>
      <c r="G61" s="6">
        <f>RANK(G57, B57:K57, 1)</f>
        <v>10</v>
      </c>
      <c r="H61" s="6">
        <f>RANK(H57, B57:K57, 1)</f>
        <v>9</v>
      </c>
      <c r="I61" s="6">
        <f>RANK(I57, B57:K57, 1)</f>
        <v>6</v>
      </c>
      <c r="J61" s="6">
        <f>RANK(J57, B57:K57, 1)</f>
        <v>1</v>
      </c>
      <c r="K61" s="6">
        <f>RANK(K57, B57:K57, 1)</f>
        <v>6</v>
      </c>
    </row>
    <row r="63" spans="1:12">
      <c r="A63" s="2" t="s">
        <v>1945</v>
      </c>
    </row>
    <row r="64" spans="1:12">
      <c r="A64" s="11" t="s">
        <v>1947</v>
      </c>
      <c r="B64" t="s">
        <v>53</v>
      </c>
      <c r="F64" s="11" t="s">
        <v>1950</v>
      </c>
      <c r="G64" t="s">
        <v>52</v>
      </c>
    </row>
    <row r="65" spans="1:13">
      <c r="A65" s="2">
        <v>2</v>
      </c>
      <c r="B65" t="s">
        <v>54</v>
      </c>
      <c r="F65" s="11" t="s">
        <v>1948</v>
      </c>
      <c r="G65" t="s">
        <v>59</v>
      </c>
    </row>
    <row r="66" spans="1:13">
      <c r="A66" s="2">
        <v>3</v>
      </c>
      <c r="B66" t="s">
        <v>59</v>
      </c>
      <c r="F66" s="11" t="s">
        <v>1949</v>
      </c>
      <c r="G66" t="s">
        <v>53</v>
      </c>
    </row>
    <row r="67" spans="1:13">
      <c r="A67" s="2">
        <v>4</v>
      </c>
      <c r="B67" t="s">
        <v>52</v>
      </c>
      <c r="F67" s="11" t="s">
        <v>1949</v>
      </c>
      <c r="G67" t="s">
        <v>54</v>
      </c>
    </row>
    <row r="68" spans="1:13">
      <c r="A68" s="2">
        <v>5</v>
      </c>
      <c r="B68" t="s">
        <v>51</v>
      </c>
      <c r="F68" s="2">
        <v>5</v>
      </c>
      <c r="G68" t="s">
        <v>51</v>
      </c>
    </row>
    <row r="69" spans="1:13">
      <c r="A69" s="2">
        <v>6</v>
      </c>
      <c r="B69" t="s">
        <v>57</v>
      </c>
      <c r="F69" s="11" t="s">
        <v>1951</v>
      </c>
      <c r="G69" t="s">
        <v>58</v>
      </c>
    </row>
    <row r="70" spans="1:13">
      <c r="A70" s="2">
        <v>7</v>
      </c>
      <c r="B70" t="s">
        <v>55</v>
      </c>
      <c r="F70" s="11" t="s">
        <v>1951</v>
      </c>
      <c r="G70" t="s">
        <v>60</v>
      </c>
    </row>
    <row r="71" spans="1:13">
      <c r="A71" s="2">
        <v>8</v>
      </c>
      <c r="B71" t="s">
        <v>58</v>
      </c>
      <c r="F71" s="2">
        <v>8</v>
      </c>
      <c r="G71" t="s">
        <v>55</v>
      </c>
    </row>
    <row r="72" spans="1:13">
      <c r="A72" s="2">
        <v>9</v>
      </c>
      <c r="B72" t="s">
        <v>60</v>
      </c>
      <c r="F72" s="2">
        <v>9</v>
      </c>
      <c r="G72" t="s">
        <v>57</v>
      </c>
    </row>
    <row r="73" spans="1:13">
      <c r="A73" s="2">
        <v>10</v>
      </c>
      <c r="B73" t="s">
        <v>56</v>
      </c>
      <c r="F73" s="2">
        <v>10</v>
      </c>
      <c r="G73" t="s">
        <v>56</v>
      </c>
    </row>
    <row r="75" spans="1:13">
      <c r="A75" s="12" t="s">
        <v>1953</v>
      </c>
      <c r="B75" s="7" t="s">
        <v>1952</v>
      </c>
      <c r="C75" s="7">
        <v>10</v>
      </c>
      <c r="D75" s="7">
        <v>9</v>
      </c>
      <c r="E75" s="7">
        <v>8</v>
      </c>
      <c r="F75" s="7">
        <v>7</v>
      </c>
      <c r="G75" s="7">
        <v>6</v>
      </c>
      <c r="H75" s="7">
        <v>5</v>
      </c>
      <c r="I75" s="7">
        <v>4</v>
      </c>
      <c r="J75" s="7">
        <v>3</v>
      </c>
      <c r="K75" s="7">
        <v>2</v>
      </c>
      <c r="L75" s="7">
        <v>1</v>
      </c>
      <c r="M75" s="7" t="s">
        <v>1952</v>
      </c>
    </row>
    <row r="76" spans="1:13">
      <c r="A76" s="2" t="s">
        <v>56</v>
      </c>
      <c r="C76" s="4">
        <f>COUNTIF(G3:G53, 10)</f>
        <v>18</v>
      </c>
      <c r="D76" s="4">
        <f>COUNTIF(G3:G53, 9)</f>
        <v>6</v>
      </c>
      <c r="E76" s="4">
        <f>COUNTIF(G3:G53, 8)</f>
        <v>9</v>
      </c>
      <c r="F76" s="4">
        <f>COUNTIF(G3:G53, 7)</f>
        <v>3</v>
      </c>
      <c r="G76" s="4">
        <f>COUNTIF(G3:G53, 6)</f>
        <v>2</v>
      </c>
      <c r="H76" s="4">
        <f>COUNTIF(G3:G53, 5)</f>
        <v>4</v>
      </c>
      <c r="I76" s="4">
        <f>COUNTIF(G3:G53, 4)</f>
        <v>1</v>
      </c>
      <c r="J76" s="4">
        <f>COUNTIF(G3:G53, 3)</f>
        <v>1</v>
      </c>
      <c r="K76" s="4">
        <f>COUNTIF(G3:G53, 2)</f>
        <v>1</v>
      </c>
      <c r="L76" s="4">
        <f>COUNTIF(G3:G53, 1)</f>
        <v>0</v>
      </c>
    </row>
    <row r="77" spans="1:13">
      <c r="A77" s="2" t="s">
        <v>60</v>
      </c>
      <c r="C77" s="4">
        <f>COUNTIF(K3:K53, 10)</f>
        <v>7</v>
      </c>
      <c r="D77" s="4">
        <f>COUNTIF(K3:K53, 9)</f>
        <v>6</v>
      </c>
      <c r="E77" s="4">
        <f>COUNTIF(K3:K53, 8)</f>
        <v>7</v>
      </c>
      <c r="F77" s="4">
        <f>COUNTIF(K3:K53, 7)</f>
        <v>2</v>
      </c>
      <c r="G77" s="4">
        <f>COUNTIF(K3:K53, 6)</f>
        <v>8</v>
      </c>
      <c r="H77" s="4">
        <f>COUNTIF(K3:K53, 5)</f>
        <v>7</v>
      </c>
      <c r="I77" s="4">
        <f>COUNTIF(K3:K53, 4)</f>
        <v>3</v>
      </c>
      <c r="J77" s="4">
        <f>COUNTIF(K3:K53, 3)</f>
        <v>2</v>
      </c>
      <c r="K77" s="4">
        <f>COUNTIF(K3:K53, 2)</f>
        <v>3</v>
      </c>
      <c r="L77" s="4">
        <f>COUNTIF(K3:K53, 1)</f>
        <v>0</v>
      </c>
    </row>
    <row r="78" spans="1:13">
      <c r="A78" s="2" t="s">
        <v>58</v>
      </c>
      <c r="C78" s="4">
        <f>COUNTIF(I3:I53, 10)</f>
        <v>7</v>
      </c>
      <c r="D78" s="4">
        <f>COUNTIF(I3:I53, 9)</f>
        <v>6</v>
      </c>
      <c r="E78" s="4">
        <f>COUNTIF(I3:I53, 8)</f>
        <v>4</v>
      </c>
      <c r="F78" s="4">
        <f>COUNTIF(I3:I53, 7)</f>
        <v>5</v>
      </c>
      <c r="G78" s="4">
        <f>COUNTIF(I3:I53, 6)</f>
        <v>9</v>
      </c>
      <c r="H78" s="4">
        <f>COUNTIF(I3:I53, 5)</f>
        <v>3</v>
      </c>
      <c r="I78" s="4">
        <f>COUNTIF(I3:I53, 4)</f>
        <v>4</v>
      </c>
      <c r="J78" s="4">
        <f>COUNTIF(I3:I53, 3)</f>
        <v>3</v>
      </c>
      <c r="K78" s="4">
        <f>COUNTIF(I3:I53, 2)</f>
        <v>3</v>
      </c>
      <c r="L78" s="4">
        <f>COUNTIF(I3:I53, 1)</f>
        <v>1</v>
      </c>
    </row>
    <row r="79" spans="1:13">
      <c r="A79" s="2" t="s">
        <v>55</v>
      </c>
      <c r="C79" s="4">
        <f>COUNTIF(F3:F53, 10)</f>
        <v>2</v>
      </c>
      <c r="D79" s="4">
        <f>COUNTIF(F3:F53, 9)</f>
        <v>5</v>
      </c>
      <c r="E79" s="4">
        <f>COUNTIF(F3:F53, 8)</f>
        <v>2</v>
      </c>
      <c r="F79" s="4">
        <f>COUNTIF(F3:F53, 7)</f>
        <v>13</v>
      </c>
      <c r="G79" s="4">
        <f>COUNTIF(F3:F53, 6)</f>
        <v>5</v>
      </c>
      <c r="H79" s="4">
        <f>COUNTIF(F3:F53, 5)</f>
        <v>11</v>
      </c>
      <c r="I79" s="4">
        <f>COUNTIF(F3:F53, 4)</f>
        <v>6</v>
      </c>
      <c r="J79" s="4">
        <f>COUNTIF(F3:F53, 3)</f>
        <v>1</v>
      </c>
      <c r="K79" s="4">
        <f>COUNTIF(F3:F53, 2)</f>
        <v>0</v>
      </c>
      <c r="L79" s="4">
        <f>COUNTIF(F3:F53, 1)</f>
        <v>0</v>
      </c>
    </row>
    <row r="80" spans="1:13">
      <c r="A80" s="2" t="s">
        <v>57</v>
      </c>
      <c r="C80" s="4">
        <f>COUNTIF(H3:H53, 10)</f>
        <v>1</v>
      </c>
      <c r="D80" s="4">
        <f>COUNTIF(H3:H53, 9)</f>
        <v>4</v>
      </c>
      <c r="E80" s="4">
        <f>COUNTIF(H3:H53, 8)</f>
        <v>12</v>
      </c>
      <c r="F80" s="4">
        <f>COUNTIF(H3:H53, 7)</f>
        <v>9</v>
      </c>
      <c r="G80" s="4">
        <f>COUNTIF(H3:H53, 6)</f>
        <v>4</v>
      </c>
      <c r="H80" s="4">
        <f>COUNTIF(H3:H53, 5)</f>
        <v>4</v>
      </c>
      <c r="I80" s="4">
        <f>COUNTIF(H3:H53, 4)</f>
        <v>5</v>
      </c>
      <c r="J80" s="4">
        <f>COUNTIF(H3:H53, 3)</f>
        <v>2</v>
      </c>
      <c r="K80" s="4">
        <f>COUNTIF(H3:H53, 2)</f>
        <v>3</v>
      </c>
      <c r="L80" s="4">
        <f>COUNTIF(H3:H53, 1)</f>
        <v>1</v>
      </c>
    </row>
    <row r="81" spans="1:13">
      <c r="A81" s="2" t="s">
        <v>51</v>
      </c>
      <c r="C81" s="4">
        <f>COUNTIF(B3:B53, 10)</f>
        <v>2</v>
      </c>
      <c r="D81" s="4">
        <f>COUNTIF(B3:B53, 9)</f>
        <v>9</v>
      </c>
      <c r="E81" s="4">
        <f>COUNTIF(B3:B53, 8)</f>
        <v>5</v>
      </c>
      <c r="F81" s="4">
        <f>COUNTIF(B3:B53, 7)</f>
        <v>4</v>
      </c>
      <c r="G81" s="4">
        <f>COUNTIF(B3:B53, 6)</f>
        <v>2</v>
      </c>
      <c r="H81" s="4">
        <f>COUNTIF(B3:B53, 5)</f>
        <v>9</v>
      </c>
      <c r="I81" s="4">
        <f>COUNTIF(B3:B53, 4)</f>
        <v>3</v>
      </c>
      <c r="J81" s="4">
        <f>COUNTIF(B3:B53, 3)</f>
        <v>3</v>
      </c>
      <c r="K81" s="4">
        <f>COUNTIF(B3:B53, 2)</f>
        <v>5</v>
      </c>
      <c r="L81" s="4">
        <f>COUNTIF(B3:B53, 1)</f>
        <v>3</v>
      </c>
    </row>
    <row r="82" spans="1:13">
      <c r="A82" s="2" t="s">
        <v>52</v>
      </c>
      <c r="C82" s="4">
        <f>COUNTIF(C3:C53, 10)</f>
        <v>2</v>
      </c>
      <c r="D82" s="4">
        <f>COUNTIF(C3:C53, 9)</f>
        <v>5</v>
      </c>
      <c r="E82" s="4">
        <f>COUNTIF(C3:C53, 8)</f>
        <v>3</v>
      </c>
      <c r="F82" s="4">
        <f>COUNTIF(C3:C53, 7)</f>
        <v>4</v>
      </c>
      <c r="G82" s="4">
        <f>COUNTIF(C3:C53, 6)</f>
        <v>4</v>
      </c>
      <c r="H82" s="4">
        <f>COUNTIF(C3:C53, 5)</f>
        <v>1</v>
      </c>
      <c r="I82" s="4">
        <f>COUNTIF(C3:C53, 4)</f>
        <v>7</v>
      </c>
      <c r="J82" s="4">
        <f>COUNTIF(C3:C53, 3)</f>
        <v>3</v>
      </c>
      <c r="K82" s="4">
        <f>COUNTIF(C3:C53, 2)</f>
        <v>5</v>
      </c>
      <c r="L82" s="4">
        <f>COUNTIF(C3:C53, 1)</f>
        <v>11</v>
      </c>
    </row>
    <row r="83" spans="1:13">
      <c r="A83" s="2" t="s">
        <v>59</v>
      </c>
      <c r="C83" s="4">
        <f>COUNTIF(J3:J53, 10)</f>
        <v>6</v>
      </c>
      <c r="D83" s="4">
        <f>COUNTIF(J3:J53, 9)</f>
        <v>3</v>
      </c>
      <c r="E83" s="4">
        <f>COUNTIF(J3:J53, 8)</f>
        <v>0</v>
      </c>
      <c r="F83" s="4">
        <f>COUNTIF(J3:J53, 7)</f>
        <v>3</v>
      </c>
      <c r="G83" s="4">
        <f>COUNTIF(J3:J53, 6)</f>
        <v>2</v>
      </c>
      <c r="H83" s="4">
        <f>COUNTIF(J3:J53, 5)</f>
        <v>2</v>
      </c>
      <c r="I83" s="4">
        <f>COUNTIF(J3:J53, 4)</f>
        <v>4</v>
      </c>
      <c r="J83" s="4">
        <f>COUNTIF(J3:J53, 3)</f>
        <v>6</v>
      </c>
      <c r="K83" s="4">
        <f>COUNTIF(J3:J53, 2)</f>
        <v>5</v>
      </c>
      <c r="L83" s="4">
        <f>COUNTIF(J3:J53, 1)</f>
        <v>14</v>
      </c>
    </row>
    <row r="84" spans="1:13">
      <c r="A84" s="2" t="s">
        <v>54</v>
      </c>
      <c r="C84" s="4">
        <f>COUNTIF(E3:E53, 10)</f>
        <v>0</v>
      </c>
      <c r="D84" s="4">
        <f>COUNTIF(E3:E53, 9)</f>
        <v>1</v>
      </c>
      <c r="E84" s="4">
        <f>COUNTIF(E3:E53, 8)</f>
        <v>2</v>
      </c>
      <c r="F84" s="4">
        <f>COUNTIF(E3:E53, 7)</f>
        <v>1</v>
      </c>
      <c r="G84" s="4">
        <f>COUNTIF(E3:E53, 6)</f>
        <v>8</v>
      </c>
      <c r="H84" s="4">
        <f>COUNTIF(E3:E53, 5)</f>
        <v>2</v>
      </c>
      <c r="I84" s="4">
        <f>COUNTIF(E3:E53, 4)</f>
        <v>5</v>
      </c>
      <c r="J84" s="4">
        <f>COUNTIF(E3:E53, 3)</f>
        <v>12</v>
      </c>
      <c r="K84" s="4">
        <f>COUNTIF(E3:E53, 2)</f>
        <v>8</v>
      </c>
      <c r="L84" s="4">
        <f>COUNTIF(E3:E53, 1)</f>
        <v>6</v>
      </c>
    </row>
    <row r="85" spans="1:13">
      <c r="A85" s="2" t="s">
        <v>53</v>
      </c>
      <c r="C85" s="4">
        <f>COUNTIF(D3:D53, 10)</f>
        <v>0</v>
      </c>
      <c r="D85" s="4">
        <f>COUNTIF(D3:D53, 9)</f>
        <v>0</v>
      </c>
      <c r="E85" s="4">
        <f>COUNTIF(D3:D53, 8)</f>
        <v>1</v>
      </c>
      <c r="F85" s="4">
        <f>COUNTIF(D3:D53, 7)</f>
        <v>1</v>
      </c>
      <c r="G85" s="4">
        <f>COUNTIF(D3:D53, 6)</f>
        <v>1</v>
      </c>
      <c r="H85" s="4">
        <f>COUNTIF(D3:D53, 5)</f>
        <v>2</v>
      </c>
      <c r="I85" s="4">
        <f>COUNTIF(D3:D53, 4)</f>
        <v>7</v>
      </c>
      <c r="J85" s="4">
        <f>COUNTIF(D3:D53, 3)</f>
        <v>12</v>
      </c>
      <c r="K85" s="4">
        <f>COUNTIF(D3:D53, 2)</f>
        <v>12</v>
      </c>
      <c r="L85" s="4">
        <f>COUNTIF(D3:D53, 1)</f>
        <v>9</v>
      </c>
    </row>
    <row r="88" spans="1:13">
      <c r="A88" s="12" t="s">
        <v>1954</v>
      </c>
      <c r="B88" s="7" t="s">
        <v>1952</v>
      </c>
      <c r="C88" s="7">
        <v>10</v>
      </c>
      <c r="D88" s="7">
        <v>9</v>
      </c>
      <c r="E88" s="7">
        <v>8</v>
      </c>
      <c r="F88" s="7">
        <v>7</v>
      </c>
      <c r="G88" s="7">
        <v>6</v>
      </c>
      <c r="H88" s="7">
        <v>5</v>
      </c>
      <c r="I88" s="7">
        <v>4</v>
      </c>
      <c r="J88" s="7">
        <v>3</v>
      </c>
      <c r="K88" s="7">
        <v>2</v>
      </c>
      <c r="L88" s="7">
        <v>1</v>
      </c>
      <c r="M88" s="7" t="s">
        <v>1952</v>
      </c>
    </row>
    <row r="89" spans="1:13">
      <c r="A89" s="2" t="s">
        <v>56</v>
      </c>
      <c r="B89" s="13">
        <f>100-C89-D89-E89-F89-G89</f>
        <v>15.555555555555552</v>
      </c>
      <c r="C89" s="13">
        <f>C76/45*100</f>
        <v>40</v>
      </c>
      <c r="D89" s="13">
        <f>D76/45*100</f>
        <v>13.333333333333334</v>
      </c>
      <c r="E89" s="13">
        <f t="shared" ref="E89:L89" si="2">E76/45*100</f>
        <v>20</v>
      </c>
      <c r="F89" s="13">
        <f t="shared" si="2"/>
        <v>6.666666666666667</v>
      </c>
      <c r="G89" s="13">
        <f t="shared" si="2"/>
        <v>4.4444444444444446</v>
      </c>
      <c r="H89" s="13">
        <f t="shared" si="2"/>
        <v>8.8888888888888893</v>
      </c>
      <c r="I89" s="13">
        <f t="shared" si="2"/>
        <v>2.2222222222222223</v>
      </c>
      <c r="J89" s="13">
        <f t="shared" si="2"/>
        <v>2.2222222222222223</v>
      </c>
      <c r="K89" s="13">
        <f t="shared" si="2"/>
        <v>2.2222222222222223</v>
      </c>
      <c r="L89" s="13">
        <f t="shared" si="2"/>
        <v>0</v>
      </c>
      <c r="M89" s="13">
        <f>100-L89-K89-J89-I89-H89</f>
        <v>84.444444444444429</v>
      </c>
    </row>
    <row r="90" spans="1:13">
      <c r="A90" s="2" t="s">
        <v>60</v>
      </c>
      <c r="B90" s="13">
        <f t="shared" ref="B90:B98" si="3">100-C90-D90-E90-F90-G90</f>
        <v>33.333333333333336</v>
      </c>
      <c r="C90" s="13">
        <f t="shared" ref="C90:L98" si="4">C77/45*100</f>
        <v>15.555555555555555</v>
      </c>
      <c r="D90" s="13">
        <f t="shared" si="4"/>
        <v>13.333333333333334</v>
      </c>
      <c r="E90" s="13">
        <f t="shared" si="4"/>
        <v>15.555555555555555</v>
      </c>
      <c r="F90" s="13">
        <f t="shared" si="4"/>
        <v>4.4444444444444446</v>
      </c>
      <c r="G90" s="13">
        <f t="shared" si="4"/>
        <v>17.777777777777779</v>
      </c>
      <c r="H90" s="13">
        <f t="shared" si="4"/>
        <v>15.555555555555555</v>
      </c>
      <c r="I90" s="13">
        <f t="shared" si="4"/>
        <v>6.666666666666667</v>
      </c>
      <c r="J90" s="13">
        <f t="shared" si="4"/>
        <v>4.4444444444444446</v>
      </c>
      <c r="K90" s="13">
        <f t="shared" si="4"/>
        <v>6.666666666666667</v>
      </c>
      <c r="L90" s="13">
        <f t="shared" si="4"/>
        <v>0</v>
      </c>
      <c r="M90" s="13">
        <f t="shared" ref="M90:M98" si="5">100-L90-K90-J90-I90-H90</f>
        <v>66.666666666666657</v>
      </c>
    </row>
    <row r="91" spans="1:13">
      <c r="A91" s="2" t="s">
        <v>58</v>
      </c>
      <c r="B91" s="13">
        <f t="shared" si="3"/>
        <v>31.111111111111114</v>
      </c>
      <c r="C91" s="13">
        <f t="shared" si="4"/>
        <v>15.555555555555555</v>
      </c>
      <c r="D91" s="13">
        <f t="shared" si="4"/>
        <v>13.333333333333334</v>
      </c>
      <c r="E91" s="13">
        <f t="shared" si="4"/>
        <v>8.8888888888888893</v>
      </c>
      <c r="F91" s="13">
        <f t="shared" si="4"/>
        <v>11.111111111111111</v>
      </c>
      <c r="G91" s="13">
        <f t="shared" si="4"/>
        <v>20</v>
      </c>
      <c r="H91" s="13">
        <f t="shared" si="4"/>
        <v>6.666666666666667</v>
      </c>
      <c r="I91" s="13">
        <f t="shared" si="4"/>
        <v>8.8888888888888893</v>
      </c>
      <c r="J91" s="13">
        <f t="shared" si="4"/>
        <v>6.666666666666667</v>
      </c>
      <c r="K91" s="13">
        <f t="shared" si="4"/>
        <v>6.666666666666667</v>
      </c>
      <c r="L91" s="13">
        <f t="shared" si="4"/>
        <v>2.2222222222222223</v>
      </c>
      <c r="M91" s="13">
        <f t="shared" si="5"/>
        <v>68.888888888888872</v>
      </c>
    </row>
    <row r="92" spans="1:13">
      <c r="A92" s="2" t="s">
        <v>55</v>
      </c>
      <c r="B92" s="13">
        <f t="shared" si="3"/>
        <v>40</v>
      </c>
      <c r="C92" s="13">
        <f t="shared" si="4"/>
        <v>4.4444444444444446</v>
      </c>
      <c r="D92" s="13">
        <f t="shared" si="4"/>
        <v>11.111111111111111</v>
      </c>
      <c r="E92" s="13">
        <f t="shared" si="4"/>
        <v>4.4444444444444446</v>
      </c>
      <c r="F92" s="13">
        <f t="shared" si="4"/>
        <v>28.888888888888886</v>
      </c>
      <c r="G92" s="13">
        <f t="shared" si="4"/>
        <v>11.111111111111111</v>
      </c>
      <c r="H92" s="13">
        <f t="shared" si="4"/>
        <v>24.444444444444443</v>
      </c>
      <c r="I92" s="13">
        <f t="shared" si="4"/>
        <v>13.333333333333334</v>
      </c>
      <c r="J92" s="13">
        <f t="shared" si="4"/>
        <v>2.2222222222222223</v>
      </c>
      <c r="K92" s="13">
        <f t="shared" si="4"/>
        <v>0</v>
      </c>
      <c r="L92" s="13">
        <f t="shared" si="4"/>
        <v>0</v>
      </c>
      <c r="M92" s="13">
        <f t="shared" si="5"/>
        <v>60</v>
      </c>
    </row>
    <row r="93" spans="1:13">
      <c r="A93" s="2" t="s">
        <v>57</v>
      </c>
      <c r="B93" s="13">
        <f t="shared" si="3"/>
        <v>33.333333333333329</v>
      </c>
      <c r="C93" s="13">
        <f t="shared" si="4"/>
        <v>2.2222222222222223</v>
      </c>
      <c r="D93" s="13">
        <f t="shared" si="4"/>
        <v>8.8888888888888893</v>
      </c>
      <c r="E93" s="13">
        <f t="shared" si="4"/>
        <v>26.666666666666668</v>
      </c>
      <c r="F93" s="13">
        <f t="shared" si="4"/>
        <v>20</v>
      </c>
      <c r="G93" s="13">
        <f t="shared" si="4"/>
        <v>8.8888888888888893</v>
      </c>
      <c r="H93" s="13">
        <f t="shared" si="4"/>
        <v>8.8888888888888893</v>
      </c>
      <c r="I93" s="13">
        <f t="shared" si="4"/>
        <v>11.111111111111111</v>
      </c>
      <c r="J93" s="13">
        <f t="shared" si="4"/>
        <v>4.4444444444444446</v>
      </c>
      <c r="K93" s="13">
        <f t="shared" si="4"/>
        <v>6.666666666666667</v>
      </c>
      <c r="L93" s="13">
        <f t="shared" si="4"/>
        <v>2.2222222222222223</v>
      </c>
      <c r="M93" s="13">
        <f t="shared" si="5"/>
        <v>66.666666666666657</v>
      </c>
    </row>
    <row r="94" spans="1:13">
      <c r="A94" s="2" t="s">
        <v>51</v>
      </c>
      <c r="B94" s="13">
        <f t="shared" si="3"/>
        <v>51.111111111111114</v>
      </c>
      <c r="C94" s="13">
        <f t="shared" si="4"/>
        <v>4.4444444444444446</v>
      </c>
      <c r="D94" s="13">
        <f t="shared" si="4"/>
        <v>20</v>
      </c>
      <c r="E94" s="13">
        <f t="shared" si="4"/>
        <v>11.111111111111111</v>
      </c>
      <c r="F94" s="13">
        <f t="shared" si="4"/>
        <v>8.8888888888888893</v>
      </c>
      <c r="G94" s="13">
        <f t="shared" si="4"/>
        <v>4.4444444444444446</v>
      </c>
      <c r="H94" s="13">
        <f t="shared" si="4"/>
        <v>20</v>
      </c>
      <c r="I94" s="13">
        <f t="shared" si="4"/>
        <v>6.666666666666667</v>
      </c>
      <c r="J94" s="13">
        <f t="shared" si="4"/>
        <v>6.666666666666667</v>
      </c>
      <c r="K94" s="13">
        <f t="shared" si="4"/>
        <v>11.111111111111111</v>
      </c>
      <c r="L94" s="13">
        <f t="shared" si="4"/>
        <v>6.666666666666667</v>
      </c>
      <c r="M94" s="13">
        <f t="shared" si="5"/>
        <v>48.888888888888872</v>
      </c>
    </row>
    <row r="95" spans="1:13">
      <c r="A95" s="2" t="s">
        <v>52</v>
      </c>
      <c r="B95" s="13">
        <f t="shared" si="3"/>
        <v>60</v>
      </c>
      <c r="C95" s="13">
        <f t="shared" si="4"/>
        <v>4.4444444444444446</v>
      </c>
      <c r="D95" s="13">
        <f t="shared" si="4"/>
        <v>11.111111111111111</v>
      </c>
      <c r="E95" s="13">
        <f t="shared" si="4"/>
        <v>6.666666666666667</v>
      </c>
      <c r="F95" s="13">
        <f t="shared" si="4"/>
        <v>8.8888888888888893</v>
      </c>
      <c r="G95" s="13">
        <f t="shared" si="4"/>
        <v>8.8888888888888893</v>
      </c>
      <c r="H95" s="13">
        <f t="shared" si="4"/>
        <v>2.2222222222222223</v>
      </c>
      <c r="I95" s="13">
        <f t="shared" si="4"/>
        <v>15.555555555555555</v>
      </c>
      <c r="J95" s="13">
        <f t="shared" si="4"/>
        <v>6.666666666666667</v>
      </c>
      <c r="K95" s="13">
        <f t="shared" si="4"/>
        <v>11.111111111111111</v>
      </c>
      <c r="L95" s="13">
        <f t="shared" si="4"/>
        <v>24.444444444444443</v>
      </c>
      <c r="M95" s="13">
        <f t="shared" si="5"/>
        <v>40</v>
      </c>
    </row>
    <row r="96" spans="1:13">
      <c r="A96" s="2" t="s">
        <v>59</v>
      </c>
      <c r="B96" s="13">
        <f t="shared" si="3"/>
        <v>68.888888888888886</v>
      </c>
      <c r="C96" s="13">
        <f t="shared" si="4"/>
        <v>13.333333333333334</v>
      </c>
      <c r="D96" s="13">
        <f t="shared" si="4"/>
        <v>6.666666666666667</v>
      </c>
      <c r="E96" s="13">
        <f t="shared" si="4"/>
        <v>0</v>
      </c>
      <c r="F96" s="13">
        <f t="shared" si="4"/>
        <v>6.666666666666667</v>
      </c>
      <c r="G96" s="13">
        <f t="shared" si="4"/>
        <v>4.4444444444444446</v>
      </c>
      <c r="H96" s="13">
        <f t="shared" si="4"/>
        <v>4.4444444444444446</v>
      </c>
      <c r="I96" s="13">
        <f t="shared" si="4"/>
        <v>8.8888888888888893</v>
      </c>
      <c r="J96" s="13">
        <f t="shared" si="4"/>
        <v>13.333333333333334</v>
      </c>
      <c r="K96" s="13">
        <f t="shared" si="4"/>
        <v>11.111111111111111</v>
      </c>
      <c r="L96" s="13">
        <f t="shared" si="4"/>
        <v>31.111111111111111</v>
      </c>
      <c r="M96" s="13">
        <f t="shared" si="5"/>
        <v>31.1111111111111</v>
      </c>
    </row>
    <row r="97" spans="1:13">
      <c r="A97" s="2" t="s">
        <v>54</v>
      </c>
      <c r="B97" s="13">
        <f t="shared" si="3"/>
        <v>73.333333333333314</v>
      </c>
      <c r="C97" s="13">
        <f t="shared" si="4"/>
        <v>0</v>
      </c>
      <c r="D97" s="13">
        <f t="shared" si="4"/>
        <v>2.2222222222222223</v>
      </c>
      <c r="E97" s="13">
        <f t="shared" si="4"/>
        <v>4.4444444444444446</v>
      </c>
      <c r="F97" s="13">
        <f t="shared" si="4"/>
        <v>2.2222222222222223</v>
      </c>
      <c r="G97" s="13">
        <f t="shared" si="4"/>
        <v>17.777777777777779</v>
      </c>
      <c r="H97" s="13">
        <f t="shared" si="4"/>
        <v>4.4444444444444446</v>
      </c>
      <c r="I97" s="13">
        <f t="shared" si="4"/>
        <v>11.111111111111111</v>
      </c>
      <c r="J97" s="13">
        <f t="shared" si="4"/>
        <v>26.666666666666668</v>
      </c>
      <c r="K97" s="13">
        <f t="shared" si="4"/>
        <v>17.777777777777779</v>
      </c>
      <c r="L97" s="13">
        <f t="shared" si="4"/>
        <v>13.333333333333334</v>
      </c>
      <c r="M97" s="13">
        <f t="shared" si="5"/>
        <v>26.666666666666657</v>
      </c>
    </row>
    <row r="98" spans="1:13">
      <c r="A98" s="2" t="s">
        <v>53</v>
      </c>
      <c r="B98" s="13">
        <f t="shared" si="3"/>
        <v>93.333333333333314</v>
      </c>
      <c r="C98" s="13">
        <f t="shared" si="4"/>
        <v>0</v>
      </c>
      <c r="D98" s="13">
        <f t="shared" si="4"/>
        <v>0</v>
      </c>
      <c r="E98" s="13">
        <f t="shared" si="4"/>
        <v>2.2222222222222223</v>
      </c>
      <c r="F98" s="13">
        <f t="shared" si="4"/>
        <v>2.2222222222222223</v>
      </c>
      <c r="G98" s="13">
        <f t="shared" si="4"/>
        <v>2.2222222222222223</v>
      </c>
      <c r="H98" s="13">
        <f t="shared" si="4"/>
        <v>4.4444444444444446</v>
      </c>
      <c r="I98" s="13">
        <f t="shared" si="4"/>
        <v>15.555555555555555</v>
      </c>
      <c r="J98" s="13">
        <f t="shared" si="4"/>
        <v>26.666666666666668</v>
      </c>
      <c r="K98" s="13">
        <f t="shared" si="4"/>
        <v>26.666666666666668</v>
      </c>
      <c r="L98" s="13">
        <f t="shared" si="4"/>
        <v>20</v>
      </c>
      <c r="M98" s="13">
        <f t="shared" si="5"/>
        <v>6.6666666666666607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EA921-1D6A-7746-896D-ADE83B866FDF}">
  <dimension ref="A1:M120"/>
  <sheetViews>
    <sheetView zoomScaleNormal="120" workbookViewId="0">
      <pane ySplit="2" topLeftCell="A114" activePane="bottomLeft" state="frozen"/>
      <selection pane="bottomLeft" activeCell="O133" sqref="O133"/>
    </sheetView>
  </sheetViews>
  <sheetFormatPr defaultColWidth="11" defaultRowHeight="15.75"/>
  <cols>
    <col min="1" max="1" width="16" bestFit="1" customWidth="1"/>
  </cols>
  <sheetData>
    <row r="1" spans="1:12">
      <c r="A1" s="2" t="s">
        <v>2344</v>
      </c>
    </row>
    <row r="2" spans="1:12">
      <c r="A2" s="2" t="s">
        <v>0</v>
      </c>
      <c r="B2" s="3" t="s">
        <v>51</v>
      </c>
      <c r="C2" s="3" t="s">
        <v>52</v>
      </c>
      <c r="D2" s="3" t="s">
        <v>53</v>
      </c>
      <c r="E2" s="3" t="s">
        <v>54</v>
      </c>
      <c r="F2" s="3" t="s">
        <v>55</v>
      </c>
      <c r="G2" s="3" t="s">
        <v>56</v>
      </c>
      <c r="H2" s="3" t="s">
        <v>57</v>
      </c>
      <c r="I2" s="3" t="s">
        <v>58</v>
      </c>
      <c r="J2" s="3" t="s">
        <v>59</v>
      </c>
      <c r="K2" s="3" t="s">
        <v>60</v>
      </c>
    </row>
    <row r="3" spans="1:12">
      <c r="A3" t="s">
        <v>1888</v>
      </c>
      <c r="B3" s="4">
        <v>2</v>
      </c>
      <c r="C3" s="4">
        <v>5</v>
      </c>
      <c r="D3" s="4">
        <v>3</v>
      </c>
      <c r="E3" s="4">
        <v>6</v>
      </c>
      <c r="F3" s="4">
        <v>7</v>
      </c>
      <c r="G3" s="4">
        <v>10</v>
      </c>
      <c r="H3" s="4">
        <v>4</v>
      </c>
      <c r="I3" s="4">
        <v>9</v>
      </c>
      <c r="J3" s="4">
        <v>1</v>
      </c>
      <c r="K3" s="4">
        <v>8</v>
      </c>
    </row>
    <row r="4" spans="1:12">
      <c r="A4" t="s">
        <v>1889</v>
      </c>
      <c r="B4" s="4">
        <v>8</v>
      </c>
      <c r="C4" s="4">
        <v>3</v>
      </c>
      <c r="D4" s="4">
        <v>2</v>
      </c>
      <c r="E4" s="4">
        <v>1</v>
      </c>
      <c r="F4" s="4">
        <v>6</v>
      </c>
      <c r="G4" s="4">
        <v>10</v>
      </c>
      <c r="H4" s="4">
        <v>5</v>
      </c>
      <c r="I4" s="4">
        <v>7</v>
      </c>
      <c r="J4" s="4">
        <v>4</v>
      </c>
      <c r="K4" s="4">
        <v>9</v>
      </c>
    </row>
    <row r="5" spans="1:12">
      <c r="A5" t="s">
        <v>1890</v>
      </c>
      <c r="B5" s="5" t="s">
        <v>1940</v>
      </c>
      <c r="C5" s="5" t="s">
        <v>1940</v>
      </c>
      <c r="D5" s="5" t="s">
        <v>1940</v>
      </c>
      <c r="E5" s="5" t="s">
        <v>1940</v>
      </c>
      <c r="F5" s="5" t="s">
        <v>1940</v>
      </c>
      <c r="G5" s="5" t="s">
        <v>1940</v>
      </c>
      <c r="H5" s="5" t="s">
        <v>1940</v>
      </c>
      <c r="I5" s="5" t="s">
        <v>1940</v>
      </c>
      <c r="J5" s="5" t="s">
        <v>1940</v>
      </c>
      <c r="K5" s="5" t="s">
        <v>1940</v>
      </c>
      <c r="L5" s="5" t="s">
        <v>1939</v>
      </c>
    </row>
    <row r="6" spans="1:12">
      <c r="A6" t="s">
        <v>1891</v>
      </c>
      <c r="B6" s="4">
        <v>5</v>
      </c>
      <c r="C6" s="4">
        <v>1</v>
      </c>
      <c r="D6" s="4">
        <v>4</v>
      </c>
      <c r="E6" s="4">
        <v>2</v>
      </c>
      <c r="F6" s="4">
        <v>7</v>
      </c>
      <c r="G6" s="4">
        <v>8</v>
      </c>
      <c r="H6" s="4">
        <v>9</v>
      </c>
      <c r="I6" s="4">
        <v>10</v>
      </c>
      <c r="J6" s="4">
        <v>3</v>
      </c>
      <c r="K6" s="4">
        <v>6</v>
      </c>
    </row>
    <row r="7" spans="1:12">
      <c r="A7" t="s">
        <v>1892</v>
      </c>
      <c r="B7" s="5" t="s">
        <v>1940</v>
      </c>
      <c r="C7" s="5" t="s">
        <v>1940</v>
      </c>
      <c r="D7" s="5" t="s">
        <v>1940</v>
      </c>
      <c r="E7" s="5" t="s">
        <v>1940</v>
      </c>
      <c r="F7" s="5" t="s">
        <v>1940</v>
      </c>
      <c r="G7" s="5" t="s">
        <v>1940</v>
      </c>
      <c r="H7" s="5" t="s">
        <v>1940</v>
      </c>
      <c r="I7" s="5" t="s">
        <v>1940</v>
      </c>
      <c r="J7" s="5" t="s">
        <v>1940</v>
      </c>
      <c r="K7" s="5" t="s">
        <v>1940</v>
      </c>
      <c r="L7" s="5" t="s">
        <v>1939</v>
      </c>
    </row>
    <row r="8" spans="1:12">
      <c r="A8" t="s">
        <v>1893</v>
      </c>
      <c r="B8" s="4">
        <v>4</v>
      </c>
      <c r="C8" s="4">
        <v>6</v>
      </c>
      <c r="D8" s="4">
        <v>1</v>
      </c>
      <c r="E8" s="4">
        <v>2</v>
      </c>
      <c r="F8" s="4">
        <v>8</v>
      </c>
      <c r="G8" s="4">
        <v>9</v>
      </c>
      <c r="H8" s="4">
        <v>3</v>
      </c>
      <c r="I8" s="4">
        <v>5</v>
      </c>
      <c r="J8" s="4">
        <v>7</v>
      </c>
      <c r="K8" s="4">
        <v>10</v>
      </c>
    </row>
    <row r="9" spans="1:12">
      <c r="A9" t="s">
        <v>1894</v>
      </c>
      <c r="B9" s="4">
        <v>1</v>
      </c>
      <c r="C9" s="4">
        <v>4</v>
      </c>
      <c r="D9" s="4">
        <v>5</v>
      </c>
      <c r="E9" s="4">
        <v>6</v>
      </c>
      <c r="F9" s="4">
        <v>7</v>
      </c>
      <c r="G9" s="4">
        <v>8</v>
      </c>
      <c r="H9" s="4">
        <v>9</v>
      </c>
      <c r="I9" s="4">
        <v>10</v>
      </c>
      <c r="J9" s="4">
        <v>3</v>
      </c>
      <c r="K9" s="4">
        <v>2</v>
      </c>
    </row>
    <row r="10" spans="1:12">
      <c r="A10" t="s">
        <v>1895</v>
      </c>
      <c r="B10" s="4">
        <v>9</v>
      </c>
      <c r="C10" s="4">
        <v>7</v>
      </c>
      <c r="D10" s="4">
        <v>1</v>
      </c>
      <c r="E10" s="4">
        <v>3</v>
      </c>
      <c r="F10" s="4">
        <v>5</v>
      </c>
      <c r="G10" s="4">
        <v>10</v>
      </c>
      <c r="H10" s="4">
        <v>6</v>
      </c>
      <c r="I10" s="4">
        <v>8</v>
      </c>
      <c r="J10" s="4">
        <v>2</v>
      </c>
      <c r="K10" s="4">
        <v>4</v>
      </c>
    </row>
    <row r="11" spans="1:12">
      <c r="A11" t="s">
        <v>1896</v>
      </c>
      <c r="B11" s="4">
        <v>5</v>
      </c>
      <c r="C11" s="4">
        <v>6</v>
      </c>
      <c r="D11" s="4">
        <v>2</v>
      </c>
      <c r="E11" s="4">
        <v>3</v>
      </c>
      <c r="F11" s="4">
        <v>7</v>
      </c>
      <c r="G11" s="4">
        <v>10</v>
      </c>
      <c r="H11" s="4">
        <v>8</v>
      </c>
      <c r="I11" s="4">
        <v>4</v>
      </c>
      <c r="J11" s="4">
        <v>1</v>
      </c>
      <c r="K11" s="4">
        <v>9</v>
      </c>
    </row>
    <row r="12" spans="1:12">
      <c r="A12" t="s">
        <v>1897</v>
      </c>
      <c r="B12" s="4">
        <v>9</v>
      </c>
      <c r="C12" s="4">
        <v>7</v>
      </c>
      <c r="D12" s="4">
        <v>1</v>
      </c>
      <c r="E12" s="4">
        <v>3</v>
      </c>
      <c r="F12" s="4">
        <v>5</v>
      </c>
      <c r="G12" s="4">
        <v>10</v>
      </c>
      <c r="H12" s="4">
        <v>2</v>
      </c>
      <c r="I12" s="4">
        <v>4</v>
      </c>
      <c r="J12" s="4">
        <v>6</v>
      </c>
      <c r="K12" s="4">
        <v>8</v>
      </c>
    </row>
    <row r="13" spans="1:12">
      <c r="A13" t="s">
        <v>1898</v>
      </c>
      <c r="B13" s="10">
        <v>2</v>
      </c>
      <c r="C13" s="10">
        <v>10</v>
      </c>
      <c r="D13" s="10">
        <v>1</v>
      </c>
      <c r="E13" s="10">
        <v>9</v>
      </c>
      <c r="F13" s="10">
        <v>4</v>
      </c>
      <c r="G13" s="10">
        <v>5</v>
      </c>
      <c r="H13" s="10">
        <v>8</v>
      </c>
      <c r="I13" s="10">
        <v>7</v>
      </c>
      <c r="J13" s="10">
        <v>3</v>
      </c>
      <c r="K13" s="10">
        <v>6</v>
      </c>
    </row>
    <row r="14" spans="1:12">
      <c r="A14" t="s">
        <v>1899</v>
      </c>
      <c r="B14" s="4">
        <v>2</v>
      </c>
      <c r="C14" s="4">
        <v>7</v>
      </c>
      <c r="D14" s="4">
        <v>5</v>
      </c>
      <c r="E14" s="4">
        <v>1</v>
      </c>
      <c r="F14" s="4">
        <v>6</v>
      </c>
      <c r="G14" s="4">
        <v>10</v>
      </c>
      <c r="H14" s="4">
        <v>8</v>
      </c>
      <c r="I14" s="4">
        <v>3</v>
      </c>
      <c r="J14" s="4">
        <v>9</v>
      </c>
      <c r="K14" s="4">
        <v>4</v>
      </c>
    </row>
    <row r="15" spans="1:12">
      <c r="A15" t="s">
        <v>1900</v>
      </c>
      <c r="B15" s="4">
        <v>2</v>
      </c>
      <c r="C15" s="4">
        <v>10</v>
      </c>
      <c r="D15" s="4">
        <v>4</v>
      </c>
      <c r="E15" s="4">
        <v>6</v>
      </c>
      <c r="F15" s="4">
        <v>5</v>
      </c>
      <c r="G15" s="4">
        <v>3</v>
      </c>
      <c r="H15" s="4">
        <v>8</v>
      </c>
      <c r="I15" s="4">
        <v>7</v>
      </c>
      <c r="J15" s="4">
        <v>1</v>
      </c>
      <c r="K15" s="4">
        <v>9</v>
      </c>
    </row>
    <row r="16" spans="1:12">
      <c r="A16" t="s">
        <v>1901</v>
      </c>
      <c r="B16" s="4">
        <v>6</v>
      </c>
      <c r="C16" s="4">
        <v>7</v>
      </c>
      <c r="D16" s="4">
        <v>1</v>
      </c>
      <c r="E16" s="4">
        <v>3</v>
      </c>
      <c r="F16" s="4">
        <v>5</v>
      </c>
      <c r="G16" s="4">
        <v>8</v>
      </c>
      <c r="H16" s="4">
        <v>4</v>
      </c>
      <c r="I16" s="4">
        <v>2</v>
      </c>
      <c r="J16" s="4">
        <v>10</v>
      </c>
      <c r="K16" s="4">
        <v>9</v>
      </c>
    </row>
    <row r="17" spans="1:12">
      <c r="A17" t="s">
        <v>1902</v>
      </c>
      <c r="B17" s="4">
        <v>9</v>
      </c>
      <c r="C17" s="4">
        <v>1</v>
      </c>
      <c r="D17" s="4">
        <v>2</v>
      </c>
      <c r="E17" s="4">
        <v>5</v>
      </c>
      <c r="F17" s="4">
        <v>7</v>
      </c>
      <c r="G17" s="4">
        <v>8</v>
      </c>
      <c r="H17" s="4">
        <v>6</v>
      </c>
      <c r="I17" s="4">
        <v>10</v>
      </c>
      <c r="J17" s="4">
        <v>4</v>
      </c>
      <c r="K17" s="4">
        <v>3</v>
      </c>
    </row>
    <row r="18" spans="1:12">
      <c r="A18" t="s">
        <v>1903</v>
      </c>
      <c r="B18" s="5" t="s">
        <v>1940</v>
      </c>
      <c r="C18" s="5" t="s">
        <v>1940</v>
      </c>
      <c r="D18" s="5" t="s">
        <v>1940</v>
      </c>
      <c r="E18" s="5" t="s">
        <v>1940</v>
      </c>
      <c r="F18" s="5" t="s">
        <v>1940</v>
      </c>
      <c r="G18" s="5" t="s">
        <v>1940</v>
      </c>
      <c r="H18" s="5" t="s">
        <v>1940</v>
      </c>
      <c r="I18" s="5" t="s">
        <v>1940</v>
      </c>
      <c r="J18" s="5" t="s">
        <v>1940</v>
      </c>
      <c r="K18" s="5" t="s">
        <v>1940</v>
      </c>
      <c r="L18" s="5" t="s">
        <v>1939</v>
      </c>
    </row>
    <row r="19" spans="1:12">
      <c r="A19" t="s">
        <v>1904</v>
      </c>
      <c r="B19" s="4">
        <v>7</v>
      </c>
      <c r="C19" s="4">
        <v>9</v>
      </c>
      <c r="D19" s="4">
        <v>6</v>
      </c>
      <c r="E19" s="4">
        <v>3</v>
      </c>
      <c r="F19" s="4">
        <v>10</v>
      </c>
      <c r="G19" s="4">
        <v>8</v>
      </c>
      <c r="H19" s="4">
        <v>4</v>
      </c>
      <c r="I19" s="4">
        <v>2</v>
      </c>
      <c r="J19" s="4">
        <v>1</v>
      </c>
      <c r="K19" s="4">
        <v>5</v>
      </c>
    </row>
    <row r="20" spans="1:12">
      <c r="A20" t="s">
        <v>1905</v>
      </c>
      <c r="B20" s="4">
        <v>1</v>
      </c>
      <c r="C20" s="4">
        <v>6</v>
      </c>
      <c r="D20" s="4">
        <v>7</v>
      </c>
      <c r="E20" s="4">
        <v>8</v>
      </c>
      <c r="F20" s="4">
        <v>4</v>
      </c>
      <c r="G20" s="4">
        <v>9</v>
      </c>
      <c r="H20" s="4">
        <v>3</v>
      </c>
      <c r="I20" s="4">
        <v>2</v>
      </c>
      <c r="J20" s="4">
        <v>10</v>
      </c>
      <c r="K20" s="4">
        <v>5</v>
      </c>
    </row>
    <row r="21" spans="1:12">
      <c r="A21" t="s">
        <v>1906</v>
      </c>
      <c r="B21" s="4">
        <v>9</v>
      </c>
      <c r="C21" s="4">
        <v>2</v>
      </c>
      <c r="D21" s="4">
        <v>3</v>
      </c>
      <c r="E21" s="4">
        <v>1</v>
      </c>
      <c r="F21" s="4">
        <v>5</v>
      </c>
      <c r="G21" s="4">
        <v>8</v>
      </c>
      <c r="H21" s="4">
        <v>4</v>
      </c>
      <c r="I21" s="4">
        <v>6</v>
      </c>
      <c r="J21" s="4">
        <v>7</v>
      </c>
      <c r="K21" s="4">
        <v>10</v>
      </c>
    </row>
    <row r="22" spans="1:12">
      <c r="A22" t="s">
        <v>1907</v>
      </c>
      <c r="B22" s="4">
        <v>9</v>
      </c>
      <c r="C22" s="4">
        <v>2</v>
      </c>
      <c r="D22" s="4">
        <v>3</v>
      </c>
      <c r="E22" s="4">
        <v>4</v>
      </c>
      <c r="F22" s="4">
        <v>7</v>
      </c>
      <c r="G22" s="4">
        <v>5</v>
      </c>
      <c r="H22" s="4">
        <v>8</v>
      </c>
      <c r="I22" s="4">
        <v>10</v>
      </c>
      <c r="J22" s="4">
        <v>1</v>
      </c>
      <c r="K22" s="4">
        <v>6</v>
      </c>
    </row>
    <row r="23" spans="1:12">
      <c r="A23" t="s">
        <v>1908</v>
      </c>
      <c r="B23" s="5" t="s">
        <v>1940</v>
      </c>
      <c r="C23" s="5" t="s">
        <v>1940</v>
      </c>
      <c r="D23" s="5" t="s">
        <v>1940</v>
      </c>
      <c r="E23" s="5" t="s">
        <v>1940</v>
      </c>
      <c r="F23" s="5" t="s">
        <v>1940</v>
      </c>
      <c r="G23" s="5" t="s">
        <v>1940</v>
      </c>
      <c r="H23" s="5" t="s">
        <v>1940</v>
      </c>
      <c r="I23" s="5" t="s">
        <v>1940</v>
      </c>
      <c r="J23" s="5" t="s">
        <v>1940</v>
      </c>
      <c r="K23" s="5" t="s">
        <v>1940</v>
      </c>
      <c r="L23" s="5" t="s">
        <v>1939</v>
      </c>
    </row>
    <row r="24" spans="1:12">
      <c r="A24" t="s">
        <v>1909</v>
      </c>
      <c r="B24" s="4">
        <v>10</v>
      </c>
      <c r="C24" s="4">
        <v>4</v>
      </c>
      <c r="D24" s="4">
        <v>3</v>
      </c>
      <c r="E24" s="4">
        <v>2</v>
      </c>
      <c r="F24" s="4">
        <v>9</v>
      </c>
      <c r="G24" s="4">
        <v>5</v>
      </c>
      <c r="H24" s="4">
        <v>7</v>
      </c>
      <c r="I24" s="4">
        <v>6</v>
      </c>
      <c r="J24" s="4">
        <v>1</v>
      </c>
      <c r="K24" s="4">
        <v>8</v>
      </c>
    </row>
    <row r="25" spans="1:12">
      <c r="A25" t="s">
        <v>1910</v>
      </c>
      <c r="B25" s="4">
        <v>8</v>
      </c>
      <c r="C25" s="4">
        <v>1</v>
      </c>
      <c r="D25" s="4">
        <v>2</v>
      </c>
      <c r="E25" s="4">
        <v>3</v>
      </c>
      <c r="F25" s="4">
        <v>9</v>
      </c>
      <c r="G25" s="4">
        <v>10</v>
      </c>
      <c r="H25" s="4">
        <v>7</v>
      </c>
      <c r="I25" s="4">
        <v>6</v>
      </c>
      <c r="J25" s="4">
        <v>4</v>
      </c>
      <c r="K25" s="4">
        <v>5</v>
      </c>
    </row>
    <row r="26" spans="1:12">
      <c r="A26" t="s">
        <v>1911</v>
      </c>
      <c r="B26" s="4">
        <v>5</v>
      </c>
      <c r="C26" s="4">
        <v>6</v>
      </c>
      <c r="D26" s="4">
        <v>2</v>
      </c>
      <c r="E26" s="4">
        <v>3</v>
      </c>
      <c r="F26" s="4">
        <v>7</v>
      </c>
      <c r="G26" s="4">
        <v>10</v>
      </c>
      <c r="H26" s="4">
        <v>8</v>
      </c>
      <c r="I26" s="4">
        <v>9</v>
      </c>
      <c r="J26" s="4">
        <v>1</v>
      </c>
      <c r="K26" s="4">
        <v>4</v>
      </c>
    </row>
    <row r="27" spans="1:12">
      <c r="A27" t="s">
        <v>1912</v>
      </c>
      <c r="B27" s="4">
        <v>8</v>
      </c>
      <c r="C27" s="4">
        <v>4</v>
      </c>
      <c r="D27" s="4">
        <v>1</v>
      </c>
      <c r="E27" s="4">
        <v>2</v>
      </c>
      <c r="F27" s="4">
        <v>3</v>
      </c>
      <c r="G27" s="4">
        <v>9</v>
      </c>
      <c r="H27" s="4">
        <v>5</v>
      </c>
      <c r="I27" s="4">
        <v>6</v>
      </c>
      <c r="J27" s="4">
        <v>7</v>
      </c>
      <c r="K27" s="4">
        <v>10</v>
      </c>
    </row>
    <row r="28" spans="1:12">
      <c r="A28" t="s">
        <v>1913</v>
      </c>
      <c r="B28" s="4">
        <v>3</v>
      </c>
      <c r="C28" s="4">
        <v>1</v>
      </c>
      <c r="D28" s="4">
        <v>4</v>
      </c>
      <c r="E28" s="4">
        <v>6</v>
      </c>
      <c r="F28" s="4">
        <v>5</v>
      </c>
      <c r="G28" s="4">
        <v>7</v>
      </c>
      <c r="H28" s="4">
        <v>8</v>
      </c>
      <c r="I28" s="4">
        <v>9</v>
      </c>
      <c r="J28" s="4">
        <v>10</v>
      </c>
      <c r="K28" s="4">
        <v>2</v>
      </c>
    </row>
    <row r="29" spans="1:12">
      <c r="A29" t="s">
        <v>1914</v>
      </c>
      <c r="B29" s="4">
        <v>7</v>
      </c>
      <c r="C29" s="4">
        <v>8</v>
      </c>
      <c r="D29" s="4">
        <v>3</v>
      </c>
      <c r="E29" s="4">
        <v>1</v>
      </c>
      <c r="F29" s="4">
        <v>9</v>
      </c>
      <c r="G29" s="4">
        <v>10</v>
      </c>
      <c r="H29" s="4">
        <v>2</v>
      </c>
      <c r="I29" s="4">
        <v>4</v>
      </c>
      <c r="J29" s="4">
        <v>5</v>
      </c>
      <c r="K29" s="4">
        <v>6</v>
      </c>
    </row>
    <row r="30" spans="1:12">
      <c r="A30" t="s">
        <v>1915</v>
      </c>
      <c r="B30" s="4">
        <v>10</v>
      </c>
      <c r="C30" s="4">
        <v>3</v>
      </c>
      <c r="D30" s="4">
        <v>4</v>
      </c>
      <c r="E30" s="4">
        <v>2</v>
      </c>
      <c r="F30" s="4">
        <v>9</v>
      </c>
      <c r="G30" s="4">
        <v>7</v>
      </c>
      <c r="H30" s="4">
        <v>8</v>
      </c>
      <c r="I30" s="4">
        <v>6</v>
      </c>
      <c r="J30" s="4">
        <v>1</v>
      </c>
      <c r="K30" s="4">
        <v>5</v>
      </c>
    </row>
    <row r="31" spans="1:12">
      <c r="A31" t="s">
        <v>1916</v>
      </c>
      <c r="B31" s="5" t="s">
        <v>1940</v>
      </c>
      <c r="C31" s="5" t="s">
        <v>1940</v>
      </c>
      <c r="D31" s="5" t="s">
        <v>1940</v>
      </c>
      <c r="E31" s="5" t="s">
        <v>1940</v>
      </c>
      <c r="F31" s="5" t="s">
        <v>1940</v>
      </c>
      <c r="G31" s="5" t="s">
        <v>1940</v>
      </c>
      <c r="H31" s="5" t="s">
        <v>1940</v>
      </c>
      <c r="I31" s="5" t="s">
        <v>1940</v>
      </c>
      <c r="J31" s="5" t="s">
        <v>1940</v>
      </c>
      <c r="K31" s="5" t="s">
        <v>1940</v>
      </c>
      <c r="L31" s="5" t="s">
        <v>1939</v>
      </c>
    </row>
    <row r="32" spans="1:12">
      <c r="A32" t="s">
        <v>1917</v>
      </c>
      <c r="B32" s="4">
        <v>5</v>
      </c>
      <c r="C32" s="4">
        <v>9</v>
      </c>
      <c r="D32" s="4">
        <v>2</v>
      </c>
      <c r="E32" s="4">
        <v>8</v>
      </c>
      <c r="F32" s="4">
        <v>4</v>
      </c>
      <c r="G32" s="4">
        <v>10</v>
      </c>
      <c r="H32" s="4">
        <v>6</v>
      </c>
      <c r="I32" s="4">
        <v>7</v>
      </c>
      <c r="J32" s="4">
        <v>1</v>
      </c>
      <c r="K32" s="4">
        <v>3</v>
      </c>
    </row>
    <row r="33" spans="1:11">
      <c r="A33" t="s">
        <v>1918</v>
      </c>
      <c r="B33" s="4">
        <v>9</v>
      </c>
      <c r="C33" s="4">
        <v>1</v>
      </c>
      <c r="D33" s="4">
        <v>4</v>
      </c>
      <c r="E33" s="4">
        <v>3</v>
      </c>
      <c r="F33" s="4">
        <v>5</v>
      </c>
      <c r="G33" s="4">
        <v>10</v>
      </c>
      <c r="H33" s="4">
        <v>8</v>
      </c>
      <c r="I33" s="4">
        <v>7</v>
      </c>
      <c r="J33" s="4">
        <v>2</v>
      </c>
      <c r="K33" s="4">
        <v>6</v>
      </c>
    </row>
    <row r="34" spans="1:11">
      <c r="A34" t="s">
        <v>1919</v>
      </c>
      <c r="B34" s="4">
        <v>4</v>
      </c>
      <c r="C34" s="4">
        <v>1</v>
      </c>
      <c r="D34" s="4">
        <v>3</v>
      </c>
      <c r="E34" s="4">
        <v>6</v>
      </c>
      <c r="F34" s="4">
        <v>9</v>
      </c>
      <c r="G34" s="4">
        <v>10</v>
      </c>
      <c r="H34" s="4">
        <v>8</v>
      </c>
      <c r="I34" s="4">
        <v>5</v>
      </c>
      <c r="J34" s="4">
        <v>2</v>
      </c>
      <c r="K34" s="4">
        <v>7</v>
      </c>
    </row>
    <row r="35" spans="1:11">
      <c r="A35" t="s">
        <v>1920</v>
      </c>
      <c r="B35" s="4">
        <v>5</v>
      </c>
      <c r="C35" s="4">
        <v>1</v>
      </c>
      <c r="D35" s="4">
        <v>3</v>
      </c>
      <c r="E35" s="4">
        <v>4</v>
      </c>
      <c r="F35" s="4">
        <v>6</v>
      </c>
      <c r="G35" s="4">
        <v>2</v>
      </c>
      <c r="H35" s="4">
        <v>7</v>
      </c>
      <c r="I35" s="4">
        <v>9</v>
      </c>
      <c r="J35" s="4">
        <v>10</v>
      </c>
      <c r="K35" s="4">
        <v>8</v>
      </c>
    </row>
    <row r="36" spans="1:11">
      <c r="A36" t="s">
        <v>1921</v>
      </c>
      <c r="B36" s="4">
        <v>5</v>
      </c>
      <c r="C36" s="4">
        <v>2</v>
      </c>
      <c r="D36" s="4">
        <v>4</v>
      </c>
      <c r="E36" s="4">
        <v>1</v>
      </c>
      <c r="F36" s="4">
        <v>8</v>
      </c>
      <c r="G36" s="4">
        <v>10</v>
      </c>
      <c r="H36" s="4">
        <v>7</v>
      </c>
      <c r="I36" s="4">
        <v>9</v>
      </c>
      <c r="J36" s="4">
        <v>3</v>
      </c>
      <c r="K36" s="4">
        <v>6</v>
      </c>
    </row>
    <row r="37" spans="1:11">
      <c r="A37" t="s">
        <v>1922</v>
      </c>
      <c r="B37" s="4">
        <v>5</v>
      </c>
      <c r="C37" s="4">
        <v>1</v>
      </c>
      <c r="D37" s="4">
        <v>3</v>
      </c>
      <c r="E37" s="4">
        <v>6</v>
      </c>
      <c r="F37" s="4">
        <v>7</v>
      </c>
      <c r="G37" s="4">
        <v>8</v>
      </c>
      <c r="H37" s="4">
        <v>9</v>
      </c>
      <c r="I37" s="4">
        <v>10</v>
      </c>
      <c r="J37" s="4">
        <v>4</v>
      </c>
      <c r="K37" s="4">
        <v>2</v>
      </c>
    </row>
    <row r="38" spans="1:11">
      <c r="A38" t="s">
        <v>1923</v>
      </c>
      <c r="B38" s="4">
        <v>9</v>
      </c>
      <c r="C38" s="4">
        <v>3</v>
      </c>
      <c r="D38" s="4">
        <v>2</v>
      </c>
      <c r="E38" s="4">
        <v>4</v>
      </c>
      <c r="F38" s="4">
        <v>5</v>
      </c>
      <c r="G38" s="4">
        <v>10</v>
      </c>
      <c r="H38" s="4">
        <v>7</v>
      </c>
      <c r="I38" s="4">
        <v>8</v>
      </c>
      <c r="J38" s="4">
        <v>1</v>
      </c>
      <c r="K38" s="4">
        <v>6</v>
      </c>
    </row>
    <row r="39" spans="1:11">
      <c r="A39" t="s">
        <v>1924</v>
      </c>
      <c r="B39" s="4">
        <v>1</v>
      </c>
      <c r="C39" s="4">
        <v>9</v>
      </c>
      <c r="D39" s="4">
        <v>2</v>
      </c>
      <c r="E39" s="4">
        <v>3</v>
      </c>
      <c r="F39" s="4">
        <v>7</v>
      </c>
      <c r="G39" s="4">
        <v>4</v>
      </c>
      <c r="H39" s="4">
        <v>5</v>
      </c>
      <c r="I39" s="4">
        <v>6</v>
      </c>
      <c r="J39" s="4">
        <v>10</v>
      </c>
      <c r="K39" s="4">
        <v>8</v>
      </c>
    </row>
    <row r="40" spans="1:11">
      <c r="A40" t="s">
        <v>1925</v>
      </c>
      <c r="B40" s="4">
        <v>2</v>
      </c>
      <c r="C40" s="4">
        <v>1</v>
      </c>
      <c r="D40" s="4">
        <v>3</v>
      </c>
      <c r="E40" s="4">
        <v>4</v>
      </c>
      <c r="F40" s="4">
        <v>5</v>
      </c>
      <c r="G40" s="4">
        <v>6</v>
      </c>
      <c r="H40" s="4">
        <v>7</v>
      </c>
      <c r="I40" s="4">
        <v>8</v>
      </c>
      <c r="J40" s="4">
        <v>9</v>
      </c>
      <c r="K40" s="4">
        <v>10</v>
      </c>
    </row>
    <row r="41" spans="1:11">
      <c r="A41" t="s">
        <v>1926</v>
      </c>
      <c r="B41" s="4">
        <v>9</v>
      </c>
      <c r="C41" s="4">
        <v>8</v>
      </c>
      <c r="D41" s="4">
        <v>1</v>
      </c>
      <c r="E41" s="4">
        <v>2</v>
      </c>
      <c r="F41" s="4">
        <v>7</v>
      </c>
      <c r="G41" s="4">
        <v>6</v>
      </c>
      <c r="H41" s="4">
        <v>4</v>
      </c>
      <c r="I41" s="4">
        <v>10</v>
      </c>
      <c r="J41" s="4">
        <v>3</v>
      </c>
      <c r="K41" s="4">
        <v>5</v>
      </c>
    </row>
    <row r="42" spans="1:11">
      <c r="A42" t="s">
        <v>1927</v>
      </c>
      <c r="B42" s="4">
        <v>8</v>
      </c>
      <c r="C42" s="4">
        <v>4</v>
      </c>
      <c r="D42" s="4">
        <v>1</v>
      </c>
      <c r="E42" s="4">
        <v>2</v>
      </c>
      <c r="F42" s="4">
        <v>7</v>
      </c>
      <c r="G42" s="4">
        <v>10</v>
      </c>
      <c r="H42" s="4">
        <v>5</v>
      </c>
      <c r="I42" s="4">
        <v>6</v>
      </c>
      <c r="J42" s="4">
        <v>3</v>
      </c>
      <c r="K42" s="4">
        <v>9</v>
      </c>
    </row>
    <row r="43" spans="1:11">
      <c r="A43" t="s">
        <v>1928</v>
      </c>
      <c r="B43" s="4">
        <v>6</v>
      </c>
      <c r="C43" s="4">
        <v>2</v>
      </c>
      <c r="D43" s="4">
        <v>3</v>
      </c>
      <c r="E43" s="4">
        <v>5</v>
      </c>
      <c r="F43" s="4">
        <v>4</v>
      </c>
      <c r="G43" s="4">
        <v>9</v>
      </c>
      <c r="H43" s="4">
        <v>7</v>
      </c>
      <c r="I43" s="4">
        <v>8</v>
      </c>
      <c r="J43" s="4">
        <v>1</v>
      </c>
      <c r="K43" s="4">
        <v>10</v>
      </c>
    </row>
    <row r="44" spans="1:11">
      <c r="A44" t="s">
        <v>1929</v>
      </c>
      <c r="B44" s="4">
        <v>4</v>
      </c>
      <c r="C44" s="4">
        <v>2</v>
      </c>
      <c r="D44" s="4">
        <v>8</v>
      </c>
      <c r="E44" s="4">
        <v>3</v>
      </c>
      <c r="F44" s="4">
        <v>6</v>
      </c>
      <c r="G44" s="4">
        <v>9</v>
      </c>
      <c r="H44" s="4">
        <v>7</v>
      </c>
      <c r="I44" s="4">
        <v>10</v>
      </c>
      <c r="J44" s="4">
        <v>1</v>
      </c>
      <c r="K44" s="4">
        <v>5</v>
      </c>
    </row>
    <row r="45" spans="1:11">
      <c r="A45" t="s">
        <v>1930</v>
      </c>
      <c r="B45" s="4">
        <v>7</v>
      </c>
      <c r="C45" s="4">
        <v>1</v>
      </c>
      <c r="D45" s="4">
        <v>3</v>
      </c>
      <c r="E45" s="4">
        <v>4</v>
      </c>
      <c r="F45" s="4">
        <v>5</v>
      </c>
      <c r="G45" s="4">
        <v>8</v>
      </c>
      <c r="H45" s="4">
        <v>9</v>
      </c>
      <c r="I45" s="4">
        <v>6</v>
      </c>
      <c r="J45" s="4">
        <v>2</v>
      </c>
      <c r="K45" s="4">
        <v>10</v>
      </c>
    </row>
    <row r="46" spans="1:11">
      <c r="A46" t="s">
        <v>1931</v>
      </c>
      <c r="B46" s="4">
        <v>5</v>
      </c>
      <c r="C46" s="4">
        <v>4</v>
      </c>
      <c r="D46" s="4">
        <v>2</v>
      </c>
      <c r="E46" s="4">
        <v>3</v>
      </c>
      <c r="F46" s="4">
        <v>6</v>
      </c>
      <c r="G46" s="4">
        <v>10</v>
      </c>
      <c r="H46" s="4">
        <v>8</v>
      </c>
      <c r="I46" s="4">
        <v>9</v>
      </c>
      <c r="J46" s="4">
        <v>1</v>
      </c>
      <c r="K46" s="4">
        <v>7</v>
      </c>
    </row>
    <row r="47" spans="1:11">
      <c r="A47" t="s">
        <v>1932</v>
      </c>
      <c r="B47" s="4">
        <v>3</v>
      </c>
      <c r="C47" s="4">
        <v>4</v>
      </c>
      <c r="D47" s="4">
        <v>2</v>
      </c>
      <c r="E47" s="4">
        <v>7</v>
      </c>
      <c r="F47" s="4">
        <v>5</v>
      </c>
      <c r="G47" s="4">
        <v>10</v>
      </c>
      <c r="H47" s="4">
        <v>8</v>
      </c>
      <c r="I47" s="4">
        <v>1</v>
      </c>
      <c r="J47" s="4">
        <v>6</v>
      </c>
      <c r="K47" s="4">
        <v>9</v>
      </c>
    </row>
    <row r="48" spans="1:11">
      <c r="A48" t="s">
        <v>1933</v>
      </c>
      <c r="B48" s="4">
        <v>8</v>
      </c>
      <c r="C48" s="4">
        <v>9</v>
      </c>
      <c r="D48" s="4">
        <v>4</v>
      </c>
      <c r="E48" s="4">
        <v>6</v>
      </c>
      <c r="F48" s="4">
        <v>10</v>
      </c>
      <c r="G48" s="4">
        <v>7</v>
      </c>
      <c r="H48" s="4">
        <v>2</v>
      </c>
      <c r="I48" s="4">
        <v>3</v>
      </c>
      <c r="J48" s="4">
        <v>1</v>
      </c>
      <c r="K48" s="4">
        <v>5</v>
      </c>
    </row>
    <row r="49" spans="1:12">
      <c r="A49" t="s">
        <v>1934</v>
      </c>
      <c r="B49" s="5" t="s">
        <v>1940</v>
      </c>
      <c r="C49" s="5" t="s">
        <v>1940</v>
      </c>
      <c r="D49" s="5" t="s">
        <v>1940</v>
      </c>
      <c r="E49" s="5" t="s">
        <v>1940</v>
      </c>
      <c r="F49" s="5" t="s">
        <v>1940</v>
      </c>
      <c r="G49" s="5" t="s">
        <v>1940</v>
      </c>
      <c r="H49" s="5" t="s">
        <v>1940</v>
      </c>
      <c r="I49" s="5" t="s">
        <v>1940</v>
      </c>
      <c r="J49" s="5" t="s">
        <v>1940</v>
      </c>
      <c r="K49" s="5" t="s">
        <v>1940</v>
      </c>
      <c r="L49" s="5" t="s">
        <v>1939</v>
      </c>
    </row>
    <row r="50" spans="1:12">
      <c r="A50" t="s">
        <v>1935</v>
      </c>
      <c r="B50" s="4">
        <v>3</v>
      </c>
      <c r="C50" s="4">
        <v>9</v>
      </c>
      <c r="D50" s="4">
        <v>1</v>
      </c>
      <c r="E50" s="4">
        <v>2</v>
      </c>
      <c r="F50" s="4">
        <v>4</v>
      </c>
      <c r="G50" s="4">
        <v>5</v>
      </c>
      <c r="H50" s="4">
        <v>7</v>
      </c>
      <c r="I50" s="4">
        <v>6</v>
      </c>
      <c r="J50" s="4">
        <v>10</v>
      </c>
      <c r="K50" s="4">
        <v>8</v>
      </c>
    </row>
    <row r="51" spans="1:12">
      <c r="A51" t="s">
        <v>1936</v>
      </c>
      <c r="B51" s="4">
        <v>9</v>
      </c>
      <c r="C51" s="4">
        <v>8</v>
      </c>
      <c r="D51" s="4">
        <v>2</v>
      </c>
      <c r="E51" s="4">
        <v>3</v>
      </c>
      <c r="F51" s="4">
        <v>7</v>
      </c>
      <c r="G51" s="4">
        <v>10</v>
      </c>
      <c r="H51" s="4">
        <v>1</v>
      </c>
      <c r="I51" s="4">
        <v>4</v>
      </c>
      <c r="J51" s="4">
        <v>5</v>
      </c>
      <c r="K51" s="4">
        <v>6</v>
      </c>
    </row>
    <row r="52" spans="1:12">
      <c r="A52" t="s">
        <v>1937</v>
      </c>
      <c r="B52" s="4">
        <v>5</v>
      </c>
      <c r="C52" s="4">
        <v>4</v>
      </c>
      <c r="D52" s="4">
        <v>2</v>
      </c>
      <c r="E52" s="4">
        <v>1</v>
      </c>
      <c r="F52" s="4">
        <v>7</v>
      </c>
      <c r="G52" s="4">
        <v>8</v>
      </c>
      <c r="H52" s="4">
        <v>6</v>
      </c>
      <c r="I52" s="4">
        <v>3</v>
      </c>
      <c r="J52" s="4">
        <v>9</v>
      </c>
      <c r="K52" s="4">
        <v>10</v>
      </c>
    </row>
    <row r="53" spans="1:12">
      <c r="A53" t="s">
        <v>1938</v>
      </c>
      <c r="B53" s="4">
        <v>7</v>
      </c>
      <c r="C53" s="4">
        <v>1</v>
      </c>
      <c r="D53" s="4">
        <v>3</v>
      </c>
      <c r="E53" s="4">
        <v>6</v>
      </c>
      <c r="F53" s="4">
        <v>4</v>
      </c>
      <c r="G53" s="4">
        <v>9</v>
      </c>
      <c r="H53" s="4">
        <v>10</v>
      </c>
      <c r="I53" s="4">
        <v>5</v>
      </c>
      <c r="J53" s="4">
        <v>2</v>
      </c>
      <c r="K53" s="4">
        <v>8</v>
      </c>
    </row>
    <row r="54" spans="1:12">
      <c r="A54" t="s">
        <v>2322</v>
      </c>
      <c r="B54" s="4">
        <v>6</v>
      </c>
      <c r="C54" s="4">
        <v>9</v>
      </c>
      <c r="D54" s="4">
        <v>2</v>
      </c>
      <c r="E54" s="4">
        <v>3</v>
      </c>
      <c r="F54" s="4">
        <v>5</v>
      </c>
      <c r="G54" s="4">
        <v>8</v>
      </c>
      <c r="H54" s="4">
        <v>1</v>
      </c>
      <c r="I54" s="4">
        <v>4</v>
      </c>
      <c r="J54" s="4">
        <v>10</v>
      </c>
      <c r="K54" s="4">
        <v>7</v>
      </c>
    </row>
    <row r="55" spans="1:12">
      <c r="A55" t="s">
        <v>2323</v>
      </c>
      <c r="B55" s="4">
        <v>6</v>
      </c>
      <c r="C55" s="4">
        <v>8</v>
      </c>
      <c r="D55" s="4">
        <v>1</v>
      </c>
      <c r="E55" s="4">
        <v>4</v>
      </c>
      <c r="F55" s="4">
        <v>2</v>
      </c>
      <c r="G55" s="4">
        <v>9</v>
      </c>
      <c r="H55" s="4">
        <v>5</v>
      </c>
      <c r="I55" s="4">
        <v>7</v>
      </c>
      <c r="J55" s="4">
        <v>10</v>
      </c>
      <c r="K55" s="4">
        <v>3</v>
      </c>
    </row>
    <row r="56" spans="1:12">
      <c r="A56" t="s">
        <v>2324</v>
      </c>
      <c r="B56" s="4">
        <v>8</v>
      </c>
      <c r="C56" s="4">
        <v>1</v>
      </c>
      <c r="D56" s="4">
        <v>2</v>
      </c>
      <c r="E56" s="4">
        <v>3</v>
      </c>
      <c r="F56" s="4">
        <v>5</v>
      </c>
      <c r="G56" s="4">
        <v>9</v>
      </c>
      <c r="H56" s="4">
        <v>6</v>
      </c>
      <c r="I56" s="4">
        <v>4</v>
      </c>
      <c r="J56" s="4">
        <v>7</v>
      </c>
      <c r="K56" s="4">
        <v>10</v>
      </c>
    </row>
    <row r="57" spans="1:12">
      <c r="A57" t="s">
        <v>2325</v>
      </c>
      <c r="B57" s="5" t="s">
        <v>1940</v>
      </c>
      <c r="C57" s="5" t="s">
        <v>1940</v>
      </c>
      <c r="D57" s="5" t="s">
        <v>1940</v>
      </c>
      <c r="E57" s="5" t="s">
        <v>1940</v>
      </c>
      <c r="F57" s="5" t="s">
        <v>1940</v>
      </c>
      <c r="G57" s="5" t="s">
        <v>1940</v>
      </c>
      <c r="H57" s="5" t="s">
        <v>1940</v>
      </c>
      <c r="I57" s="5" t="s">
        <v>1940</v>
      </c>
      <c r="J57" s="5" t="s">
        <v>1940</v>
      </c>
      <c r="K57" s="5" t="s">
        <v>1940</v>
      </c>
      <c r="L57" s="5" t="s">
        <v>1939</v>
      </c>
    </row>
    <row r="58" spans="1:12">
      <c r="A58" t="s">
        <v>2326</v>
      </c>
      <c r="B58" s="4">
        <v>9</v>
      </c>
      <c r="C58" s="4">
        <v>5</v>
      </c>
      <c r="D58" s="4">
        <v>6</v>
      </c>
      <c r="E58" s="4">
        <v>1</v>
      </c>
      <c r="F58" s="4">
        <v>7</v>
      </c>
      <c r="G58" s="4">
        <v>8</v>
      </c>
      <c r="H58" s="4">
        <v>2</v>
      </c>
      <c r="I58" s="4">
        <v>4</v>
      </c>
      <c r="J58" s="4">
        <v>3</v>
      </c>
      <c r="K58" s="4">
        <v>10</v>
      </c>
    </row>
    <row r="59" spans="1:12">
      <c r="A59" t="s">
        <v>2327</v>
      </c>
      <c r="B59" s="4">
        <v>3</v>
      </c>
      <c r="C59" s="4">
        <v>2</v>
      </c>
      <c r="D59" s="4">
        <v>4</v>
      </c>
      <c r="E59" s="4">
        <v>5</v>
      </c>
      <c r="F59" s="4">
        <v>6</v>
      </c>
      <c r="G59" s="4">
        <v>10</v>
      </c>
      <c r="H59" s="4">
        <v>8</v>
      </c>
      <c r="I59" s="4">
        <v>7</v>
      </c>
      <c r="J59" s="4">
        <v>1</v>
      </c>
      <c r="K59" s="4">
        <v>9</v>
      </c>
    </row>
    <row r="60" spans="1:12">
      <c r="A60" t="s">
        <v>2328</v>
      </c>
      <c r="B60" s="4">
        <v>5</v>
      </c>
      <c r="C60" s="4">
        <v>4</v>
      </c>
      <c r="D60" s="4">
        <v>2</v>
      </c>
      <c r="E60" s="4">
        <v>3</v>
      </c>
      <c r="F60" s="4">
        <v>8</v>
      </c>
      <c r="G60" s="4">
        <v>10</v>
      </c>
      <c r="H60" s="4">
        <v>6</v>
      </c>
      <c r="I60" s="4">
        <v>7</v>
      </c>
      <c r="J60" s="4">
        <v>1</v>
      </c>
      <c r="K60" s="4">
        <v>9</v>
      </c>
    </row>
    <row r="61" spans="1:12">
      <c r="A61" t="s">
        <v>2329</v>
      </c>
      <c r="B61" s="4">
        <v>9</v>
      </c>
      <c r="C61" s="4">
        <v>6</v>
      </c>
      <c r="D61" s="4">
        <v>1</v>
      </c>
      <c r="E61" s="4">
        <v>2</v>
      </c>
      <c r="F61" s="4">
        <v>4</v>
      </c>
      <c r="G61" s="4">
        <v>10</v>
      </c>
      <c r="H61" s="4">
        <v>7</v>
      </c>
      <c r="I61" s="4">
        <v>8</v>
      </c>
      <c r="J61" s="4">
        <v>3</v>
      </c>
      <c r="K61" s="4">
        <v>5</v>
      </c>
    </row>
    <row r="62" spans="1:12">
      <c r="A62" t="s">
        <v>2330</v>
      </c>
      <c r="B62" s="4">
        <v>5</v>
      </c>
      <c r="C62" s="4">
        <v>7</v>
      </c>
      <c r="D62" s="4">
        <v>1</v>
      </c>
      <c r="E62" s="4">
        <v>2</v>
      </c>
      <c r="F62" s="4">
        <v>3</v>
      </c>
      <c r="G62" s="4">
        <v>4</v>
      </c>
      <c r="H62" s="4">
        <v>9</v>
      </c>
      <c r="I62" s="4">
        <v>8</v>
      </c>
      <c r="J62" s="4">
        <v>10</v>
      </c>
      <c r="K62" s="4">
        <v>6</v>
      </c>
    </row>
    <row r="63" spans="1:12">
      <c r="A63" t="s">
        <v>2331</v>
      </c>
      <c r="B63" s="4">
        <v>5</v>
      </c>
      <c r="C63" s="4">
        <v>6</v>
      </c>
      <c r="D63" s="4">
        <v>3</v>
      </c>
      <c r="E63" s="4">
        <v>1</v>
      </c>
      <c r="F63" s="4">
        <v>9</v>
      </c>
      <c r="G63" s="4">
        <v>10</v>
      </c>
      <c r="H63" s="4">
        <v>4</v>
      </c>
      <c r="I63" s="4">
        <v>7</v>
      </c>
      <c r="J63" s="4">
        <v>2</v>
      </c>
      <c r="K63" s="4">
        <v>8</v>
      </c>
    </row>
    <row r="64" spans="1:12">
      <c r="A64" t="s">
        <v>2332</v>
      </c>
      <c r="B64" s="4">
        <v>6</v>
      </c>
      <c r="C64" s="4">
        <v>1</v>
      </c>
      <c r="D64" s="4">
        <v>3</v>
      </c>
      <c r="E64" s="4">
        <v>4</v>
      </c>
      <c r="F64" s="4">
        <v>7</v>
      </c>
      <c r="G64" s="4">
        <v>10</v>
      </c>
      <c r="H64" s="4">
        <v>9</v>
      </c>
      <c r="I64" s="4">
        <v>8</v>
      </c>
      <c r="J64" s="4">
        <v>2</v>
      </c>
      <c r="K64" s="4">
        <v>5</v>
      </c>
    </row>
    <row r="65" spans="1:12">
      <c r="A65" t="s">
        <v>2333</v>
      </c>
      <c r="B65" s="4">
        <v>7</v>
      </c>
      <c r="C65" s="4">
        <v>5</v>
      </c>
      <c r="D65" s="4">
        <v>2</v>
      </c>
      <c r="E65" s="4">
        <v>1</v>
      </c>
      <c r="F65" s="4">
        <v>6</v>
      </c>
      <c r="G65" s="4">
        <v>3</v>
      </c>
      <c r="H65" s="4">
        <v>9</v>
      </c>
      <c r="I65" s="4">
        <v>8</v>
      </c>
      <c r="J65" s="4">
        <v>10</v>
      </c>
      <c r="K65" s="4">
        <v>4</v>
      </c>
    </row>
    <row r="66" spans="1:12">
      <c r="A66" t="s">
        <v>2334</v>
      </c>
      <c r="B66" s="4">
        <v>7</v>
      </c>
      <c r="C66" s="4">
        <v>5</v>
      </c>
      <c r="D66" s="4">
        <v>2</v>
      </c>
      <c r="E66" s="4">
        <v>1</v>
      </c>
      <c r="F66" s="4">
        <v>3</v>
      </c>
      <c r="G66" s="4">
        <v>10</v>
      </c>
      <c r="H66" s="4">
        <v>8</v>
      </c>
      <c r="I66" s="4">
        <v>6</v>
      </c>
      <c r="J66" s="4">
        <v>4</v>
      </c>
      <c r="K66" s="4">
        <v>9</v>
      </c>
    </row>
    <row r="67" spans="1:12">
      <c r="A67" t="s">
        <v>2335</v>
      </c>
      <c r="B67" s="4">
        <v>7</v>
      </c>
      <c r="C67" s="4">
        <v>8</v>
      </c>
      <c r="D67" s="4">
        <v>1</v>
      </c>
      <c r="E67" s="4">
        <v>4</v>
      </c>
      <c r="F67" s="4">
        <v>6</v>
      </c>
      <c r="G67" s="4">
        <v>10</v>
      </c>
      <c r="H67" s="4">
        <v>2</v>
      </c>
      <c r="I67" s="4">
        <v>5</v>
      </c>
      <c r="J67" s="4">
        <v>3</v>
      </c>
      <c r="K67" s="4">
        <v>9</v>
      </c>
    </row>
    <row r="68" spans="1:12">
      <c r="A68" t="s">
        <v>2336</v>
      </c>
      <c r="B68" s="4">
        <v>10</v>
      </c>
      <c r="C68" s="4">
        <v>5</v>
      </c>
      <c r="D68" s="4">
        <v>2</v>
      </c>
      <c r="E68" s="4">
        <v>3</v>
      </c>
      <c r="F68" s="4">
        <v>8</v>
      </c>
      <c r="G68" s="4">
        <v>9</v>
      </c>
      <c r="H68" s="4">
        <v>6</v>
      </c>
      <c r="I68" s="4">
        <v>7</v>
      </c>
      <c r="J68" s="4">
        <v>1</v>
      </c>
      <c r="K68" s="4">
        <v>4</v>
      </c>
    </row>
    <row r="69" spans="1:12">
      <c r="A69" t="s">
        <v>2337</v>
      </c>
      <c r="B69" s="4">
        <v>7</v>
      </c>
      <c r="C69" s="4">
        <v>1</v>
      </c>
      <c r="D69" s="4">
        <v>3</v>
      </c>
      <c r="E69" s="4">
        <v>4</v>
      </c>
      <c r="F69" s="4">
        <v>6</v>
      </c>
      <c r="G69" s="4">
        <v>10</v>
      </c>
      <c r="H69" s="4">
        <v>5</v>
      </c>
      <c r="I69" s="4">
        <v>8</v>
      </c>
      <c r="J69" s="4">
        <v>2</v>
      </c>
      <c r="K69" s="4">
        <v>9</v>
      </c>
    </row>
    <row r="70" spans="1:12">
      <c r="A70" t="s">
        <v>2338</v>
      </c>
      <c r="B70" s="4">
        <v>3</v>
      </c>
      <c r="C70" s="4">
        <v>8</v>
      </c>
      <c r="D70" s="4">
        <v>2</v>
      </c>
      <c r="E70" s="4">
        <v>1</v>
      </c>
      <c r="F70" s="4">
        <v>6</v>
      </c>
      <c r="G70" s="4">
        <v>9</v>
      </c>
      <c r="H70" s="4">
        <v>4</v>
      </c>
      <c r="I70" s="4">
        <v>7</v>
      </c>
      <c r="J70" s="4">
        <v>5</v>
      </c>
      <c r="K70" s="4">
        <v>10</v>
      </c>
    </row>
    <row r="71" spans="1:12">
      <c r="A71" t="s">
        <v>2339</v>
      </c>
      <c r="B71" s="4">
        <v>5</v>
      </c>
      <c r="C71" s="4">
        <v>6</v>
      </c>
      <c r="D71" s="4">
        <v>3</v>
      </c>
      <c r="E71" s="4">
        <v>1</v>
      </c>
      <c r="F71" s="4">
        <v>9</v>
      </c>
      <c r="G71" s="4">
        <v>10</v>
      </c>
      <c r="H71" s="4">
        <v>8</v>
      </c>
      <c r="I71" s="4">
        <v>4</v>
      </c>
      <c r="J71" s="4">
        <v>2</v>
      </c>
      <c r="K71" s="4">
        <v>7</v>
      </c>
    </row>
    <row r="72" spans="1:12">
      <c r="A72" t="s">
        <v>2340</v>
      </c>
      <c r="B72" s="4">
        <v>3</v>
      </c>
      <c r="C72" s="4">
        <v>5</v>
      </c>
      <c r="D72" s="4">
        <v>1</v>
      </c>
      <c r="E72" s="4">
        <v>2</v>
      </c>
      <c r="F72" s="4">
        <v>7</v>
      </c>
      <c r="G72" s="4">
        <v>6</v>
      </c>
      <c r="H72" s="4">
        <v>4</v>
      </c>
      <c r="I72" s="4">
        <v>9</v>
      </c>
      <c r="J72" s="4">
        <v>8</v>
      </c>
      <c r="K72" s="4">
        <v>10</v>
      </c>
    </row>
    <row r="73" spans="1:12">
      <c r="A73" t="s">
        <v>2341</v>
      </c>
      <c r="B73" s="4">
        <v>1</v>
      </c>
      <c r="C73" s="4">
        <v>2</v>
      </c>
      <c r="D73" s="4">
        <v>7</v>
      </c>
      <c r="E73" s="4">
        <v>5</v>
      </c>
      <c r="F73" s="4">
        <v>4</v>
      </c>
      <c r="G73" s="4">
        <v>9</v>
      </c>
      <c r="H73" s="4">
        <v>6</v>
      </c>
      <c r="I73" s="4">
        <v>3</v>
      </c>
      <c r="J73" s="4">
        <v>8</v>
      </c>
      <c r="K73" s="4">
        <v>10</v>
      </c>
    </row>
    <row r="74" spans="1:12">
      <c r="A74" t="s">
        <v>2342</v>
      </c>
      <c r="B74" s="5" t="s">
        <v>1940</v>
      </c>
      <c r="C74" s="5" t="s">
        <v>1940</v>
      </c>
      <c r="D74" s="5" t="s">
        <v>1940</v>
      </c>
      <c r="E74" s="5" t="s">
        <v>1940</v>
      </c>
      <c r="F74" s="5" t="s">
        <v>1940</v>
      </c>
      <c r="G74" s="5" t="s">
        <v>1940</v>
      </c>
      <c r="H74" s="5" t="s">
        <v>1940</v>
      </c>
      <c r="I74" s="5" t="s">
        <v>1940</v>
      </c>
      <c r="J74" s="5" t="s">
        <v>1940</v>
      </c>
      <c r="K74" s="5" t="s">
        <v>1940</v>
      </c>
      <c r="L74" s="5" t="s">
        <v>1939</v>
      </c>
    </row>
    <row r="75" spans="1:12">
      <c r="A75" t="s">
        <v>2343</v>
      </c>
      <c r="B75" s="4">
        <v>10</v>
      </c>
      <c r="C75" s="4">
        <v>4</v>
      </c>
      <c r="D75" s="4">
        <v>3</v>
      </c>
      <c r="E75" s="4">
        <v>1</v>
      </c>
      <c r="F75" s="4">
        <v>5</v>
      </c>
      <c r="G75" s="4">
        <v>8</v>
      </c>
      <c r="H75" s="4">
        <v>2</v>
      </c>
      <c r="I75" s="4">
        <v>7</v>
      </c>
      <c r="J75" s="4">
        <v>9</v>
      </c>
      <c r="K75" s="4">
        <v>6</v>
      </c>
    </row>
    <row r="77" spans="1:12">
      <c r="A77" s="3" t="s">
        <v>1941</v>
      </c>
      <c r="B77" s="8">
        <f>AVERAGE(B3:B75)</f>
        <v>5.8769230769230774</v>
      </c>
      <c r="C77" s="8">
        <f t="shared" ref="C77:K77" si="0">AVERAGE(C3:C75)</f>
        <v>4.6461538461538465</v>
      </c>
      <c r="D77" s="8">
        <f t="shared" si="0"/>
        <v>2.7538461538461538</v>
      </c>
      <c r="E77" s="8">
        <f t="shared" si="0"/>
        <v>3.3692307692307693</v>
      </c>
      <c r="F77" s="8">
        <f t="shared" si="0"/>
        <v>6.1538461538461542</v>
      </c>
      <c r="G77" s="8">
        <f t="shared" si="0"/>
        <v>8.3076923076923084</v>
      </c>
      <c r="H77" s="8">
        <f t="shared" si="0"/>
        <v>6.046153846153846</v>
      </c>
      <c r="I77" s="8">
        <f t="shared" si="0"/>
        <v>6.4615384615384617</v>
      </c>
      <c r="J77" s="8">
        <f t="shared" si="0"/>
        <v>4.4461538461538463</v>
      </c>
      <c r="K77" s="8">
        <f t="shared" si="0"/>
        <v>6.9384615384615387</v>
      </c>
      <c r="L77" s="14"/>
    </row>
    <row r="78" spans="1:12">
      <c r="B78" s="9"/>
      <c r="C78" s="9"/>
      <c r="D78" s="9"/>
      <c r="E78" s="9"/>
      <c r="F78" s="9"/>
      <c r="G78" s="9"/>
      <c r="H78" s="9"/>
      <c r="I78" s="9"/>
      <c r="J78" s="9"/>
      <c r="K78" s="9"/>
    </row>
    <row r="79" spans="1:12">
      <c r="A79" s="3" t="s">
        <v>1942</v>
      </c>
      <c r="B79" s="9">
        <f>MODE(B3:B75)</f>
        <v>5</v>
      </c>
      <c r="C79" s="9">
        <f t="shared" ref="C79:K79" si="1">MODE(C3:C75)</f>
        <v>1</v>
      </c>
      <c r="D79" s="9">
        <f t="shared" si="1"/>
        <v>2</v>
      </c>
      <c r="E79" s="9">
        <f t="shared" si="1"/>
        <v>3</v>
      </c>
      <c r="F79" s="9">
        <f t="shared" si="1"/>
        <v>7</v>
      </c>
      <c r="G79" s="9">
        <f t="shared" si="1"/>
        <v>10</v>
      </c>
      <c r="H79" s="9">
        <f t="shared" si="1"/>
        <v>8</v>
      </c>
      <c r="I79" s="9">
        <f t="shared" si="1"/>
        <v>7</v>
      </c>
      <c r="J79" s="9">
        <f t="shared" si="1"/>
        <v>1</v>
      </c>
      <c r="K79" s="9">
        <f t="shared" si="1"/>
        <v>10</v>
      </c>
    </row>
    <row r="81" spans="1:11">
      <c r="A81" s="3" t="s">
        <v>1943</v>
      </c>
      <c r="B81" s="6">
        <f>RANK(B77, B77:K77, 1)</f>
        <v>5</v>
      </c>
      <c r="C81" s="6">
        <f>RANK(C77, B77:K77, 1)</f>
        <v>4</v>
      </c>
      <c r="D81" s="6">
        <f>RANK(D77, B77:K77, 1)</f>
        <v>1</v>
      </c>
      <c r="E81" s="6">
        <f>RANK(E77, B77:K77, 1)</f>
        <v>2</v>
      </c>
      <c r="F81" s="6">
        <f>RANK(F77, B77:K77, 1)</f>
        <v>7</v>
      </c>
      <c r="G81" s="6">
        <f>RANK(G77, B77:K77, 1)</f>
        <v>10</v>
      </c>
      <c r="H81" s="6">
        <f>RANK(H77, B77:K77, 1)</f>
        <v>6</v>
      </c>
      <c r="I81" s="6">
        <f>RANK(I77, B77:K77, 1)</f>
        <v>8</v>
      </c>
      <c r="J81" s="6">
        <f>RANK(J77, B77:K77, 1)</f>
        <v>3</v>
      </c>
      <c r="K81" s="6">
        <f>RANK(K77, B77:K77, 1)</f>
        <v>9</v>
      </c>
    </row>
    <row r="83" spans="1:11">
      <c r="A83" s="3" t="s">
        <v>1944</v>
      </c>
      <c r="B83" s="6">
        <f>RANK(B79, B79:K79, 1)</f>
        <v>5</v>
      </c>
      <c r="C83" s="6">
        <f>RANK(C79, B79:K79, 1)</f>
        <v>1</v>
      </c>
      <c r="D83" s="6">
        <f>RANK(D79, B79:K79, 1)</f>
        <v>3</v>
      </c>
      <c r="E83" s="6">
        <f>RANK(E79, B79:K79, 1)</f>
        <v>4</v>
      </c>
      <c r="F83" s="6">
        <f>RANK(F79, B79:K79, 1)</f>
        <v>6</v>
      </c>
      <c r="G83" s="6">
        <f>RANK(G79, B79:K79, 1)</f>
        <v>9</v>
      </c>
      <c r="H83" s="6">
        <f>RANK(H79, B79:K79, 1)</f>
        <v>8</v>
      </c>
      <c r="I83" s="6">
        <f>RANK(I79, B79:K79, 1)</f>
        <v>6</v>
      </c>
      <c r="J83" s="6">
        <f>RANK(J79, B79:K79, 1)</f>
        <v>1</v>
      </c>
      <c r="K83" s="6">
        <f>RANK(K79, B79:K79, 1)</f>
        <v>9</v>
      </c>
    </row>
    <row r="85" spans="1:11">
      <c r="A85" s="2" t="s">
        <v>1945</v>
      </c>
    </row>
    <row r="86" spans="1:11">
      <c r="A86" s="11" t="s">
        <v>1947</v>
      </c>
      <c r="B86" t="s">
        <v>53</v>
      </c>
      <c r="F86" s="11" t="s">
        <v>1950</v>
      </c>
      <c r="G86" t="s">
        <v>52</v>
      </c>
    </row>
    <row r="87" spans="1:11">
      <c r="A87" s="2">
        <v>2</v>
      </c>
      <c r="B87" t="s">
        <v>54</v>
      </c>
      <c r="F87" s="11" t="s">
        <v>1948</v>
      </c>
      <c r="G87" t="s">
        <v>59</v>
      </c>
    </row>
    <row r="88" spans="1:11">
      <c r="A88" s="2">
        <v>3</v>
      </c>
      <c r="B88" t="s">
        <v>59</v>
      </c>
      <c r="F88" s="11" t="s">
        <v>1949</v>
      </c>
      <c r="G88" t="s">
        <v>53</v>
      </c>
    </row>
    <row r="89" spans="1:11">
      <c r="A89" s="2">
        <v>4</v>
      </c>
      <c r="B89" t="s">
        <v>52</v>
      </c>
      <c r="F89" s="11" t="s">
        <v>1949</v>
      </c>
      <c r="G89" t="s">
        <v>54</v>
      </c>
    </row>
    <row r="90" spans="1:11">
      <c r="A90" s="2">
        <v>5</v>
      </c>
      <c r="B90" t="s">
        <v>51</v>
      </c>
      <c r="F90" s="2">
        <v>5</v>
      </c>
      <c r="G90" t="s">
        <v>51</v>
      </c>
    </row>
    <row r="91" spans="1:11">
      <c r="A91" s="2">
        <v>6</v>
      </c>
      <c r="B91" t="s">
        <v>57</v>
      </c>
      <c r="F91" s="11" t="s">
        <v>1951</v>
      </c>
      <c r="G91" t="s">
        <v>58</v>
      </c>
    </row>
    <row r="92" spans="1:11">
      <c r="A92" s="2">
        <v>7</v>
      </c>
      <c r="B92" t="s">
        <v>55</v>
      </c>
      <c r="F92" s="11" t="s">
        <v>1951</v>
      </c>
      <c r="G92" t="s">
        <v>60</v>
      </c>
    </row>
    <row r="93" spans="1:11">
      <c r="A93" s="2">
        <v>8</v>
      </c>
      <c r="B93" t="s">
        <v>58</v>
      </c>
      <c r="F93" s="2">
        <v>8</v>
      </c>
      <c r="G93" t="s">
        <v>55</v>
      </c>
    </row>
    <row r="94" spans="1:11">
      <c r="A94" s="2">
        <v>9</v>
      </c>
      <c r="B94" t="s">
        <v>60</v>
      </c>
      <c r="F94" s="2">
        <v>9</v>
      </c>
      <c r="G94" t="s">
        <v>57</v>
      </c>
    </row>
    <row r="95" spans="1:11">
      <c r="A95" s="2">
        <v>10</v>
      </c>
      <c r="B95" t="s">
        <v>56</v>
      </c>
      <c r="F95" s="2">
        <v>10</v>
      </c>
      <c r="G95" t="s">
        <v>56</v>
      </c>
    </row>
    <row r="97" spans="1:13">
      <c r="A97" s="12" t="s">
        <v>1953</v>
      </c>
      <c r="B97" s="7" t="s">
        <v>1952</v>
      </c>
      <c r="C97" s="7">
        <v>10</v>
      </c>
      <c r="D97" s="7">
        <v>9</v>
      </c>
      <c r="E97" s="7">
        <v>8</v>
      </c>
      <c r="F97" s="7">
        <v>7</v>
      </c>
      <c r="G97" s="7">
        <v>6</v>
      </c>
      <c r="H97" s="7">
        <v>5</v>
      </c>
      <c r="I97" s="7">
        <v>4</v>
      </c>
      <c r="J97" s="7">
        <v>3</v>
      </c>
      <c r="K97" s="7">
        <v>2</v>
      </c>
      <c r="L97" s="7">
        <v>1</v>
      </c>
      <c r="M97" s="7" t="s">
        <v>1952</v>
      </c>
    </row>
    <row r="98" spans="1:13">
      <c r="A98" s="2" t="s">
        <v>56</v>
      </c>
      <c r="C98" s="4">
        <f>COUNTIF(G3:G75, 10)</f>
        <v>27</v>
      </c>
      <c r="D98" s="4">
        <f>COUNTIF(G3:G75, 9)</f>
        <v>11</v>
      </c>
      <c r="E98" s="4">
        <f>COUNTIF(G3:G75, 8)</f>
        <v>12</v>
      </c>
      <c r="F98" s="4">
        <f>COUNTIF(G3:G75, 7)</f>
        <v>3</v>
      </c>
      <c r="G98" s="4">
        <f>COUNTIF(G3:G75, 6)</f>
        <v>3</v>
      </c>
      <c r="H98" s="4">
        <f>COUNTIF(G3:G75, 5)</f>
        <v>4</v>
      </c>
      <c r="I98" s="4">
        <f>COUNTIF(G3:G75, 4)</f>
        <v>2</v>
      </c>
      <c r="J98" s="4">
        <f>COUNTIF(G3:G75, 3)</f>
        <v>2</v>
      </c>
      <c r="K98" s="4">
        <f>COUNTIF(G3:G75, 2)</f>
        <v>1</v>
      </c>
      <c r="L98" s="4">
        <f>COUNTIF(G3:G75, 1)</f>
        <v>0</v>
      </c>
    </row>
    <row r="99" spans="1:13">
      <c r="A99" s="2" t="s">
        <v>60</v>
      </c>
      <c r="C99" s="4">
        <f>COUNTIF(K3:K75, 10)</f>
        <v>12</v>
      </c>
      <c r="D99" s="4">
        <f>COUNTIF(K3:K75, 9)</f>
        <v>11</v>
      </c>
      <c r="E99" s="4">
        <f>COUNTIF(K3:K75, 8)</f>
        <v>8</v>
      </c>
      <c r="F99" s="4">
        <f>COUNTIF(K3:K75, 7)</f>
        <v>4</v>
      </c>
      <c r="G99" s="4">
        <f>COUNTIF(K3:K75, 6)</f>
        <v>10</v>
      </c>
      <c r="H99" s="4">
        <f>COUNTIF(K3:K75, 5)</f>
        <v>9</v>
      </c>
      <c r="I99" s="4">
        <f>COUNTIF(K3:K75, 4)</f>
        <v>5</v>
      </c>
      <c r="J99" s="4">
        <f>COUNTIF(K3:K75, 3)</f>
        <v>3</v>
      </c>
      <c r="K99" s="4">
        <f>COUNTIF(K3:K75, 2)</f>
        <v>3</v>
      </c>
      <c r="L99" s="4">
        <f>COUNTIF(K3:K75, 1)</f>
        <v>0</v>
      </c>
    </row>
    <row r="100" spans="1:13">
      <c r="A100" s="2" t="s">
        <v>58</v>
      </c>
      <c r="C100" s="4">
        <f>COUNTIF(I3:I75, 10)</f>
        <v>7</v>
      </c>
      <c r="D100" s="4">
        <f>COUNTIF(I3:I75, 9)</f>
        <v>7</v>
      </c>
      <c r="E100" s="4">
        <f>COUNTIF(I3:I75, 8)</f>
        <v>9</v>
      </c>
      <c r="F100" s="4">
        <f>COUNTIF(I3:I75, 7)</f>
        <v>12</v>
      </c>
      <c r="G100" s="4">
        <f>COUNTIF(I3:I75, 6)</f>
        <v>10</v>
      </c>
      <c r="H100" s="4">
        <f>COUNTIF(I3:I75, 5)</f>
        <v>4</v>
      </c>
      <c r="I100" s="4">
        <f>COUNTIF(I3:I75, 4)</f>
        <v>8</v>
      </c>
      <c r="J100" s="4">
        <f>COUNTIF(I3:I75, 3)</f>
        <v>4</v>
      </c>
      <c r="K100" s="4">
        <f>COUNTIF(I3:I75, 2)</f>
        <v>3</v>
      </c>
      <c r="L100" s="4">
        <f>COUNTIF(I3:I75, 1)</f>
        <v>1</v>
      </c>
    </row>
    <row r="101" spans="1:13">
      <c r="A101" s="2" t="s">
        <v>55</v>
      </c>
      <c r="C101" s="4">
        <f>COUNTIF(F3:F75, 10)</f>
        <v>2</v>
      </c>
      <c r="D101" s="4">
        <f>COUNTIF(F3:F75, 9)</f>
        <v>7</v>
      </c>
      <c r="E101" s="4">
        <f>COUNTIF(F3:F75, 8)</f>
        <v>4</v>
      </c>
      <c r="F101" s="4">
        <f>COUNTIF(F3:F75, 7)</f>
        <v>16</v>
      </c>
      <c r="G101" s="4">
        <f>COUNTIF(F3:F75, 6)</f>
        <v>10</v>
      </c>
      <c r="H101" s="4">
        <f>COUNTIF(F3:F75, 5)</f>
        <v>14</v>
      </c>
      <c r="I101" s="4">
        <f>COUNTIF(F3:F75, 4)</f>
        <v>8</v>
      </c>
      <c r="J101" s="4">
        <f>COUNTIF(F3:F75, 3)</f>
        <v>3</v>
      </c>
      <c r="K101" s="4">
        <f>COUNTIF(F3:F75, 2)</f>
        <v>1</v>
      </c>
      <c r="L101" s="4">
        <f>COUNTIF(F3:F75, 1)</f>
        <v>0</v>
      </c>
    </row>
    <row r="102" spans="1:13">
      <c r="A102" s="2" t="s">
        <v>57</v>
      </c>
      <c r="C102" s="4">
        <f>COUNTIF(H3:H75, 10)</f>
        <v>1</v>
      </c>
      <c r="D102" s="4">
        <f>COUNTIF(H3:H75, 9)</f>
        <v>7</v>
      </c>
      <c r="E102" s="4">
        <f>COUNTIF(H3:H75, 8)</f>
        <v>15</v>
      </c>
      <c r="F102" s="4">
        <f>COUNTIF(H3:H75, 7)</f>
        <v>10</v>
      </c>
      <c r="G102" s="4">
        <f>COUNTIF(H3:H75, 6)</f>
        <v>8</v>
      </c>
      <c r="H102" s="4">
        <f>COUNTIF(H3:H75, 5)</f>
        <v>6</v>
      </c>
      <c r="I102" s="4">
        <f>COUNTIF(H3:H75, 4)</f>
        <v>8</v>
      </c>
      <c r="J102" s="4">
        <f>COUNTIF(H3:H75, 3)</f>
        <v>2</v>
      </c>
      <c r="K102" s="4">
        <f>COUNTIF(H3:H75, 2)</f>
        <v>6</v>
      </c>
      <c r="L102" s="4">
        <f>COUNTIF(H3:H75, 1)</f>
        <v>2</v>
      </c>
    </row>
    <row r="103" spans="1:13">
      <c r="A103" s="2" t="s">
        <v>51</v>
      </c>
      <c r="C103" s="4">
        <f>COUNTIF(B3:B75, 10)</f>
        <v>4</v>
      </c>
      <c r="D103" s="4">
        <f>COUNTIF(B3:B75, 9)</f>
        <v>11</v>
      </c>
      <c r="E103" s="4">
        <f>COUNTIF(B3:B75, 8)</f>
        <v>6</v>
      </c>
      <c r="F103" s="4">
        <f>COUNTIF(B3:B75, 7)</f>
        <v>8</v>
      </c>
      <c r="G103" s="4">
        <f>COUNTIF(B3:B75, 6)</f>
        <v>5</v>
      </c>
      <c r="H103" s="4">
        <f>COUNTIF(B3:B75, 5)</f>
        <v>13</v>
      </c>
      <c r="I103" s="4">
        <f>COUNTIF(B3:B75, 4)</f>
        <v>3</v>
      </c>
      <c r="J103" s="4">
        <f>COUNTIF(B3:B75, 3)</f>
        <v>6</v>
      </c>
      <c r="K103" s="4">
        <f>COUNTIF(B3:B75, 2)</f>
        <v>5</v>
      </c>
      <c r="L103" s="4">
        <f>COUNTIF(B3:B75, 1)</f>
        <v>4</v>
      </c>
    </row>
    <row r="104" spans="1:13">
      <c r="A104" s="2" t="s">
        <v>52</v>
      </c>
      <c r="C104" s="4">
        <f>COUNTIF(C3:C75, 10)</f>
        <v>2</v>
      </c>
      <c r="D104" s="4">
        <f>COUNTIF(C3:C75, 9)</f>
        <v>6</v>
      </c>
      <c r="E104" s="4">
        <f>COUNTIF(C3:C75, 8)</f>
        <v>6</v>
      </c>
      <c r="F104" s="4">
        <f>COUNTIF(C3:C75, 7)</f>
        <v>5</v>
      </c>
      <c r="G104" s="4">
        <f>COUNTIF(C3:C75, 6)</f>
        <v>7</v>
      </c>
      <c r="H104" s="4">
        <f>COUNTIF(C3:C75, 5)</f>
        <v>6</v>
      </c>
      <c r="I104" s="4">
        <f>COUNTIF(C3:C75, 4)</f>
        <v>9</v>
      </c>
      <c r="J104" s="4">
        <f>COUNTIF(C3:C75, 3)</f>
        <v>3</v>
      </c>
      <c r="K104" s="4">
        <f>COUNTIF(C3:C75, 2)</f>
        <v>7</v>
      </c>
      <c r="L104" s="4">
        <f>COUNTIF(C3:C75, 1)</f>
        <v>14</v>
      </c>
    </row>
    <row r="105" spans="1:13">
      <c r="A105" s="2" t="s">
        <v>59</v>
      </c>
      <c r="C105" s="4">
        <f>COUNTIF(J3:J75, 10)</f>
        <v>10</v>
      </c>
      <c r="D105" s="4">
        <f>COUNTIF(J3:J75, 9)</f>
        <v>4</v>
      </c>
      <c r="E105" s="4">
        <f>COUNTIF(J3:J75, 8)</f>
        <v>2</v>
      </c>
      <c r="F105" s="4">
        <f>COUNTIF(J3:J75, 7)</f>
        <v>4</v>
      </c>
      <c r="G105" s="4">
        <f>COUNTIF(J3:J75, 6)</f>
        <v>2</v>
      </c>
      <c r="H105" s="4">
        <f>COUNTIF(J3:J75, 5)</f>
        <v>3</v>
      </c>
      <c r="I105" s="4">
        <f>COUNTIF(J3:J75, 4)</f>
        <v>5</v>
      </c>
      <c r="J105" s="4">
        <f>COUNTIF(J3:J75, 3)</f>
        <v>9</v>
      </c>
      <c r="K105" s="4">
        <f>COUNTIF(J3:J75, 2)</f>
        <v>9</v>
      </c>
      <c r="L105" s="4">
        <f>COUNTIF(J3:J75, 1)</f>
        <v>17</v>
      </c>
    </row>
    <row r="106" spans="1:13">
      <c r="A106" s="2" t="s">
        <v>54</v>
      </c>
      <c r="C106" s="4">
        <f>COUNTIF(E3:E75, 10)</f>
        <v>0</v>
      </c>
      <c r="D106" s="4">
        <f>COUNTIF(E3:E75, 9)</f>
        <v>1</v>
      </c>
      <c r="E106" s="4">
        <f>COUNTIF(E3:E75, 8)</f>
        <v>2</v>
      </c>
      <c r="F106" s="4">
        <f>COUNTIF(E3:E75, 7)</f>
        <v>1</v>
      </c>
      <c r="G106" s="4">
        <f>COUNTIF(E3:E75, 6)</f>
        <v>8</v>
      </c>
      <c r="H106" s="4">
        <f>COUNTIF(E3:E75, 5)</f>
        <v>4</v>
      </c>
      <c r="I106" s="4">
        <f>COUNTIF(E3:E75, 4)</f>
        <v>9</v>
      </c>
      <c r="J106" s="4">
        <f>COUNTIF(E3:E75, 3)</f>
        <v>16</v>
      </c>
      <c r="K106" s="4">
        <f>COUNTIF(E3:E75, 2)</f>
        <v>11</v>
      </c>
      <c r="L106" s="4">
        <f>COUNTIF(E3:E75, 1)</f>
        <v>13</v>
      </c>
    </row>
    <row r="107" spans="1:13">
      <c r="A107" s="2" t="s">
        <v>53</v>
      </c>
      <c r="C107" s="4">
        <f>COUNTIF(D3:D75, 10)</f>
        <v>0</v>
      </c>
      <c r="D107" s="4">
        <f>COUNTIF(D3:D75, 9)</f>
        <v>0</v>
      </c>
      <c r="E107" s="4">
        <f>COUNTIF(D3:D75, 8)</f>
        <v>1</v>
      </c>
      <c r="F107" s="4">
        <f>COUNTIF(D3:D75, 7)</f>
        <v>2</v>
      </c>
      <c r="G107" s="4">
        <f>COUNTIF(D3:D75, 6)</f>
        <v>2</v>
      </c>
      <c r="H107" s="4">
        <f>COUNTIF(D3:D75, 5)</f>
        <v>2</v>
      </c>
      <c r="I107" s="4">
        <f>COUNTIF(D3:D75, 4)</f>
        <v>8</v>
      </c>
      <c r="J107" s="4">
        <f>COUNTIF(D3:D75, 3)</f>
        <v>17</v>
      </c>
      <c r="K107" s="4">
        <f>COUNTIF(D3:D75, 2)</f>
        <v>19</v>
      </c>
      <c r="L107" s="4">
        <f>COUNTIF(D3:D75, 1)</f>
        <v>14</v>
      </c>
    </row>
    <row r="110" spans="1:13">
      <c r="A110" s="12" t="s">
        <v>1954</v>
      </c>
      <c r="B110" s="7" t="s">
        <v>1952</v>
      </c>
      <c r="C110" s="7">
        <v>10</v>
      </c>
      <c r="D110" s="7">
        <v>9</v>
      </c>
      <c r="E110" s="7">
        <v>8</v>
      </c>
      <c r="F110" s="7">
        <v>7</v>
      </c>
      <c r="G110" s="7">
        <v>6</v>
      </c>
      <c r="H110" s="7">
        <v>5</v>
      </c>
      <c r="I110" s="7">
        <v>4</v>
      </c>
      <c r="J110" s="7">
        <v>3</v>
      </c>
      <c r="K110" s="7">
        <v>2</v>
      </c>
      <c r="L110" s="7">
        <v>1</v>
      </c>
      <c r="M110" s="7" t="s">
        <v>1952</v>
      </c>
    </row>
    <row r="111" spans="1:13">
      <c r="A111" s="2" t="s">
        <v>56</v>
      </c>
      <c r="B111" s="13">
        <f>100-C111-D111-E111-F111-G111</f>
        <v>13.846153846153836</v>
      </c>
      <c r="C111" s="13">
        <f t="shared" ref="C111:L111" si="2">C98/65*100</f>
        <v>41.53846153846154</v>
      </c>
      <c r="D111" s="13">
        <f t="shared" si="2"/>
        <v>16.923076923076923</v>
      </c>
      <c r="E111" s="13">
        <f t="shared" si="2"/>
        <v>18.461538461538463</v>
      </c>
      <c r="F111" s="13">
        <f t="shared" si="2"/>
        <v>4.6153846153846159</v>
      </c>
      <c r="G111" s="13">
        <f t="shared" si="2"/>
        <v>4.6153846153846159</v>
      </c>
      <c r="H111" s="13">
        <f t="shared" si="2"/>
        <v>6.1538461538461542</v>
      </c>
      <c r="I111" s="13">
        <f t="shared" si="2"/>
        <v>3.0769230769230771</v>
      </c>
      <c r="J111" s="13">
        <f t="shared" si="2"/>
        <v>3.0769230769230771</v>
      </c>
      <c r="K111" s="13">
        <f t="shared" si="2"/>
        <v>1.5384615384615385</v>
      </c>
      <c r="L111" s="13">
        <f t="shared" si="2"/>
        <v>0</v>
      </c>
      <c r="M111" s="13">
        <f>100-L111-K111-J111-I111-H111</f>
        <v>86.153846153846146</v>
      </c>
    </row>
    <row r="112" spans="1:13">
      <c r="A112" s="2" t="s">
        <v>60</v>
      </c>
      <c r="B112" s="13">
        <f t="shared" ref="B112:B120" si="3">100-C112-D112-E112-F112-G112</f>
        <v>30.769230769230766</v>
      </c>
      <c r="C112" s="13">
        <f t="shared" ref="C112:L112" si="4">C99/65*100</f>
        <v>18.461538461538463</v>
      </c>
      <c r="D112" s="13">
        <f t="shared" si="4"/>
        <v>16.923076923076923</v>
      </c>
      <c r="E112" s="13">
        <f t="shared" si="4"/>
        <v>12.307692307692308</v>
      </c>
      <c r="F112" s="13">
        <f t="shared" si="4"/>
        <v>6.1538461538461542</v>
      </c>
      <c r="G112" s="13">
        <f t="shared" si="4"/>
        <v>15.384615384615385</v>
      </c>
      <c r="H112" s="13">
        <f t="shared" si="4"/>
        <v>13.846153846153847</v>
      </c>
      <c r="I112" s="13">
        <f t="shared" si="4"/>
        <v>7.6923076923076925</v>
      </c>
      <c r="J112" s="13">
        <f t="shared" si="4"/>
        <v>4.6153846153846159</v>
      </c>
      <c r="K112" s="13">
        <f t="shared" si="4"/>
        <v>4.6153846153846159</v>
      </c>
      <c r="L112" s="13">
        <f t="shared" si="4"/>
        <v>0</v>
      </c>
      <c r="M112" s="13">
        <f t="shared" ref="M112:M120" si="5">100-L112-K112-J112-I112-H112</f>
        <v>69.230769230769226</v>
      </c>
    </row>
    <row r="113" spans="1:13">
      <c r="A113" s="2" t="s">
        <v>58</v>
      </c>
      <c r="B113" s="13">
        <f t="shared" si="3"/>
        <v>30.769230769230759</v>
      </c>
      <c r="C113" s="13">
        <f t="shared" ref="C113:L113" si="6">C100/65*100</f>
        <v>10.76923076923077</v>
      </c>
      <c r="D113" s="13">
        <f t="shared" si="6"/>
        <v>10.76923076923077</v>
      </c>
      <c r="E113" s="13">
        <f t="shared" si="6"/>
        <v>13.846153846153847</v>
      </c>
      <c r="F113" s="13">
        <f t="shared" si="6"/>
        <v>18.461538461538463</v>
      </c>
      <c r="G113" s="13">
        <f t="shared" si="6"/>
        <v>15.384615384615385</v>
      </c>
      <c r="H113" s="13">
        <f t="shared" si="6"/>
        <v>6.1538461538461542</v>
      </c>
      <c r="I113" s="13">
        <f t="shared" si="6"/>
        <v>12.307692307692308</v>
      </c>
      <c r="J113" s="13">
        <f t="shared" si="6"/>
        <v>6.1538461538461542</v>
      </c>
      <c r="K113" s="13">
        <f t="shared" si="6"/>
        <v>4.6153846153846159</v>
      </c>
      <c r="L113" s="13">
        <f t="shared" si="6"/>
        <v>1.5384615384615385</v>
      </c>
      <c r="M113" s="13">
        <f t="shared" si="5"/>
        <v>69.230769230769226</v>
      </c>
    </row>
    <row r="114" spans="1:13">
      <c r="A114" s="2" t="s">
        <v>55</v>
      </c>
      <c r="B114" s="13">
        <f t="shared" si="3"/>
        <v>39.999999999999986</v>
      </c>
      <c r="C114" s="13">
        <f t="shared" ref="C114:L114" si="7">C101/65*100</f>
        <v>3.0769230769230771</v>
      </c>
      <c r="D114" s="13">
        <f t="shared" si="7"/>
        <v>10.76923076923077</v>
      </c>
      <c r="E114" s="13">
        <f t="shared" si="7"/>
        <v>6.1538461538461542</v>
      </c>
      <c r="F114" s="13">
        <f t="shared" si="7"/>
        <v>24.615384615384617</v>
      </c>
      <c r="G114" s="13">
        <f t="shared" si="7"/>
        <v>15.384615384615385</v>
      </c>
      <c r="H114" s="13">
        <f t="shared" si="7"/>
        <v>21.53846153846154</v>
      </c>
      <c r="I114" s="13">
        <f t="shared" si="7"/>
        <v>12.307692307692308</v>
      </c>
      <c r="J114" s="13">
        <f t="shared" si="7"/>
        <v>4.6153846153846159</v>
      </c>
      <c r="K114" s="13">
        <f t="shared" si="7"/>
        <v>1.5384615384615385</v>
      </c>
      <c r="L114" s="13">
        <f t="shared" si="7"/>
        <v>0</v>
      </c>
      <c r="M114" s="13">
        <f t="shared" si="5"/>
        <v>60.000000000000007</v>
      </c>
    </row>
    <row r="115" spans="1:13">
      <c r="A115" s="2" t="s">
        <v>57</v>
      </c>
      <c r="B115" s="13">
        <f t="shared" si="3"/>
        <v>36.92307692307692</v>
      </c>
      <c r="C115" s="13">
        <f t="shared" ref="C115:L115" si="8">C102/65*100</f>
        <v>1.5384615384615385</v>
      </c>
      <c r="D115" s="13">
        <f t="shared" si="8"/>
        <v>10.76923076923077</v>
      </c>
      <c r="E115" s="13">
        <f t="shared" si="8"/>
        <v>23.076923076923077</v>
      </c>
      <c r="F115" s="13">
        <f t="shared" si="8"/>
        <v>15.384615384615385</v>
      </c>
      <c r="G115" s="13">
        <f t="shared" si="8"/>
        <v>12.307692307692308</v>
      </c>
      <c r="H115" s="13">
        <f t="shared" si="8"/>
        <v>9.2307692307692317</v>
      </c>
      <c r="I115" s="13">
        <f t="shared" si="8"/>
        <v>12.307692307692308</v>
      </c>
      <c r="J115" s="13">
        <f t="shared" si="8"/>
        <v>3.0769230769230771</v>
      </c>
      <c r="K115" s="13">
        <f t="shared" si="8"/>
        <v>9.2307692307692317</v>
      </c>
      <c r="L115" s="13">
        <f t="shared" si="8"/>
        <v>3.0769230769230771</v>
      </c>
      <c r="M115" s="13">
        <f t="shared" si="5"/>
        <v>63.076923076923073</v>
      </c>
    </row>
    <row r="116" spans="1:13">
      <c r="A116" s="2" t="s">
        <v>51</v>
      </c>
      <c r="B116" s="13">
        <f t="shared" si="3"/>
        <v>47.692307692307693</v>
      </c>
      <c r="C116" s="13">
        <f t="shared" ref="C116:L116" si="9">C103/65*100</f>
        <v>6.1538461538461542</v>
      </c>
      <c r="D116" s="13">
        <f t="shared" si="9"/>
        <v>16.923076923076923</v>
      </c>
      <c r="E116" s="13">
        <f t="shared" si="9"/>
        <v>9.2307692307692317</v>
      </c>
      <c r="F116" s="13">
        <f t="shared" si="9"/>
        <v>12.307692307692308</v>
      </c>
      <c r="G116" s="13">
        <f t="shared" si="9"/>
        <v>7.6923076923076925</v>
      </c>
      <c r="H116" s="13">
        <f t="shared" si="9"/>
        <v>20</v>
      </c>
      <c r="I116" s="13">
        <f t="shared" si="9"/>
        <v>4.6153846153846159</v>
      </c>
      <c r="J116" s="13">
        <f t="shared" si="9"/>
        <v>9.2307692307692317</v>
      </c>
      <c r="K116" s="13">
        <f t="shared" si="9"/>
        <v>7.6923076923076925</v>
      </c>
      <c r="L116" s="13">
        <f t="shared" si="9"/>
        <v>6.1538461538461542</v>
      </c>
      <c r="M116" s="13">
        <f t="shared" si="5"/>
        <v>52.307692307692307</v>
      </c>
    </row>
    <row r="117" spans="1:13">
      <c r="A117" s="2" t="s">
        <v>52</v>
      </c>
      <c r="B117" s="13">
        <f t="shared" si="3"/>
        <v>60</v>
      </c>
      <c r="C117" s="13">
        <f t="shared" ref="C117:L117" si="10">C104/65*100</f>
        <v>3.0769230769230771</v>
      </c>
      <c r="D117" s="13">
        <f t="shared" si="10"/>
        <v>9.2307692307692317</v>
      </c>
      <c r="E117" s="13">
        <f t="shared" si="10"/>
        <v>9.2307692307692317</v>
      </c>
      <c r="F117" s="13">
        <f t="shared" si="10"/>
        <v>7.6923076923076925</v>
      </c>
      <c r="G117" s="13">
        <f t="shared" si="10"/>
        <v>10.76923076923077</v>
      </c>
      <c r="H117" s="13">
        <f t="shared" si="10"/>
        <v>9.2307692307692317</v>
      </c>
      <c r="I117" s="13">
        <f t="shared" si="10"/>
        <v>13.846153846153847</v>
      </c>
      <c r="J117" s="13">
        <f t="shared" si="10"/>
        <v>4.6153846153846159</v>
      </c>
      <c r="K117" s="13">
        <f t="shared" si="10"/>
        <v>10.76923076923077</v>
      </c>
      <c r="L117" s="13">
        <f t="shared" si="10"/>
        <v>21.53846153846154</v>
      </c>
      <c r="M117" s="13">
        <f t="shared" si="5"/>
        <v>39.999999999999986</v>
      </c>
    </row>
    <row r="118" spans="1:13">
      <c r="A118" s="2" t="s">
        <v>59</v>
      </c>
      <c r="B118" s="13">
        <f t="shared" si="3"/>
        <v>66.153846153846132</v>
      </c>
      <c r="C118" s="13">
        <f t="shared" ref="C118:L118" si="11">C105/65*100</f>
        <v>15.384615384615385</v>
      </c>
      <c r="D118" s="13">
        <f t="shared" si="11"/>
        <v>6.1538461538461542</v>
      </c>
      <c r="E118" s="13">
        <f t="shared" si="11"/>
        <v>3.0769230769230771</v>
      </c>
      <c r="F118" s="13">
        <f t="shared" si="11"/>
        <v>6.1538461538461542</v>
      </c>
      <c r="G118" s="13">
        <f t="shared" si="11"/>
        <v>3.0769230769230771</v>
      </c>
      <c r="H118" s="13">
        <f t="shared" si="11"/>
        <v>4.6153846153846159</v>
      </c>
      <c r="I118" s="13">
        <f t="shared" si="11"/>
        <v>7.6923076923076925</v>
      </c>
      <c r="J118" s="13">
        <f t="shared" si="11"/>
        <v>13.846153846153847</v>
      </c>
      <c r="K118" s="13">
        <f t="shared" si="11"/>
        <v>13.846153846153847</v>
      </c>
      <c r="L118" s="13">
        <f t="shared" si="11"/>
        <v>26.153846153846157</v>
      </c>
      <c r="M118" s="13">
        <f t="shared" si="5"/>
        <v>33.84615384615384</v>
      </c>
    </row>
    <row r="119" spans="1:13">
      <c r="A119" s="2" t="s">
        <v>54</v>
      </c>
      <c r="B119" s="13">
        <f t="shared" si="3"/>
        <v>81.538461538461547</v>
      </c>
      <c r="C119" s="13">
        <f t="shared" ref="C119:L119" si="12">C106/65*100</f>
        <v>0</v>
      </c>
      <c r="D119" s="13">
        <f t="shared" si="12"/>
        <v>1.5384615384615385</v>
      </c>
      <c r="E119" s="13">
        <f t="shared" si="12"/>
        <v>3.0769230769230771</v>
      </c>
      <c r="F119" s="13">
        <f t="shared" si="12"/>
        <v>1.5384615384615385</v>
      </c>
      <c r="G119" s="13">
        <f t="shared" si="12"/>
        <v>12.307692307692308</v>
      </c>
      <c r="H119" s="13">
        <f t="shared" si="12"/>
        <v>6.1538461538461542</v>
      </c>
      <c r="I119" s="13">
        <f t="shared" si="12"/>
        <v>13.846153846153847</v>
      </c>
      <c r="J119" s="13">
        <f t="shared" si="12"/>
        <v>24.615384615384617</v>
      </c>
      <c r="K119" s="13">
        <f t="shared" si="12"/>
        <v>16.923076923076923</v>
      </c>
      <c r="L119" s="13">
        <f t="shared" si="12"/>
        <v>20</v>
      </c>
      <c r="M119" s="13">
        <f t="shared" si="5"/>
        <v>18.461538461538467</v>
      </c>
    </row>
    <row r="120" spans="1:13">
      <c r="A120" s="2" t="s">
        <v>53</v>
      </c>
      <c r="B120" s="13">
        <f t="shared" si="3"/>
        <v>92.307692307692307</v>
      </c>
      <c r="C120" s="13">
        <f t="shared" ref="C120:L120" si="13">C107/65*100</f>
        <v>0</v>
      </c>
      <c r="D120" s="13">
        <f t="shared" si="13"/>
        <v>0</v>
      </c>
      <c r="E120" s="13">
        <f t="shared" si="13"/>
        <v>1.5384615384615385</v>
      </c>
      <c r="F120" s="13">
        <f t="shared" si="13"/>
        <v>3.0769230769230771</v>
      </c>
      <c r="G120" s="13">
        <f t="shared" si="13"/>
        <v>3.0769230769230771</v>
      </c>
      <c r="H120" s="13">
        <f t="shared" si="13"/>
        <v>3.0769230769230771</v>
      </c>
      <c r="I120" s="13">
        <f t="shared" si="13"/>
        <v>12.307692307692308</v>
      </c>
      <c r="J120" s="13">
        <f t="shared" si="13"/>
        <v>26.153846153846157</v>
      </c>
      <c r="K120" s="13">
        <f t="shared" si="13"/>
        <v>29.230769230769234</v>
      </c>
      <c r="L120" s="13">
        <f t="shared" si="13"/>
        <v>21.53846153846154</v>
      </c>
      <c r="M120" s="13">
        <f t="shared" si="5"/>
        <v>7.6923076923076774</v>
      </c>
    </row>
  </sheetData>
  <phoneticPr fontId="18"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960A2-26CD-409B-8AD5-44423FDF3F5C}">
  <dimension ref="A1:M58"/>
  <sheetViews>
    <sheetView zoomScale="85" zoomScaleNormal="85" workbookViewId="0">
      <selection activeCell="O72" sqref="O72"/>
    </sheetView>
  </sheetViews>
  <sheetFormatPr defaultColWidth="11" defaultRowHeight="15.75"/>
  <cols>
    <col min="1" max="1" width="16" bestFit="1" customWidth="1"/>
  </cols>
  <sheetData>
    <row r="1" spans="1:12">
      <c r="A1" s="2" t="s">
        <v>2379</v>
      </c>
    </row>
    <row r="2" spans="1:12">
      <c r="A2" s="2" t="s">
        <v>0</v>
      </c>
      <c r="B2" s="3" t="s">
        <v>51</v>
      </c>
      <c r="C2" s="3" t="s">
        <v>52</v>
      </c>
      <c r="D2" s="3" t="s">
        <v>53</v>
      </c>
      <c r="E2" s="3" t="s">
        <v>54</v>
      </c>
      <c r="F2" s="3" t="s">
        <v>55</v>
      </c>
      <c r="G2" s="3" t="s">
        <v>56</v>
      </c>
      <c r="H2" s="3" t="s">
        <v>57</v>
      </c>
      <c r="I2" s="3" t="s">
        <v>58</v>
      </c>
      <c r="J2" s="3" t="s">
        <v>59</v>
      </c>
      <c r="K2" s="3" t="s">
        <v>60</v>
      </c>
    </row>
    <row r="3" spans="1:12">
      <c r="A3" t="s">
        <v>1956</v>
      </c>
      <c r="B3" s="10">
        <v>4</v>
      </c>
      <c r="C3" s="10">
        <v>2</v>
      </c>
      <c r="D3" s="10">
        <v>6</v>
      </c>
      <c r="E3" s="10">
        <v>3</v>
      </c>
      <c r="F3" s="10">
        <v>10</v>
      </c>
      <c r="G3" s="10">
        <v>9</v>
      </c>
      <c r="H3" s="10">
        <v>5</v>
      </c>
      <c r="I3" s="10">
        <v>7</v>
      </c>
      <c r="J3" s="10">
        <v>1</v>
      </c>
      <c r="K3" s="10">
        <v>8</v>
      </c>
    </row>
    <row r="4" spans="1:12">
      <c r="A4" t="s">
        <v>1957</v>
      </c>
      <c r="B4" s="4">
        <v>4</v>
      </c>
      <c r="C4" s="4">
        <v>7</v>
      </c>
      <c r="D4" s="4">
        <v>1</v>
      </c>
      <c r="E4" s="4">
        <v>6</v>
      </c>
      <c r="F4" s="4">
        <v>5</v>
      </c>
      <c r="G4" s="4">
        <v>10</v>
      </c>
      <c r="H4" s="4">
        <v>2</v>
      </c>
      <c r="I4" s="4">
        <v>3</v>
      </c>
      <c r="J4" s="4">
        <v>8</v>
      </c>
      <c r="K4" s="4">
        <v>9</v>
      </c>
    </row>
    <row r="5" spans="1:12">
      <c r="A5" t="s">
        <v>1958</v>
      </c>
      <c r="B5" s="4">
        <v>8</v>
      </c>
      <c r="C5" s="4">
        <v>2</v>
      </c>
      <c r="D5" s="4">
        <v>3</v>
      </c>
      <c r="E5" s="4">
        <v>5</v>
      </c>
      <c r="F5" s="4">
        <v>7</v>
      </c>
      <c r="G5" s="4">
        <v>9</v>
      </c>
      <c r="H5" s="4">
        <v>4</v>
      </c>
      <c r="I5" s="4">
        <v>6</v>
      </c>
      <c r="J5" s="4">
        <v>1</v>
      </c>
      <c r="K5" s="4">
        <v>10</v>
      </c>
    </row>
    <row r="6" spans="1:12">
      <c r="A6" t="s">
        <v>1959</v>
      </c>
      <c r="B6" s="4">
        <v>7</v>
      </c>
      <c r="C6" s="4">
        <v>10</v>
      </c>
      <c r="D6" s="4">
        <v>1</v>
      </c>
      <c r="E6" s="4">
        <v>4</v>
      </c>
      <c r="F6" s="4">
        <v>5</v>
      </c>
      <c r="G6" s="4">
        <v>6</v>
      </c>
      <c r="H6" s="4">
        <v>3</v>
      </c>
      <c r="I6" s="4">
        <v>2</v>
      </c>
      <c r="J6" s="4">
        <v>8</v>
      </c>
      <c r="K6" s="4">
        <v>9</v>
      </c>
    </row>
    <row r="7" spans="1:12">
      <c r="A7" t="s">
        <v>1960</v>
      </c>
      <c r="B7" s="4">
        <v>9</v>
      </c>
      <c r="C7" s="4">
        <v>7</v>
      </c>
      <c r="D7" s="4">
        <v>1</v>
      </c>
      <c r="E7" s="4">
        <v>2</v>
      </c>
      <c r="F7" s="4">
        <v>8</v>
      </c>
      <c r="G7" s="4">
        <v>10</v>
      </c>
      <c r="H7" s="4">
        <v>4</v>
      </c>
      <c r="I7" s="4">
        <v>3</v>
      </c>
      <c r="J7" s="4">
        <v>6</v>
      </c>
      <c r="K7" s="4">
        <v>5</v>
      </c>
    </row>
    <row r="8" spans="1:12">
      <c r="A8" t="s">
        <v>1961</v>
      </c>
      <c r="B8" s="4">
        <v>6</v>
      </c>
      <c r="C8" s="4">
        <v>8</v>
      </c>
      <c r="D8" s="4">
        <v>1</v>
      </c>
      <c r="E8" s="4">
        <v>5</v>
      </c>
      <c r="F8" s="4">
        <v>9</v>
      </c>
      <c r="G8" s="4">
        <v>7</v>
      </c>
      <c r="H8" s="4">
        <v>3</v>
      </c>
      <c r="I8" s="4">
        <v>2</v>
      </c>
      <c r="J8" s="4">
        <v>4</v>
      </c>
      <c r="K8" s="4">
        <v>10</v>
      </c>
    </row>
    <row r="9" spans="1:12">
      <c r="A9" t="s">
        <v>1962</v>
      </c>
      <c r="B9" s="4">
        <v>5</v>
      </c>
      <c r="C9" s="4">
        <v>2</v>
      </c>
      <c r="D9" s="4">
        <v>1</v>
      </c>
      <c r="E9" s="4">
        <v>3</v>
      </c>
      <c r="F9" s="4">
        <v>8</v>
      </c>
      <c r="G9" s="4">
        <v>9</v>
      </c>
      <c r="H9" s="4">
        <v>6</v>
      </c>
      <c r="I9" s="4">
        <v>10</v>
      </c>
      <c r="J9" s="4">
        <v>7</v>
      </c>
      <c r="K9" s="4">
        <v>4</v>
      </c>
    </row>
    <row r="10" spans="1:12">
      <c r="A10" t="s">
        <v>1963</v>
      </c>
      <c r="B10" s="4">
        <v>9</v>
      </c>
      <c r="C10" s="4">
        <v>5</v>
      </c>
      <c r="D10" s="4">
        <v>1</v>
      </c>
      <c r="E10" s="4">
        <v>3</v>
      </c>
      <c r="F10" s="4">
        <v>6</v>
      </c>
      <c r="G10" s="4">
        <v>10</v>
      </c>
      <c r="H10" s="4">
        <v>8</v>
      </c>
      <c r="I10" s="4">
        <v>2</v>
      </c>
      <c r="J10" s="4">
        <v>4</v>
      </c>
      <c r="K10" s="4">
        <v>7</v>
      </c>
    </row>
    <row r="11" spans="1:12">
      <c r="A11" t="s">
        <v>1964</v>
      </c>
      <c r="B11" s="4">
        <v>5</v>
      </c>
      <c r="C11" s="4">
        <v>1</v>
      </c>
      <c r="D11" s="4">
        <v>4</v>
      </c>
      <c r="E11" s="4">
        <v>3</v>
      </c>
      <c r="F11" s="4">
        <v>8</v>
      </c>
      <c r="G11" s="4">
        <v>9</v>
      </c>
      <c r="H11" s="4">
        <v>7</v>
      </c>
      <c r="I11" s="4">
        <v>10</v>
      </c>
      <c r="J11" s="4">
        <v>2</v>
      </c>
      <c r="K11" s="4">
        <v>6</v>
      </c>
    </row>
    <row r="12" spans="1:12">
      <c r="A12" t="s">
        <v>1965</v>
      </c>
      <c r="B12" s="10">
        <v>10</v>
      </c>
      <c r="C12" s="10">
        <v>9</v>
      </c>
      <c r="D12" s="10">
        <v>4</v>
      </c>
      <c r="E12" s="10">
        <v>8</v>
      </c>
      <c r="F12" s="10">
        <v>6</v>
      </c>
      <c r="G12" s="10">
        <v>5</v>
      </c>
      <c r="H12" s="10">
        <v>3</v>
      </c>
      <c r="I12" s="10">
        <v>1</v>
      </c>
      <c r="J12" s="10">
        <v>7</v>
      </c>
      <c r="K12" s="10">
        <v>2</v>
      </c>
    </row>
    <row r="13" spans="1:12">
      <c r="A13" t="s">
        <v>1966</v>
      </c>
      <c r="B13" s="4">
        <v>5</v>
      </c>
      <c r="C13" s="4">
        <v>9</v>
      </c>
      <c r="D13" s="4">
        <v>1</v>
      </c>
      <c r="E13" s="4">
        <v>6</v>
      </c>
      <c r="F13" s="4">
        <v>3</v>
      </c>
      <c r="G13" s="4">
        <v>7</v>
      </c>
      <c r="H13" s="4">
        <v>2</v>
      </c>
      <c r="I13" s="4">
        <v>8</v>
      </c>
      <c r="J13" s="4">
        <v>4</v>
      </c>
      <c r="K13" s="4">
        <v>10</v>
      </c>
    </row>
    <row r="15" spans="1:12">
      <c r="A15" s="3" t="s">
        <v>1941</v>
      </c>
      <c r="B15" s="8">
        <f t="shared" ref="B15:K15" si="0">AVERAGE(B3:B13)</f>
        <v>6.5454545454545459</v>
      </c>
      <c r="C15" s="8">
        <f t="shared" si="0"/>
        <v>5.6363636363636367</v>
      </c>
      <c r="D15" s="8">
        <f t="shared" si="0"/>
        <v>2.1818181818181817</v>
      </c>
      <c r="E15" s="8">
        <f t="shared" si="0"/>
        <v>4.3636363636363633</v>
      </c>
      <c r="F15" s="8">
        <f t="shared" si="0"/>
        <v>6.8181818181818183</v>
      </c>
      <c r="G15" s="8">
        <f t="shared" si="0"/>
        <v>8.2727272727272734</v>
      </c>
      <c r="H15" s="8">
        <f t="shared" si="0"/>
        <v>4.2727272727272725</v>
      </c>
      <c r="I15" s="8">
        <f t="shared" si="0"/>
        <v>4.9090909090909092</v>
      </c>
      <c r="J15" s="8">
        <f t="shared" si="0"/>
        <v>4.7272727272727275</v>
      </c>
      <c r="K15" s="8">
        <f t="shared" si="0"/>
        <v>7.2727272727272725</v>
      </c>
      <c r="L15" s="14"/>
    </row>
    <row r="16" spans="1:12">
      <c r="B16" s="9"/>
      <c r="C16" s="9"/>
      <c r="D16" s="9"/>
      <c r="E16" s="9"/>
      <c r="F16" s="9"/>
      <c r="G16" s="9"/>
      <c r="H16" s="9"/>
      <c r="I16" s="9"/>
      <c r="J16" s="9"/>
      <c r="K16" s="9"/>
    </row>
    <row r="17" spans="1:11">
      <c r="A17" s="3" t="s">
        <v>1942</v>
      </c>
      <c r="B17" s="9">
        <f t="shared" ref="B17:K17" si="1">MODE(B3:B13)</f>
        <v>5</v>
      </c>
      <c r="C17" s="9">
        <f t="shared" si="1"/>
        <v>2</v>
      </c>
      <c r="D17" s="9">
        <f t="shared" si="1"/>
        <v>1</v>
      </c>
      <c r="E17" s="9">
        <f t="shared" si="1"/>
        <v>3</v>
      </c>
      <c r="F17" s="9">
        <f t="shared" si="1"/>
        <v>8</v>
      </c>
      <c r="G17" s="9">
        <f t="shared" si="1"/>
        <v>9</v>
      </c>
      <c r="H17" s="9">
        <f t="shared" si="1"/>
        <v>3</v>
      </c>
      <c r="I17" s="9">
        <f t="shared" si="1"/>
        <v>2</v>
      </c>
      <c r="J17" s="9">
        <f t="shared" si="1"/>
        <v>4</v>
      </c>
      <c r="K17" s="9">
        <f t="shared" si="1"/>
        <v>10</v>
      </c>
    </row>
    <row r="19" spans="1:11">
      <c r="A19" s="3" t="s">
        <v>1943</v>
      </c>
      <c r="B19" s="6">
        <f>RANK(B15, B15:K15, 1)</f>
        <v>7</v>
      </c>
      <c r="C19" s="6">
        <f>RANK(C15, B15:K15, 1)</f>
        <v>6</v>
      </c>
      <c r="D19" s="6">
        <f>RANK(D15, B15:K15, 1)</f>
        <v>1</v>
      </c>
      <c r="E19" s="6">
        <f>RANK(E15, B15:K15, 1)</f>
        <v>3</v>
      </c>
      <c r="F19" s="6">
        <f>RANK(F15, B15:K15, 1)</f>
        <v>8</v>
      </c>
      <c r="G19" s="6">
        <f>RANK(G15, B15:K15, 1)</f>
        <v>10</v>
      </c>
      <c r="H19" s="6">
        <f>RANK(H15, B15:K15, 1)</f>
        <v>2</v>
      </c>
      <c r="I19" s="6">
        <f>RANK(I15, B15:K15, 1)</f>
        <v>5</v>
      </c>
      <c r="J19" s="6">
        <f>RANK(J15, B15:K15, 1)</f>
        <v>4</v>
      </c>
      <c r="K19" s="6">
        <f>RANK(K15, B15:K15, 1)</f>
        <v>9</v>
      </c>
    </row>
    <row r="21" spans="1:11">
      <c r="A21" s="3" t="s">
        <v>1944</v>
      </c>
      <c r="B21" s="6">
        <f>RANK(B17, B17:K17, 1)</f>
        <v>7</v>
      </c>
      <c r="C21" s="6">
        <f>RANK(C17, B17:K17, 1)</f>
        <v>2</v>
      </c>
      <c r="D21" s="6">
        <f>RANK(D17, B17:K17, 1)</f>
        <v>1</v>
      </c>
      <c r="E21" s="6">
        <f>RANK(E17, B17:K17, 1)</f>
        <v>4</v>
      </c>
      <c r="F21" s="6">
        <f>RANK(F17, B17:K17, 1)</f>
        <v>8</v>
      </c>
      <c r="G21" s="6">
        <f>RANK(G17, B17:K17, 1)</f>
        <v>9</v>
      </c>
      <c r="H21" s="6">
        <f>RANK(H17, B17:K17, 1)</f>
        <v>4</v>
      </c>
      <c r="I21" s="6">
        <f>RANK(I17, B17:K17, 1)</f>
        <v>2</v>
      </c>
      <c r="J21" s="6">
        <f>RANK(J17, B17:K17, 1)</f>
        <v>6</v>
      </c>
      <c r="K21" s="6">
        <f>RANK(K17, B17:K17, 1)</f>
        <v>10</v>
      </c>
    </row>
    <row r="23" spans="1:11">
      <c r="A23" s="2" t="s">
        <v>1945</v>
      </c>
    </row>
    <row r="24" spans="1:11">
      <c r="A24" s="11" t="s">
        <v>1947</v>
      </c>
      <c r="B24" t="s">
        <v>53</v>
      </c>
      <c r="F24" s="11" t="s">
        <v>2380</v>
      </c>
      <c r="G24" t="s">
        <v>53</v>
      </c>
    </row>
    <row r="25" spans="1:11">
      <c r="A25" s="2">
        <v>2</v>
      </c>
      <c r="B25" t="s">
        <v>57</v>
      </c>
      <c r="F25" s="11" t="s">
        <v>2381</v>
      </c>
      <c r="G25" t="s">
        <v>58</v>
      </c>
    </row>
    <row r="26" spans="1:11">
      <c r="A26" s="2">
        <v>3</v>
      </c>
      <c r="B26" t="s">
        <v>54</v>
      </c>
      <c r="F26" s="11" t="s">
        <v>2381</v>
      </c>
      <c r="G26" t="s">
        <v>52</v>
      </c>
    </row>
    <row r="27" spans="1:11">
      <c r="A27" s="2">
        <v>4</v>
      </c>
      <c r="B27" t="s">
        <v>59</v>
      </c>
      <c r="F27" s="11" t="s">
        <v>2382</v>
      </c>
      <c r="G27" t="s">
        <v>54</v>
      </c>
    </row>
    <row r="28" spans="1:11">
      <c r="A28" s="2">
        <v>5</v>
      </c>
      <c r="B28" t="s">
        <v>58</v>
      </c>
      <c r="F28" s="11" t="s">
        <v>2382</v>
      </c>
      <c r="G28" t="s">
        <v>57</v>
      </c>
    </row>
    <row r="29" spans="1:11">
      <c r="A29" s="2">
        <v>6</v>
      </c>
      <c r="B29" t="s">
        <v>52</v>
      </c>
      <c r="F29" s="11">
        <v>6</v>
      </c>
      <c r="G29" t="s">
        <v>59</v>
      </c>
    </row>
    <row r="30" spans="1:11">
      <c r="A30" s="2">
        <v>7</v>
      </c>
      <c r="B30" t="s">
        <v>51</v>
      </c>
      <c r="F30" s="11">
        <v>7</v>
      </c>
      <c r="G30" t="s">
        <v>51</v>
      </c>
    </row>
    <row r="31" spans="1:11">
      <c r="A31" s="2">
        <v>8</v>
      </c>
      <c r="B31" t="s">
        <v>55</v>
      </c>
      <c r="F31" s="11">
        <v>8</v>
      </c>
      <c r="G31" t="s">
        <v>55</v>
      </c>
    </row>
    <row r="32" spans="1:11">
      <c r="A32" s="2">
        <v>9</v>
      </c>
      <c r="B32" t="s">
        <v>60</v>
      </c>
      <c r="F32" s="11">
        <v>9</v>
      </c>
      <c r="G32" t="s">
        <v>56</v>
      </c>
    </row>
    <row r="33" spans="1:13">
      <c r="A33" s="2">
        <v>10</v>
      </c>
      <c r="B33" t="s">
        <v>56</v>
      </c>
      <c r="F33" s="11">
        <v>10</v>
      </c>
      <c r="G33" t="s">
        <v>60</v>
      </c>
    </row>
    <row r="35" spans="1:13">
      <c r="A35" s="44" t="s">
        <v>1953</v>
      </c>
      <c r="B35" s="45" t="s">
        <v>1952</v>
      </c>
      <c r="C35" s="45">
        <v>10</v>
      </c>
      <c r="D35" s="45">
        <v>9</v>
      </c>
      <c r="E35" s="45">
        <v>8</v>
      </c>
      <c r="F35" s="45">
        <v>7</v>
      </c>
      <c r="G35" s="45">
        <v>6</v>
      </c>
      <c r="H35" s="45">
        <v>5</v>
      </c>
      <c r="I35" s="45">
        <v>4</v>
      </c>
      <c r="J35" s="45">
        <v>3</v>
      </c>
      <c r="K35" s="45">
        <v>2</v>
      </c>
      <c r="L35" s="45">
        <v>1</v>
      </c>
      <c r="M35" s="45" t="s">
        <v>1952</v>
      </c>
    </row>
    <row r="36" spans="1:13">
      <c r="A36" s="38" t="s">
        <v>56</v>
      </c>
      <c r="B36" s="37"/>
      <c r="C36" s="46">
        <f>COUNTIF(G3:G13, 10)</f>
        <v>3</v>
      </c>
      <c r="D36" s="46">
        <f>COUNTIF(G3:G13, 9)</f>
        <v>4</v>
      </c>
      <c r="E36" s="46">
        <f>COUNTIF(G3:G13, 8)</f>
        <v>0</v>
      </c>
      <c r="F36" s="46">
        <f>COUNTIF(G3:G13, 7)</f>
        <v>2</v>
      </c>
      <c r="G36" s="46">
        <f>COUNTIF(G3:G13, 6)</f>
        <v>1</v>
      </c>
      <c r="H36" s="46">
        <f>COUNTIF(G3:G13, 5)</f>
        <v>1</v>
      </c>
      <c r="I36" s="46">
        <f>COUNTIF(G3:G13, 4)</f>
        <v>0</v>
      </c>
      <c r="J36" s="46">
        <f>COUNTIF(G3:G13, 3)</f>
        <v>0</v>
      </c>
      <c r="K36" s="46">
        <f>COUNTIF(G3:G13, 2)</f>
        <v>0</v>
      </c>
      <c r="L36" s="46">
        <f>COUNTIF(G3:G13, 1)</f>
        <v>0</v>
      </c>
      <c r="M36" s="37"/>
    </row>
    <row r="37" spans="1:13">
      <c r="A37" s="38" t="s">
        <v>60</v>
      </c>
      <c r="B37" s="37"/>
      <c r="C37" s="46">
        <f>COUNTIF(K3:K13, 10)</f>
        <v>3</v>
      </c>
      <c r="D37" s="46">
        <f>COUNTIF(K3:K13, 9)</f>
        <v>2</v>
      </c>
      <c r="E37" s="46">
        <f>COUNTIF(K3:K13, 8)</f>
        <v>1</v>
      </c>
      <c r="F37" s="46">
        <f>COUNTIF(K3:K13, 7)</f>
        <v>1</v>
      </c>
      <c r="G37" s="46">
        <f>COUNTIF(K3:K13, 6)</f>
        <v>1</v>
      </c>
      <c r="H37" s="46">
        <f>COUNTIF(K3:K13, 5)</f>
        <v>1</v>
      </c>
      <c r="I37" s="46">
        <f>COUNTIF(K3:K13, 4)</f>
        <v>1</v>
      </c>
      <c r="J37" s="46">
        <f>COUNTIF(K3:K13, 3)</f>
        <v>0</v>
      </c>
      <c r="K37" s="46">
        <f>COUNTIF(K3:K13, 2)</f>
        <v>1</v>
      </c>
      <c r="L37" s="46">
        <f>COUNTIF(K3:K13, 1)</f>
        <v>0</v>
      </c>
      <c r="M37" s="37"/>
    </row>
    <row r="38" spans="1:13">
      <c r="A38" s="38" t="s">
        <v>55</v>
      </c>
      <c r="B38" s="37"/>
      <c r="C38" s="46">
        <f>COUNTIF(F3:F13, 10)</f>
        <v>1</v>
      </c>
      <c r="D38" s="46">
        <f>COUNTIF(F3:F13, 9)</f>
        <v>1</v>
      </c>
      <c r="E38" s="46">
        <f>COUNTIF(F3:F13, 8)</f>
        <v>3</v>
      </c>
      <c r="F38" s="46">
        <f>COUNTIF(F3:F13, 7)</f>
        <v>1</v>
      </c>
      <c r="G38" s="46">
        <f>COUNTIF(F3:F13, 6)</f>
        <v>2</v>
      </c>
      <c r="H38" s="46">
        <f>COUNTIF(F3:F13, 5)</f>
        <v>2</v>
      </c>
      <c r="I38" s="46">
        <f>COUNTIF(F3:F13, 4)</f>
        <v>0</v>
      </c>
      <c r="J38" s="46">
        <f>COUNTIF(F3:F13, 3)</f>
        <v>1</v>
      </c>
      <c r="K38" s="46">
        <f>COUNTIF(F3:F13, 2)</f>
        <v>0</v>
      </c>
      <c r="L38" s="46">
        <f>COUNTIF(F3:F13, 1)</f>
        <v>0</v>
      </c>
      <c r="M38" s="37"/>
    </row>
    <row r="39" spans="1:13">
      <c r="A39" s="38" t="s">
        <v>51</v>
      </c>
      <c r="B39" s="37"/>
      <c r="C39" s="46">
        <f>COUNTIF(B3:B13, 10)</f>
        <v>1</v>
      </c>
      <c r="D39" s="46">
        <f>COUNTIF(B3:B13, 9)</f>
        <v>2</v>
      </c>
      <c r="E39" s="46">
        <f>COUNTIF(B3:B13, 8)</f>
        <v>1</v>
      </c>
      <c r="F39" s="46">
        <f>COUNTIF(B3:B13, 7)</f>
        <v>1</v>
      </c>
      <c r="G39" s="46">
        <f>COUNTIF(B3:B13, 6)</f>
        <v>1</v>
      </c>
      <c r="H39" s="46">
        <f>COUNTIF(B3:B13, 5)</f>
        <v>3</v>
      </c>
      <c r="I39" s="46">
        <f>COUNTIF(B3:B13, 4)</f>
        <v>2</v>
      </c>
      <c r="J39" s="46">
        <f>COUNTIF(B3:B13, 3)</f>
        <v>0</v>
      </c>
      <c r="K39" s="46">
        <f>COUNTIF(B3:B13, 2)</f>
        <v>0</v>
      </c>
      <c r="L39" s="46">
        <f>COUNTIF(B3:B13, 1)</f>
        <v>0</v>
      </c>
      <c r="M39" s="37"/>
    </row>
    <row r="40" spans="1:13">
      <c r="A40" s="38" t="s">
        <v>52</v>
      </c>
      <c r="B40" s="37"/>
      <c r="C40" s="46">
        <f>COUNTIF(C3:C13, 10)</f>
        <v>1</v>
      </c>
      <c r="D40" s="46">
        <f>COUNTIF(C3:C13, 9)</f>
        <v>2</v>
      </c>
      <c r="E40" s="46">
        <f>COUNTIF(C3:C13, 8)</f>
        <v>1</v>
      </c>
      <c r="F40" s="46">
        <f>COUNTIF(C3:C13, 7)</f>
        <v>2</v>
      </c>
      <c r="G40" s="46">
        <f>COUNTIF(C3:C13, 6)</f>
        <v>0</v>
      </c>
      <c r="H40" s="46">
        <f>COUNTIF(C3:C13, 5)</f>
        <v>1</v>
      </c>
      <c r="I40" s="46">
        <f>COUNTIF(C3:C13, 4)</f>
        <v>0</v>
      </c>
      <c r="J40" s="46">
        <f>COUNTIF(C3:C13, 3)</f>
        <v>0</v>
      </c>
      <c r="K40" s="46">
        <f>COUNTIF(C3:C13, 2)</f>
        <v>3</v>
      </c>
      <c r="L40" s="46">
        <f>COUNTIF(C3:C13, 1)</f>
        <v>1</v>
      </c>
      <c r="M40" s="37"/>
    </row>
    <row r="41" spans="1:13">
      <c r="A41" s="38" t="s">
        <v>58</v>
      </c>
      <c r="B41" s="37"/>
      <c r="C41" s="46">
        <f>COUNTIF(I3:I13, 10)</f>
        <v>2</v>
      </c>
      <c r="D41" s="46">
        <f>COUNTIF(I3:I13, 9)</f>
        <v>0</v>
      </c>
      <c r="E41" s="46">
        <f>COUNTIF(I3:I13, 8)</f>
        <v>1</v>
      </c>
      <c r="F41" s="46">
        <f>COUNTIF(I3:I13, 7)</f>
        <v>1</v>
      </c>
      <c r="G41" s="46">
        <f>COUNTIF(I3:I13, 6)</f>
        <v>1</v>
      </c>
      <c r="H41" s="46">
        <f>COUNTIF(I3:I13, 5)</f>
        <v>0</v>
      </c>
      <c r="I41" s="46">
        <f>COUNTIF(I3:I13, 4)</f>
        <v>0</v>
      </c>
      <c r="J41" s="46">
        <f>COUNTIF(I3:I13, 3)</f>
        <v>2</v>
      </c>
      <c r="K41" s="46">
        <f>COUNTIF(I3:I13, 2)</f>
        <v>3</v>
      </c>
      <c r="L41" s="46">
        <f>COUNTIF(I3:I13, 1)</f>
        <v>1</v>
      </c>
      <c r="M41" s="37"/>
    </row>
    <row r="42" spans="1:13">
      <c r="A42" s="38" t="s">
        <v>59</v>
      </c>
      <c r="B42" s="37"/>
      <c r="C42" s="46">
        <f>COUNTIF(J3:J13, 10)</f>
        <v>0</v>
      </c>
      <c r="D42" s="46">
        <f>COUNTIF(J3:J13, 9)</f>
        <v>0</v>
      </c>
      <c r="E42" s="46">
        <f>COUNTIF(J3:J13, 8)</f>
        <v>2</v>
      </c>
      <c r="F42" s="46">
        <f>COUNTIF(J3:J13, 7)</f>
        <v>2</v>
      </c>
      <c r="G42" s="46">
        <f>COUNTIF(J3:J13, 6)</f>
        <v>1</v>
      </c>
      <c r="H42" s="46">
        <f>COUNTIF(J3:J13, 5)</f>
        <v>0</v>
      </c>
      <c r="I42" s="46">
        <f>COUNTIF(J3:J13, 4)</f>
        <v>3</v>
      </c>
      <c r="J42" s="46">
        <f>COUNTIF(J3:J13, 3)</f>
        <v>0</v>
      </c>
      <c r="K42" s="46">
        <f>COUNTIF(J3:J13, 2)</f>
        <v>1</v>
      </c>
      <c r="L42" s="46">
        <f>COUNTIF(J3:J13, 1)</f>
        <v>2</v>
      </c>
      <c r="M42" s="37"/>
    </row>
    <row r="43" spans="1:13">
      <c r="A43" s="38" t="s">
        <v>54</v>
      </c>
      <c r="B43" s="37"/>
      <c r="C43" s="46">
        <f>COUNTIF(E3:E13, 10)</f>
        <v>0</v>
      </c>
      <c r="D43" s="46">
        <f>COUNTIF(E3:E13, 9)</f>
        <v>0</v>
      </c>
      <c r="E43" s="46">
        <f>COUNTIF(E3:E13, 8)</f>
        <v>1</v>
      </c>
      <c r="F43" s="46">
        <f>COUNTIF(E3:E13, 7)</f>
        <v>0</v>
      </c>
      <c r="G43" s="46">
        <f>COUNTIF(E3:E13, 6)</f>
        <v>2</v>
      </c>
      <c r="H43" s="46">
        <f>COUNTIF(E3:E13, 5)</f>
        <v>2</v>
      </c>
      <c r="I43" s="46">
        <f>COUNTIF(E3:E13, 4)</f>
        <v>1</v>
      </c>
      <c r="J43" s="46">
        <f>COUNTIF(E3:E13, 3)</f>
        <v>4</v>
      </c>
      <c r="K43" s="46">
        <f>COUNTIF(E3:E13, 2)</f>
        <v>1</v>
      </c>
      <c r="L43" s="46">
        <f>COUNTIF(E3:E13, 1)</f>
        <v>0</v>
      </c>
      <c r="M43" s="37"/>
    </row>
    <row r="44" spans="1:13">
      <c r="A44" s="38" t="s">
        <v>57</v>
      </c>
      <c r="B44" s="37"/>
      <c r="C44" s="46">
        <f>COUNTIF(H3:H13, 10)</f>
        <v>0</v>
      </c>
      <c r="D44" s="46">
        <f>COUNTIF(H3:H13, 9)</f>
        <v>0</v>
      </c>
      <c r="E44" s="46">
        <f>COUNTIF(H3:H13, 8)</f>
        <v>1</v>
      </c>
      <c r="F44" s="46">
        <f>COUNTIF(H3:H13, 7)</f>
        <v>1</v>
      </c>
      <c r="G44" s="46">
        <f>COUNTIF(H3:H13, 6)</f>
        <v>1</v>
      </c>
      <c r="H44" s="46">
        <f>COUNTIF(H3:H13, 5)</f>
        <v>1</v>
      </c>
      <c r="I44" s="46">
        <f>COUNTIF(H3:H13, 4)</f>
        <v>2</v>
      </c>
      <c r="J44" s="46">
        <f>COUNTIF(H3:H13, 3)</f>
        <v>3</v>
      </c>
      <c r="K44" s="46">
        <f>COUNTIF(H3:H13, 2)</f>
        <v>2</v>
      </c>
      <c r="L44" s="46">
        <f>COUNTIF(H3:H13, 1)</f>
        <v>0</v>
      </c>
      <c r="M44" s="37"/>
    </row>
    <row r="45" spans="1:13">
      <c r="A45" s="38" t="s">
        <v>53</v>
      </c>
      <c r="B45" s="37"/>
      <c r="C45" s="46">
        <f>COUNTIF(D3:D13, 10)</f>
        <v>0</v>
      </c>
      <c r="D45" s="46">
        <f>COUNTIF(D3:D13, 9)</f>
        <v>0</v>
      </c>
      <c r="E45" s="46">
        <f>COUNTIF(D3:D13, 8)</f>
        <v>0</v>
      </c>
      <c r="F45" s="46">
        <f>COUNTIF(D3:D13, 7)</f>
        <v>0</v>
      </c>
      <c r="G45" s="46">
        <f>COUNTIF(D3:D13, 6)</f>
        <v>1</v>
      </c>
      <c r="H45" s="46">
        <f>COUNTIF(D3:D13, 5)</f>
        <v>0</v>
      </c>
      <c r="I45" s="46">
        <f>COUNTIF(D3:D13, 4)</f>
        <v>2</v>
      </c>
      <c r="J45" s="46">
        <f>COUNTIF(D3:D13, 3)</f>
        <v>1</v>
      </c>
      <c r="K45" s="46">
        <f>COUNTIF(D3:D13, 2)</f>
        <v>0</v>
      </c>
      <c r="L45" s="46">
        <f>COUNTIF(D3:D13, 1)</f>
        <v>7</v>
      </c>
      <c r="M45" s="37"/>
    </row>
    <row r="48" spans="1:13">
      <c r="A48" s="44" t="s">
        <v>1954</v>
      </c>
      <c r="B48" s="45" t="s">
        <v>1952</v>
      </c>
      <c r="C48" s="45">
        <v>10</v>
      </c>
      <c r="D48" s="45">
        <v>9</v>
      </c>
      <c r="E48" s="45">
        <v>8</v>
      </c>
      <c r="F48" s="45">
        <v>7</v>
      </c>
      <c r="G48" s="45">
        <v>6</v>
      </c>
      <c r="H48" s="45">
        <v>5</v>
      </c>
      <c r="I48" s="45">
        <v>4</v>
      </c>
      <c r="J48" s="45">
        <v>3</v>
      </c>
      <c r="K48" s="45">
        <v>2</v>
      </c>
      <c r="L48" s="45">
        <v>1</v>
      </c>
      <c r="M48" s="45" t="s">
        <v>1952</v>
      </c>
    </row>
    <row r="49" spans="1:13">
      <c r="A49" s="38" t="s">
        <v>56</v>
      </c>
      <c r="B49" s="47">
        <f>100-C49-D49-E49-F49-G49</f>
        <v>9.0909090909090917</v>
      </c>
      <c r="C49" s="47">
        <f t="shared" ref="C49:L49" si="2">C36/11*100</f>
        <v>27.27272727272727</v>
      </c>
      <c r="D49" s="47">
        <f t="shared" si="2"/>
        <v>36.363636363636367</v>
      </c>
      <c r="E49" s="47">
        <f t="shared" si="2"/>
        <v>0</v>
      </c>
      <c r="F49" s="47">
        <f t="shared" si="2"/>
        <v>18.181818181818183</v>
      </c>
      <c r="G49" s="47">
        <f t="shared" si="2"/>
        <v>9.0909090909090917</v>
      </c>
      <c r="H49" s="47">
        <f t="shared" si="2"/>
        <v>9.0909090909090917</v>
      </c>
      <c r="I49" s="47">
        <f t="shared" si="2"/>
        <v>0</v>
      </c>
      <c r="J49" s="47">
        <f t="shared" si="2"/>
        <v>0</v>
      </c>
      <c r="K49" s="47">
        <f t="shared" si="2"/>
        <v>0</v>
      </c>
      <c r="L49" s="47">
        <f t="shared" si="2"/>
        <v>0</v>
      </c>
      <c r="M49" s="47">
        <f>100-L49-K49-J49-I49-H49</f>
        <v>90.909090909090907</v>
      </c>
    </row>
    <row r="50" spans="1:13">
      <c r="A50" s="38" t="s">
        <v>60</v>
      </c>
      <c r="B50" s="47">
        <f t="shared" ref="B50:B58" si="3">100-C50-D50-E50-F50-G50</f>
        <v>27.272727272727266</v>
      </c>
      <c r="C50" s="47">
        <f t="shared" ref="C50:L50" si="4">C37/11*100</f>
        <v>27.27272727272727</v>
      </c>
      <c r="D50" s="47">
        <f t="shared" si="4"/>
        <v>18.181818181818183</v>
      </c>
      <c r="E50" s="47">
        <f t="shared" si="4"/>
        <v>9.0909090909090917</v>
      </c>
      <c r="F50" s="47">
        <f t="shared" si="4"/>
        <v>9.0909090909090917</v>
      </c>
      <c r="G50" s="47">
        <f t="shared" si="4"/>
        <v>9.0909090909090917</v>
      </c>
      <c r="H50" s="47">
        <f t="shared" si="4"/>
        <v>9.0909090909090917</v>
      </c>
      <c r="I50" s="47">
        <f t="shared" si="4"/>
        <v>9.0909090909090917</v>
      </c>
      <c r="J50" s="47">
        <f t="shared" si="4"/>
        <v>0</v>
      </c>
      <c r="K50" s="47">
        <f t="shared" si="4"/>
        <v>9.0909090909090917</v>
      </c>
      <c r="L50" s="47">
        <f t="shared" si="4"/>
        <v>0</v>
      </c>
      <c r="M50" s="47">
        <f t="shared" ref="M50:M58" si="5">100-L50-K50-J50-I50-H50</f>
        <v>72.72727272727272</v>
      </c>
    </row>
    <row r="51" spans="1:13">
      <c r="A51" s="38" t="s">
        <v>55</v>
      </c>
      <c r="B51" s="47">
        <f>100-C51-D51-E51-F51-G51</f>
        <v>27.27272727272727</v>
      </c>
      <c r="C51" s="47">
        <f t="shared" ref="C51:L51" si="6">C38/11*100</f>
        <v>9.0909090909090917</v>
      </c>
      <c r="D51" s="47">
        <f t="shared" si="6"/>
        <v>9.0909090909090917</v>
      </c>
      <c r="E51" s="47">
        <f t="shared" si="6"/>
        <v>27.27272727272727</v>
      </c>
      <c r="F51" s="47">
        <f t="shared" si="6"/>
        <v>9.0909090909090917</v>
      </c>
      <c r="G51" s="47">
        <f t="shared" si="6"/>
        <v>18.181818181818183</v>
      </c>
      <c r="H51" s="47">
        <f t="shared" si="6"/>
        <v>18.181818181818183</v>
      </c>
      <c r="I51" s="47">
        <f t="shared" si="6"/>
        <v>0</v>
      </c>
      <c r="J51" s="47">
        <f t="shared" si="6"/>
        <v>9.0909090909090917</v>
      </c>
      <c r="K51" s="47">
        <f t="shared" si="6"/>
        <v>0</v>
      </c>
      <c r="L51" s="47">
        <f t="shared" si="6"/>
        <v>0</v>
      </c>
      <c r="M51" s="47">
        <f>100-L51-K51-J51-I51-H51</f>
        <v>72.72727272727272</v>
      </c>
    </row>
    <row r="52" spans="1:13">
      <c r="A52" s="38" t="s">
        <v>51</v>
      </c>
      <c r="B52" s="47">
        <f t="shared" si="3"/>
        <v>45.454545454545439</v>
      </c>
      <c r="C52" s="47">
        <f t="shared" ref="C52:L52" si="7">C39/11*100</f>
        <v>9.0909090909090917</v>
      </c>
      <c r="D52" s="47">
        <f t="shared" si="7"/>
        <v>18.181818181818183</v>
      </c>
      <c r="E52" s="47">
        <f t="shared" si="7"/>
        <v>9.0909090909090917</v>
      </c>
      <c r="F52" s="47">
        <f t="shared" si="7"/>
        <v>9.0909090909090917</v>
      </c>
      <c r="G52" s="47">
        <f t="shared" si="7"/>
        <v>9.0909090909090917</v>
      </c>
      <c r="H52" s="47">
        <f t="shared" si="7"/>
        <v>27.27272727272727</v>
      </c>
      <c r="I52" s="47">
        <f t="shared" si="7"/>
        <v>18.181818181818183</v>
      </c>
      <c r="J52" s="47">
        <f t="shared" si="7"/>
        <v>0</v>
      </c>
      <c r="K52" s="47">
        <f t="shared" si="7"/>
        <v>0</v>
      </c>
      <c r="L52" s="47">
        <f t="shared" si="7"/>
        <v>0</v>
      </c>
      <c r="M52" s="47">
        <f t="shared" si="5"/>
        <v>54.545454545454547</v>
      </c>
    </row>
    <row r="53" spans="1:13">
      <c r="A53" s="38" t="s">
        <v>52</v>
      </c>
      <c r="B53" s="47">
        <f>100-C53-D53-E53-F53-G53</f>
        <v>45.454545454545439</v>
      </c>
      <c r="C53" s="47">
        <f t="shared" ref="C53:L53" si="8">C40/11*100</f>
        <v>9.0909090909090917</v>
      </c>
      <c r="D53" s="47">
        <f t="shared" si="8"/>
        <v>18.181818181818183</v>
      </c>
      <c r="E53" s="47">
        <f t="shared" si="8"/>
        <v>9.0909090909090917</v>
      </c>
      <c r="F53" s="47">
        <f t="shared" si="8"/>
        <v>18.181818181818183</v>
      </c>
      <c r="G53" s="47">
        <f t="shared" si="8"/>
        <v>0</v>
      </c>
      <c r="H53" s="47">
        <f t="shared" si="8"/>
        <v>9.0909090909090917</v>
      </c>
      <c r="I53" s="47">
        <f t="shared" si="8"/>
        <v>0</v>
      </c>
      <c r="J53" s="47">
        <f t="shared" si="8"/>
        <v>0</v>
      </c>
      <c r="K53" s="47">
        <f t="shared" si="8"/>
        <v>27.27272727272727</v>
      </c>
      <c r="L53" s="47">
        <f t="shared" si="8"/>
        <v>9.0909090909090917</v>
      </c>
      <c r="M53" s="47">
        <f>100-L53-K53-J53-I53-H53</f>
        <v>54.545454545454547</v>
      </c>
    </row>
    <row r="54" spans="1:13">
      <c r="A54" s="38" t="s">
        <v>58</v>
      </c>
      <c r="B54" s="47">
        <f>100-C54-D54-E54-F54-G54</f>
        <v>54.545454545454533</v>
      </c>
      <c r="C54" s="47">
        <f>C41/11*100</f>
        <v>18.181818181818183</v>
      </c>
      <c r="D54" s="47">
        <f t="shared" ref="D54:L54" si="9">D41/11*100</f>
        <v>0</v>
      </c>
      <c r="E54" s="47">
        <f t="shared" si="9"/>
        <v>9.0909090909090917</v>
      </c>
      <c r="F54" s="47">
        <f t="shared" si="9"/>
        <v>9.0909090909090917</v>
      </c>
      <c r="G54" s="47">
        <f t="shared" si="9"/>
        <v>9.0909090909090917</v>
      </c>
      <c r="H54" s="47">
        <f t="shared" si="9"/>
        <v>0</v>
      </c>
      <c r="I54" s="47">
        <f t="shared" si="9"/>
        <v>0</v>
      </c>
      <c r="J54" s="47">
        <f t="shared" si="9"/>
        <v>18.181818181818183</v>
      </c>
      <c r="K54" s="47">
        <f t="shared" si="9"/>
        <v>27.27272727272727</v>
      </c>
      <c r="L54" s="47">
        <f t="shared" si="9"/>
        <v>9.0909090909090917</v>
      </c>
      <c r="M54" s="47">
        <f>100-L54-K54-J54-I54-H54</f>
        <v>45.454545454545453</v>
      </c>
    </row>
    <row r="55" spans="1:13">
      <c r="A55" s="38" t="s">
        <v>59</v>
      </c>
      <c r="B55" s="47">
        <f t="shared" si="3"/>
        <v>54.545454545454533</v>
      </c>
      <c r="C55" s="47">
        <f>C42/11*100</f>
        <v>0</v>
      </c>
      <c r="D55" s="47">
        <f t="shared" ref="D55:L55" si="10">D42/11*100</f>
        <v>0</v>
      </c>
      <c r="E55" s="47">
        <f t="shared" si="10"/>
        <v>18.181818181818183</v>
      </c>
      <c r="F55" s="47">
        <f t="shared" si="10"/>
        <v>18.181818181818183</v>
      </c>
      <c r="G55" s="47">
        <f t="shared" si="10"/>
        <v>9.0909090909090917</v>
      </c>
      <c r="H55" s="47">
        <f t="shared" si="10"/>
        <v>0</v>
      </c>
      <c r="I55" s="47">
        <f t="shared" si="10"/>
        <v>27.27272727272727</v>
      </c>
      <c r="J55" s="47">
        <f t="shared" si="10"/>
        <v>0</v>
      </c>
      <c r="K55" s="47">
        <f t="shared" si="10"/>
        <v>9.0909090909090917</v>
      </c>
      <c r="L55" s="47">
        <f t="shared" si="10"/>
        <v>18.181818181818183</v>
      </c>
      <c r="M55" s="47">
        <f t="shared" si="5"/>
        <v>45.454545454545453</v>
      </c>
    </row>
    <row r="56" spans="1:13">
      <c r="A56" s="38" t="s">
        <v>54</v>
      </c>
      <c r="B56" s="47">
        <f t="shared" si="3"/>
        <v>72.72727272727272</v>
      </c>
      <c r="C56" s="47">
        <f>C43/11*100</f>
        <v>0</v>
      </c>
      <c r="D56" s="47">
        <f t="shared" ref="D56:L56" si="11">D43/11*100</f>
        <v>0</v>
      </c>
      <c r="E56" s="47">
        <f t="shared" si="11"/>
        <v>9.0909090909090917</v>
      </c>
      <c r="F56" s="47">
        <f t="shared" si="11"/>
        <v>0</v>
      </c>
      <c r="G56" s="47">
        <f t="shared" si="11"/>
        <v>18.181818181818183</v>
      </c>
      <c r="H56" s="47">
        <f t="shared" si="11"/>
        <v>18.181818181818183</v>
      </c>
      <c r="I56" s="47">
        <f t="shared" si="11"/>
        <v>9.0909090909090917</v>
      </c>
      <c r="J56" s="47">
        <f t="shared" si="11"/>
        <v>36.363636363636367</v>
      </c>
      <c r="K56" s="47">
        <f t="shared" si="11"/>
        <v>9.0909090909090917</v>
      </c>
      <c r="L56" s="47">
        <f t="shared" si="11"/>
        <v>0</v>
      </c>
      <c r="M56" s="47">
        <f t="shared" si="5"/>
        <v>27.272727272727263</v>
      </c>
    </row>
    <row r="57" spans="1:13">
      <c r="A57" s="38" t="s">
        <v>57</v>
      </c>
      <c r="B57" s="47">
        <f>100-C57-D57-E57-F57-G57</f>
        <v>72.72727272727272</v>
      </c>
      <c r="C57" s="47">
        <f>C44/11*100</f>
        <v>0</v>
      </c>
      <c r="D57" s="47">
        <f t="shared" ref="D57:L57" si="12">D44/11*100</f>
        <v>0</v>
      </c>
      <c r="E57" s="47">
        <f t="shared" si="12"/>
        <v>9.0909090909090917</v>
      </c>
      <c r="F57" s="47">
        <f t="shared" si="12"/>
        <v>9.0909090909090917</v>
      </c>
      <c r="G57" s="47">
        <f t="shared" si="12"/>
        <v>9.0909090909090917</v>
      </c>
      <c r="H57" s="47">
        <f t="shared" si="12"/>
        <v>9.0909090909090917</v>
      </c>
      <c r="I57" s="47">
        <f t="shared" si="12"/>
        <v>18.181818181818183</v>
      </c>
      <c r="J57" s="47">
        <f t="shared" si="12"/>
        <v>27.27272727272727</v>
      </c>
      <c r="K57" s="47">
        <f t="shared" si="12"/>
        <v>18.181818181818183</v>
      </c>
      <c r="L57" s="47">
        <f t="shared" si="12"/>
        <v>0</v>
      </c>
      <c r="M57" s="47">
        <f>100-L57-K57-J57-I57-H57</f>
        <v>27.272727272727266</v>
      </c>
    </row>
    <row r="58" spans="1:13">
      <c r="A58" s="38" t="s">
        <v>53</v>
      </c>
      <c r="B58" s="47">
        <f t="shared" si="3"/>
        <v>90.909090909090907</v>
      </c>
      <c r="C58" s="47">
        <f>C45/11*100</f>
        <v>0</v>
      </c>
      <c r="D58" s="47">
        <f t="shared" ref="D58:L58" si="13">D45/11*100</f>
        <v>0</v>
      </c>
      <c r="E58" s="47">
        <f t="shared" si="13"/>
        <v>0</v>
      </c>
      <c r="F58" s="47">
        <f t="shared" si="13"/>
        <v>0</v>
      </c>
      <c r="G58" s="47">
        <f t="shared" si="13"/>
        <v>9.0909090909090917</v>
      </c>
      <c r="H58" s="47">
        <f t="shared" si="13"/>
        <v>0</v>
      </c>
      <c r="I58" s="47">
        <f t="shared" si="13"/>
        <v>18.181818181818183</v>
      </c>
      <c r="J58" s="47">
        <f t="shared" si="13"/>
        <v>9.0909090909090917</v>
      </c>
      <c r="K58" s="47">
        <f t="shared" si="13"/>
        <v>0</v>
      </c>
      <c r="L58" s="47">
        <f t="shared" si="13"/>
        <v>63.636363636363633</v>
      </c>
      <c r="M58" s="47">
        <f t="shared" si="5"/>
        <v>9.0909090909090899</v>
      </c>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RAW DATA</vt:lpstr>
      <vt:lpstr>RAW DATA (SubRanExt)</vt:lpstr>
      <vt:lpstr>Useful Data</vt:lpstr>
      <vt:lpstr>Qs</vt:lpstr>
      <vt:lpstr>Useful Data (Q)</vt:lpstr>
      <vt:lpstr>Topic Levels</vt:lpstr>
      <vt:lpstr>Topic Ratings (FS)</vt:lpstr>
      <vt:lpstr>Topic Ratings (FS+EX)</vt:lpstr>
      <vt:lpstr>Topic Ratings (I)</vt:lpstr>
      <vt:lpstr>Topic Ratings (FS+EX)-I-CR</vt:lpstr>
      <vt:lpstr>Topic Ratings (FS+I)</vt:lpstr>
      <vt:lpstr>Topic Ratings (FS+I+EX)-CR</vt:lpstr>
      <vt:lpstr>Topic Ratings (NS)</vt:lpstr>
      <vt:lpstr>Topic Ratings (FS+I+EX)</vt:lpstr>
      <vt:lpstr>Topic Ratings - Exp.</vt:lpstr>
      <vt:lpstr>Topic Ratings (-CR)</vt:lpstr>
      <vt:lpstr>Topic Ratings (CR)</vt:lpstr>
      <vt:lpstr>UG Degree LS</vt:lpstr>
      <vt:lpstr>PerOfLev</vt:lpstr>
      <vt:lpstr>Confidence ITT YN</vt:lpstr>
      <vt:lpstr>Confidence ITT YN Exp</vt:lpstr>
      <vt:lpstr>ITT YN</vt:lpstr>
      <vt:lpstr>ITT YN Exp</vt:lpstr>
      <vt:lpstr>More SMK Dev LS</vt:lpstr>
      <vt:lpstr>WEx YN</vt:lpstr>
      <vt:lpstr>Other WEx LS</vt:lpstr>
      <vt:lpstr>Nec Qual LS</vt:lpstr>
      <vt:lpstr>Expert LS</vt:lpstr>
      <vt:lpstr>Maths LS</vt:lpstr>
      <vt:lpstr>Understand LS</vt:lpstr>
      <vt:lpstr>Octet LCP YN</vt:lpstr>
      <vt:lpstr>Octet LS</vt:lpstr>
      <vt:lpstr>LCP LS</vt:lpstr>
      <vt:lpstr>Analogies YN</vt:lpstr>
      <vt:lpstr>Analogies 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S.M.</dc:creator>
  <cp:lastModifiedBy>Stephen Barnes</cp:lastModifiedBy>
  <dcterms:created xsi:type="dcterms:W3CDTF">2019-08-07T12:13:27Z</dcterms:created>
  <dcterms:modified xsi:type="dcterms:W3CDTF">2021-10-27T14:01:22Z</dcterms:modified>
</cp:coreProperties>
</file>