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ly1e19_soton_ac_uk/Documents/Conferences &amp; Journals/MDPI Sensors journal 2021/data/"/>
    </mc:Choice>
  </mc:AlternateContent>
  <xr:revisionPtr revIDLastSave="581" documentId="13_ncr:1_{1E7B6119-E8A9-4BF7-9345-FFCE648B1D27}" xr6:coauthVersionLast="47" xr6:coauthVersionMax="47" xr10:uidLastSave="{6BB695C1-7906-4377-8F0D-584821E5F09F}"/>
  <bookViews>
    <workbookView xWindow="3090" yWindow="570" windowWidth="28800" windowHeight="15435" activeTab="3" xr2:uid="{00000000-000D-0000-FFFF-FFFF00000000}"/>
  </bookViews>
  <sheets>
    <sheet name="Predicted" sheetId="7" r:id="rId1"/>
    <sheet name="Experimental" sheetId="4" r:id="rId2"/>
    <sheet name="COMSOL" sheetId="8" r:id="rId3"/>
    <sheet name="Combined Results" sheetId="9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9" l="1"/>
  <c r="L8" i="9"/>
  <c r="L4" i="9"/>
  <c r="L5" i="9"/>
  <c r="L6" i="9"/>
  <c r="L7" i="9"/>
  <c r="L3" i="9"/>
  <c r="K7" i="9"/>
  <c r="K5" i="9"/>
  <c r="K6" i="9"/>
  <c r="K4" i="9"/>
  <c r="K3" i="9"/>
  <c r="E27" i="9"/>
  <c r="E19" i="9"/>
  <c r="E20" i="9"/>
  <c r="E21" i="9"/>
  <c r="E22" i="9"/>
  <c r="E23" i="9"/>
  <c r="E24" i="9"/>
  <c r="E25" i="9"/>
  <c r="E26" i="9"/>
  <c r="E18" i="9"/>
  <c r="D18" i="9"/>
  <c r="D19" i="9"/>
  <c r="D20" i="9"/>
  <c r="D21" i="9"/>
  <c r="D22" i="9"/>
  <c r="D23" i="9"/>
  <c r="D24" i="9"/>
  <c r="D25" i="9"/>
  <c r="D26" i="9"/>
  <c r="I6" i="9"/>
  <c r="I7" i="9"/>
  <c r="I5" i="9"/>
  <c r="I4" i="9"/>
  <c r="I8" i="9"/>
  <c r="M30" i="8"/>
  <c r="L30" i="8"/>
  <c r="J30" i="8"/>
  <c r="I30" i="8"/>
  <c r="H30" i="8"/>
  <c r="J29" i="8"/>
  <c r="I29" i="8"/>
  <c r="H29" i="8"/>
  <c r="M29" i="8" s="1"/>
  <c r="J28" i="8"/>
  <c r="I28" i="8"/>
  <c r="H28" i="8"/>
  <c r="M28" i="8" s="1"/>
  <c r="M27" i="8"/>
  <c r="L27" i="8"/>
  <c r="J27" i="8"/>
  <c r="I27" i="8"/>
  <c r="H27" i="8"/>
  <c r="J26" i="8"/>
  <c r="I26" i="8"/>
  <c r="L26" i="8" s="1"/>
  <c r="H26" i="8"/>
  <c r="M26" i="8" s="1"/>
  <c r="J25" i="8"/>
  <c r="I25" i="8"/>
  <c r="H25" i="8"/>
  <c r="M25" i="8" s="1"/>
  <c r="M24" i="8"/>
  <c r="L24" i="8"/>
  <c r="J24" i="8"/>
  <c r="I24" i="8"/>
  <c r="H24" i="8"/>
  <c r="J23" i="8"/>
  <c r="I23" i="8"/>
  <c r="H23" i="8"/>
  <c r="M23" i="8" s="1"/>
  <c r="J22" i="8"/>
  <c r="I22" i="8"/>
  <c r="H22" i="8"/>
  <c r="M22" i="8" s="1"/>
  <c r="J21" i="8"/>
  <c r="M21" i="8" s="1"/>
  <c r="I21" i="8"/>
  <c r="H21" i="8"/>
  <c r="J20" i="8"/>
  <c r="I20" i="8"/>
  <c r="H20" i="8"/>
  <c r="M20" i="8" s="1"/>
  <c r="J19" i="8"/>
  <c r="M19" i="8" s="1"/>
  <c r="I19" i="8"/>
  <c r="H19" i="8"/>
  <c r="L19" i="8" s="1"/>
  <c r="J18" i="8"/>
  <c r="I18" i="8"/>
  <c r="L18" i="8" s="1"/>
  <c r="H18" i="8"/>
  <c r="J17" i="8"/>
  <c r="I17" i="8"/>
  <c r="H17" i="8"/>
  <c r="M17" i="8" s="1"/>
  <c r="L16" i="8"/>
  <c r="J16" i="8"/>
  <c r="I16" i="8"/>
  <c r="H16" i="8"/>
  <c r="M16" i="8" s="1"/>
  <c r="J15" i="8"/>
  <c r="I15" i="8"/>
  <c r="H15" i="8"/>
  <c r="M15" i="8" s="1"/>
  <c r="J14" i="8"/>
  <c r="I14" i="8"/>
  <c r="H14" i="8"/>
  <c r="M14" i="8" s="1"/>
  <c r="J13" i="8"/>
  <c r="I13" i="8"/>
  <c r="H13" i="8"/>
  <c r="M13" i="8" s="1"/>
  <c r="J12" i="8"/>
  <c r="I12" i="8"/>
  <c r="H12" i="8"/>
  <c r="M12" i="8" s="1"/>
  <c r="M11" i="8"/>
  <c r="L11" i="8"/>
  <c r="J11" i="8"/>
  <c r="I11" i="8"/>
  <c r="H11" i="8"/>
  <c r="J10" i="8"/>
  <c r="I10" i="8"/>
  <c r="M10" i="8" s="1"/>
  <c r="H10" i="8"/>
  <c r="J9" i="8"/>
  <c r="I9" i="8"/>
  <c r="H9" i="8"/>
  <c r="M9" i="8" s="1"/>
  <c r="M8" i="8"/>
  <c r="L8" i="8"/>
  <c r="J8" i="8"/>
  <c r="I8" i="8"/>
  <c r="H8" i="8"/>
  <c r="J7" i="8"/>
  <c r="I7" i="8"/>
  <c r="H7" i="8"/>
  <c r="M7" i="8" s="1"/>
  <c r="E7" i="8"/>
  <c r="E6" i="8"/>
  <c r="E5" i="8"/>
  <c r="E4" i="8"/>
  <c r="E3" i="8"/>
  <c r="B73" i="4"/>
  <c r="H73" i="4"/>
  <c r="C79" i="4" s="1"/>
  <c r="F73" i="4"/>
  <c r="C73" i="4"/>
  <c r="D73" i="4"/>
  <c r="E73" i="4"/>
  <c r="F55" i="4"/>
  <c r="G55" i="4" s="1"/>
  <c r="H55" i="4"/>
  <c r="H56" i="4"/>
  <c r="H57" i="4"/>
  <c r="H58" i="4"/>
  <c r="H59" i="4"/>
  <c r="H60" i="4"/>
  <c r="H61" i="4"/>
  <c r="H62" i="4"/>
  <c r="H54" i="4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 s="1"/>
  <c r="F56" i="4"/>
  <c r="G56" i="4" s="1"/>
  <c r="AH34" i="4"/>
  <c r="AG34" i="4"/>
  <c r="AH33" i="4"/>
  <c r="AG33" i="4"/>
  <c r="AI5" i="4" s="1"/>
  <c r="AC34" i="4"/>
  <c r="AC33" i="4"/>
  <c r="AE19" i="4" s="1"/>
  <c r="AD34" i="4"/>
  <c r="AD33" i="4"/>
  <c r="Z34" i="4"/>
  <c r="Y34" i="4"/>
  <c r="Z33" i="4"/>
  <c r="Y33" i="4"/>
  <c r="AA4" i="4" s="1"/>
  <c r="V33" i="4"/>
  <c r="V34" i="4"/>
  <c r="U34" i="4"/>
  <c r="U33" i="4"/>
  <c r="W6" i="4" s="1"/>
  <c r="R34" i="4"/>
  <c r="Q34" i="4"/>
  <c r="R33" i="4"/>
  <c r="Q33" i="4"/>
  <c r="S5" i="4" s="1"/>
  <c r="M34" i="4"/>
  <c r="N33" i="4"/>
  <c r="M33" i="4"/>
  <c r="O29" i="4" s="1"/>
  <c r="N34" i="4"/>
  <c r="I33" i="4"/>
  <c r="K5" i="4" s="1"/>
  <c r="J34" i="4"/>
  <c r="I34" i="4"/>
  <c r="J33" i="4"/>
  <c r="E34" i="4"/>
  <c r="E33" i="4"/>
  <c r="G5" i="4" s="1"/>
  <c r="F34" i="4"/>
  <c r="F33" i="4"/>
  <c r="B34" i="4"/>
  <c r="A34" i="4"/>
  <c r="B33" i="4"/>
  <c r="A33" i="4"/>
  <c r="C5" i="4" s="1"/>
  <c r="L21" i="8" l="1"/>
  <c r="L15" i="8"/>
  <c r="L12" i="8"/>
  <c r="L28" i="8"/>
  <c r="M18" i="8"/>
  <c r="L9" i="8"/>
  <c r="L25" i="8"/>
  <c r="L22" i="8"/>
  <c r="L13" i="8"/>
  <c r="L29" i="8"/>
  <c r="L10" i="8"/>
  <c r="L7" i="8"/>
  <c r="L23" i="8"/>
  <c r="L20" i="8"/>
  <c r="L17" i="8"/>
  <c r="L14" i="8"/>
  <c r="E77" i="4"/>
  <c r="D91" i="4"/>
  <c r="D77" i="4"/>
  <c r="C100" i="4"/>
  <c r="C77" i="4"/>
  <c r="D87" i="4"/>
  <c r="B86" i="4"/>
  <c r="C96" i="4"/>
  <c r="B78" i="4"/>
  <c r="E107" i="4"/>
  <c r="B95" i="4"/>
  <c r="E94" i="4"/>
  <c r="E98" i="4"/>
  <c r="B90" i="4"/>
  <c r="E85" i="4"/>
  <c r="D81" i="4"/>
  <c r="E76" i="4"/>
  <c r="E95" i="4"/>
  <c r="E89" i="4"/>
  <c r="D76" i="4"/>
  <c r="D100" i="4"/>
  <c r="C87" i="4"/>
  <c r="D95" i="4"/>
  <c r="B91" i="4"/>
  <c r="D103" i="4"/>
  <c r="C103" i="4"/>
  <c r="C107" i="4"/>
  <c r="D94" i="4"/>
  <c r="B107" i="4"/>
  <c r="C98" i="4"/>
  <c r="C81" i="4"/>
  <c r="D106" i="4"/>
  <c r="C102" i="4"/>
  <c r="B98" i="4"/>
  <c r="E93" i="4"/>
  <c r="D89" i="4"/>
  <c r="C85" i="4"/>
  <c r="B81" i="4"/>
  <c r="D78" i="4"/>
  <c r="C83" i="4"/>
  <c r="B87" i="4"/>
  <c r="C95" i="4"/>
  <c r="E90" i="4"/>
  <c r="C86" i="4"/>
  <c r="I86" i="4" s="1"/>
  <c r="C90" i="4"/>
  <c r="E102" i="4"/>
  <c r="B94" i="4"/>
  <c r="D85" i="4"/>
  <c r="C106" i="4"/>
  <c r="B102" i="4"/>
  <c r="E97" i="4"/>
  <c r="D93" i="4"/>
  <c r="C89" i="4"/>
  <c r="B85" i="4"/>
  <c r="E80" i="4"/>
  <c r="F86" i="4"/>
  <c r="C78" i="4"/>
  <c r="D82" i="4"/>
  <c r="B82" i="4"/>
  <c r="C94" i="4"/>
  <c r="B106" i="4"/>
  <c r="E101" i="4"/>
  <c r="D97" i="4"/>
  <c r="C93" i="4"/>
  <c r="B89" i="4"/>
  <c r="E84" i="4"/>
  <c r="D80" i="4"/>
  <c r="E91" i="4"/>
  <c r="E105" i="4"/>
  <c r="E88" i="4"/>
  <c r="D84" i="4"/>
  <c r="C80" i="4"/>
  <c r="B79" i="4"/>
  <c r="C104" i="4"/>
  <c r="E82" i="4"/>
  <c r="E103" i="4"/>
  <c r="C82" i="4"/>
  <c r="D107" i="4"/>
  <c r="B77" i="4"/>
  <c r="I77" i="4" s="1"/>
  <c r="D102" i="4"/>
  <c r="B93" i="4"/>
  <c r="D105" i="4"/>
  <c r="C101" i="4"/>
  <c r="B97" i="4"/>
  <c r="E92" i="4"/>
  <c r="D88" i="4"/>
  <c r="C84" i="4"/>
  <c r="E79" i="4"/>
  <c r="C76" i="4"/>
  <c r="E104" i="4"/>
  <c r="B83" i="4"/>
  <c r="C91" i="4"/>
  <c r="D99" i="4"/>
  <c r="D86" i="4"/>
  <c r="H86" i="4" s="1"/>
  <c r="D90" i="4"/>
  <c r="B103" i="4"/>
  <c r="D98" i="4"/>
  <c r="C97" i="4"/>
  <c r="C105" i="4"/>
  <c r="B101" i="4"/>
  <c r="E96" i="4"/>
  <c r="D92" i="4"/>
  <c r="C88" i="4"/>
  <c r="E83" i="4"/>
  <c r="D79" i="4"/>
  <c r="B76" i="4"/>
  <c r="H76" i="4" s="1"/>
  <c r="D104" i="4"/>
  <c r="E99" i="4"/>
  <c r="E86" i="4"/>
  <c r="C99" i="4"/>
  <c r="B99" i="4"/>
  <c r="E81" i="4"/>
  <c r="E106" i="4"/>
  <c r="D101" i="4"/>
  <c r="B105" i="4"/>
  <c r="E100" i="4"/>
  <c r="D96" i="4"/>
  <c r="C92" i="4"/>
  <c r="E87" i="4"/>
  <c r="D83" i="4"/>
  <c r="B104" i="4"/>
  <c r="B100" i="4"/>
  <c r="B96" i="4"/>
  <c r="H96" i="4" s="1"/>
  <c r="B92" i="4"/>
  <c r="B88" i="4"/>
  <c r="B84" i="4"/>
  <c r="B80" i="4"/>
  <c r="F104" i="4"/>
  <c r="F88" i="4"/>
  <c r="F106" i="4"/>
  <c r="F90" i="4"/>
  <c r="F99" i="4"/>
  <c r="F83" i="4"/>
  <c r="F92" i="4"/>
  <c r="F76" i="4"/>
  <c r="F101" i="4"/>
  <c r="F85" i="4"/>
  <c r="F97" i="4"/>
  <c r="F81" i="4"/>
  <c r="F94" i="4"/>
  <c r="F78" i="4"/>
  <c r="I78" i="4" s="1"/>
  <c r="F79" i="4"/>
  <c r="H79" i="4" s="1"/>
  <c r="F103" i="4"/>
  <c r="F87" i="4"/>
  <c r="I87" i="4" s="1"/>
  <c r="E78" i="4"/>
  <c r="F96" i="4"/>
  <c r="F80" i="4"/>
  <c r="F95" i="4"/>
  <c r="F105" i="4"/>
  <c r="H105" i="4" s="1"/>
  <c r="F89" i="4"/>
  <c r="H89" i="4" s="1"/>
  <c r="F107" i="4"/>
  <c r="F91" i="4"/>
  <c r="H91" i="4" s="1"/>
  <c r="F98" i="4"/>
  <c r="H98" i="4" s="1"/>
  <c r="F100" i="4"/>
  <c r="I100" i="4" s="1"/>
  <c r="F84" i="4"/>
  <c r="F82" i="4"/>
  <c r="H82" i="4" s="1"/>
  <c r="F93" i="4"/>
  <c r="F77" i="4"/>
  <c r="F102" i="4"/>
  <c r="AI25" i="4"/>
  <c r="AA28" i="4"/>
  <c r="AI24" i="4"/>
  <c r="AA27" i="4"/>
  <c r="AA26" i="4"/>
  <c r="AA25" i="4"/>
  <c r="AA24" i="4"/>
  <c r="AE17" i="4"/>
  <c r="AE31" i="4"/>
  <c r="W24" i="4"/>
  <c r="W28" i="4"/>
  <c r="AA23" i="4"/>
  <c r="AI23" i="4"/>
  <c r="W11" i="4"/>
  <c r="AA22" i="4"/>
  <c r="AA21" i="4"/>
  <c r="G4" i="4"/>
  <c r="W19" i="4"/>
  <c r="AA20" i="4"/>
  <c r="W14" i="4"/>
  <c r="W25" i="4"/>
  <c r="W12" i="4"/>
  <c r="W5" i="4"/>
  <c r="AA31" i="4"/>
  <c r="AE14" i="4"/>
  <c r="AI29" i="4"/>
  <c r="C4" i="4"/>
  <c r="AA30" i="4"/>
  <c r="AI28" i="4"/>
  <c r="AA29" i="4"/>
  <c r="AI27" i="4"/>
  <c r="AI26" i="4"/>
  <c r="AI31" i="4"/>
  <c r="AE15" i="4"/>
  <c r="AI30" i="4"/>
  <c r="AI20" i="4"/>
  <c r="AI19" i="4"/>
  <c r="AI18" i="4"/>
  <c r="AI17" i="4"/>
  <c r="AI16" i="4"/>
  <c r="AI15" i="4"/>
  <c r="AI14" i="4"/>
  <c r="AI13" i="4"/>
  <c r="AI12" i="4"/>
  <c r="AI11" i="4"/>
  <c r="AI10" i="4"/>
  <c r="AI9" i="4"/>
  <c r="AI8" i="4"/>
  <c r="AI4" i="4"/>
  <c r="AI7" i="4"/>
  <c r="AI22" i="4"/>
  <c r="AI6" i="4"/>
  <c r="AI21" i="4"/>
  <c r="AE30" i="4"/>
  <c r="AE29" i="4"/>
  <c r="AE28" i="4"/>
  <c r="AE27" i="4"/>
  <c r="AE26" i="4"/>
  <c r="AE25" i="4"/>
  <c r="AE24" i="4"/>
  <c r="AE23" i="4"/>
  <c r="AE22" i="4"/>
  <c r="AE5" i="4"/>
  <c r="AE21" i="4"/>
  <c r="AE4" i="4"/>
  <c r="AE20" i="4"/>
  <c r="AE18" i="4"/>
  <c r="AE16" i="4"/>
  <c r="AE12" i="4"/>
  <c r="AE13" i="4"/>
  <c r="AE11" i="4"/>
  <c r="AE10" i="4"/>
  <c r="AE9" i="4"/>
  <c r="AE8" i="4"/>
  <c r="AE7" i="4"/>
  <c r="AE6" i="4"/>
  <c r="S27" i="4"/>
  <c r="S26" i="4"/>
  <c r="S25" i="4"/>
  <c r="S24" i="4"/>
  <c r="S23" i="4"/>
  <c r="K31" i="4"/>
  <c r="AA19" i="4"/>
  <c r="AA18" i="4"/>
  <c r="AA17" i="4"/>
  <c r="AA16" i="4"/>
  <c r="AA15" i="4"/>
  <c r="AA14" i="4"/>
  <c r="AA13" i="4"/>
  <c r="AA12" i="4"/>
  <c r="AA11" i="4"/>
  <c r="AA10" i="4"/>
  <c r="AA9" i="4"/>
  <c r="AA7" i="4"/>
  <c r="AA6" i="4"/>
  <c r="AA8" i="4"/>
  <c r="AA5" i="4"/>
  <c r="W23" i="4"/>
  <c r="W13" i="4"/>
  <c r="W15" i="4"/>
  <c r="W10" i="4"/>
  <c r="W21" i="4"/>
  <c r="W26" i="4"/>
  <c r="O31" i="4"/>
  <c r="K30" i="4"/>
  <c r="W30" i="4"/>
  <c r="K29" i="4"/>
  <c r="W4" i="4"/>
  <c r="K28" i="4"/>
  <c r="W9" i="4"/>
  <c r="K27" i="4"/>
  <c r="W20" i="4"/>
  <c r="K26" i="4"/>
  <c r="S31" i="4"/>
  <c r="W18" i="4"/>
  <c r="K25" i="4"/>
  <c r="S30" i="4"/>
  <c r="W7" i="4"/>
  <c r="K24" i="4"/>
  <c r="S29" i="4"/>
  <c r="W17" i="4"/>
  <c r="K23" i="4"/>
  <c r="S28" i="4"/>
  <c r="W16" i="4"/>
  <c r="W8" i="4"/>
  <c r="W31" i="4"/>
  <c r="W27" i="4"/>
  <c r="W22" i="4"/>
  <c r="W29" i="4"/>
  <c r="S20" i="4"/>
  <c r="S19" i="4"/>
  <c r="S18" i="4"/>
  <c r="S16" i="4"/>
  <c r="S15" i="4"/>
  <c r="S13" i="4"/>
  <c r="S17" i="4"/>
  <c r="S14" i="4"/>
  <c r="S12" i="4"/>
  <c r="S11" i="4"/>
  <c r="S10" i="4"/>
  <c r="S9" i="4"/>
  <c r="S8" i="4"/>
  <c r="S4" i="4"/>
  <c r="S7" i="4"/>
  <c r="S22" i="4"/>
  <c r="S6" i="4"/>
  <c r="S21" i="4"/>
  <c r="O27" i="4"/>
  <c r="O25" i="4"/>
  <c r="O24" i="4"/>
  <c r="O23" i="4"/>
  <c r="O22" i="4"/>
  <c r="O26" i="4"/>
  <c r="O28" i="4"/>
  <c r="O21" i="4"/>
  <c r="O17" i="4"/>
  <c r="O30" i="4"/>
  <c r="O20" i="4"/>
  <c r="O19" i="4"/>
  <c r="O4" i="4"/>
  <c r="O12" i="4"/>
  <c r="O9" i="4"/>
  <c r="O16" i="4"/>
  <c r="O15" i="4"/>
  <c r="O14" i="4"/>
  <c r="O13" i="4"/>
  <c r="O11" i="4"/>
  <c r="O10" i="4"/>
  <c r="O8" i="4"/>
  <c r="O7" i="4"/>
  <c r="O6" i="4"/>
  <c r="O5" i="4"/>
  <c r="O18" i="4"/>
  <c r="K22" i="4"/>
  <c r="K21" i="4"/>
  <c r="K20" i="4"/>
  <c r="K19" i="4"/>
  <c r="K18" i="4"/>
  <c r="K17" i="4"/>
  <c r="K16" i="4"/>
  <c r="K15" i="4"/>
  <c r="K14" i="4"/>
  <c r="K13" i="4"/>
  <c r="K12" i="4"/>
  <c r="K4" i="4"/>
  <c r="K11" i="4"/>
  <c r="K10" i="4"/>
  <c r="K9" i="4"/>
  <c r="K8" i="4"/>
  <c r="K7" i="4"/>
  <c r="K6" i="4"/>
  <c r="G19" i="4"/>
  <c r="G17" i="4"/>
  <c r="G15" i="4"/>
  <c r="G30" i="4"/>
  <c r="G14" i="4"/>
  <c r="G31" i="4"/>
  <c r="G29" i="4"/>
  <c r="G13" i="4"/>
  <c r="G18" i="4"/>
  <c r="G28" i="4"/>
  <c r="G12" i="4"/>
  <c r="G27" i="4"/>
  <c r="G11" i="4"/>
  <c r="C21" i="4"/>
  <c r="G26" i="4"/>
  <c r="G10" i="4"/>
  <c r="C19" i="4"/>
  <c r="G25" i="4"/>
  <c r="G9" i="4"/>
  <c r="C6" i="4"/>
  <c r="G24" i="4"/>
  <c r="G8" i="4"/>
  <c r="G20" i="4"/>
  <c r="G16" i="4"/>
  <c r="G23" i="4"/>
  <c r="G7" i="4"/>
  <c r="G22" i="4"/>
  <c r="G6" i="4"/>
  <c r="G21" i="4"/>
  <c r="C22" i="4"/>
  <c r="C20" i="4"/>
  <c r="C16" i="4"/>
  <c r="C15" i="4"/>
  <c r="C14" i="4"/>
  <c r="C29" i="4"/>
  <c r="C28" i="4"/>
  <c r="C12" i="4"/>
  <c r="C26" i="4"/>
  <c r="C10" i="4"/>
  <c r="C17" i="4"/>
  <c r="C27" i="4"/>
  <c r="C11" i="4"/>
  <c r="C25" i="4"/>
  <c r="C9" i="4"/>
  <c r="C13" i="4"/>
  <c r="C24" i="4"/>
  <c r="C8" i="4"/>
  <c r="C18" i="4"/>
  <c r="C31" i="4"/>
  <c r="C30" i="4"/>
  <c r="C23" i="4"/>
  <c r="C7" i="4"/>
  <c r="I76" i="4" l="1"/>
  <c r="I95" i="4"/>
  <c r="H107" i="4"/>
  <c r="I102" i="4"/>
  <c r="H77" i="4"/>
  <c r="H88" i="4"/>
  <c r="H93" i="4"/>
  <c r="I103" i="4"/>
  <c r="H104" i="4"/>
  <c r="I84" i="4"/>
  <c r="I94" i="4"/>
  <c r="I105" i="4"/>
  <c r="I96" i="4"/>
  <c r="H87" i="4"/>
  <c r="I93" i="4"/>
  <c r="H80" i="4"/>
  <c r="H103" i="4"/>
  <c r="H100" i="4"/>
  <c r="H84" i="4"/>
  <c r="H78" i="4"/>
  <c r="I80" i="4"/>
  <c r="H95" i="4"/>
  <c r="I98" i="4"/>
  <c r="I89" i="4"/>
  <c r="H94" i="4"/>
  <c r="I81" i="4"/>
  <c r="H81" i="4"/>
  <c r="I91" i="4"/>
  <c r="I97" i="4"/>
  <c r="H97" i="4"/>
  <c r="H85" i="4"/>
  <c r="I85" i="4"/>
  <c r="H102" i="4"/>
  <c r="I79" i="4"/>
  <c r="I107" i="4"/>
  <c r="H101" i="4"/>
  <c r="I101" i="4"/>
  <c r="I88" i="4"/>
  <c r="I82" i="4"/>
  <c r="H92" i="4"/>
  <c r="I92" i="4"/>
  <c r="I104" i="4"/>
  <c r="I83" i="4"/>
  <c r="H83" i="4"/>
  <c r="I99" i="4"/>
  <c r="H99" i="4"/>
  <c r="H90" i="4"/>
  <c r="I90" i="4"/>
  <c r="H106" i="4"/>
  <c r="I106" i="4"/>
  <c r="G33" i="4"/>
  <c r="B42" i="4" s="1"/>
  <c r="AA34" i="4"/>
  <c r="C47" i="4" s="1"/>
  <c r="AI34" i="4"/>
  <c r="C49" i="4" s="1"/>
  <c r="AI33" i="4"/>
  <c r="B49" i="4" s="1"/>
  <c r="AE33" i="4"/>
  <c r="B48" i="4" s="1"/>
  <c r="AE34" i="4"/>
  <c r="C48" i="4" s="1"/>
  <c r="AA33" i="4"/>
  <c r="B47" i="4" s="1"/>
  <c r="W34" i="4"/>
  <c r="C46" i="4" s="1"/>
  <c r="S34" i="4"/>
  <c r="C45" i="4" s="1"/>
  <c r="W33" i="4"/>
  <c r="B46" i="4" s="1"/>
  <c r="S33" i="4"/>
  <c r="B45" i="4" s="1"/>
  <c r="O34" i="4"/>
  <c r="C44" i="4" s="1"/>
  <c r="O33" i="4"/>
  <c r="B44" i="4" s="1"/>
  <c r="K33" i="4"/>
  <c r="B43" i="4" s="1"/>
  <c r="K34" i="4"/>
  <c r="C43" i="4" s="1"/>
  <c r="G34" i="4"/>
  <c r="C42" i="4" s="1"/>
  <c r="C33" i="4"/>
  <c r="B41" i="4" s="1"/>
  <c r="C34" i="4"/>
  <c r="C41" i="4" s="1"/>
</calcChain>
</file>

<file path=xl/sharedStrings.xml><?xml version="1.0" encoding="utf-8"?>
<sst xmlns="http://schemas.openxmlformats.org/spreadsheetml/2006/main" count="102" uniqueCount="50">
  <si>
    <t>w2w</t>
  </si>
  <si>
    <t>Velocity</t>
  </si>
  <si>
    <t>offset</t>
  </si>
  <si>
    <t>Total ToF</t>
  </si>
  <si>
    <t>t</t>
  </si>
  <si>
    <t>Group v</t>
  </si>
  <si>
    <t>Predicted</t>
  </si>
  <si>
    <t>Measured</t>
  </si>
  <si>
    <t>stdev</t>
  </si>
  <si>
    <t>Room</t>
  </si>
  <si>
    <t>50 HP</t>
  </si>
  <si>
    <t>TC</t>
  </si>
  <si>
    <t>75 HP</t>
  </si>
  <si>
    <t>100 HP</t>
  </si>
  <si>
    <t>125 HP</t>
  </si>
  <si>
    <t>175 HP</t>
  </si>
  <si>
    <t>150 HP</t>
  </si>
  <si>
    <t>200 HP</t>
  </si>
  <si>
    <t>225 HP</t>
  </si>
  <si>
    <t>HP Temp</t>
  </si>
  <si>
    <t>Logger 1</t>
  </si>
  <si>
    <t>Logger 2</t>
  </si>
  <si>
    <t>Average</t>
  </si>
  <si>
    <t>Diff centre</t>
  </si>
  <si>
    <t>Two sided average</t>
  </si>
  <si>
    <t>avg</t>
  </si>
  <si>
    <t>Plate temperature measurement</t>
  </si>
  <si>
    <t>0 cm</t>
  </si>
  <si>
    <t>3 cm</t>
  </si>
  <si>
    <t>6 cm</t>
  </si>
  <si>
    <t>9 cm</t>
  </si>
  <si>
    <t>v</t>
  </si>
  <si>
    <t>d</t>
  </si>
  <si>
    <t>offset (m)</t>
  </si>
  <si>
    <t>d (m)</t>
  </si>
  <si>
    <t>v (m/s)</t>
  </si>
  <si>
    <t>avg v (m/s)</t>
  </si>
  <si>
    <t>avg (s)</t>
  </si>
  <si>
    <t>Experimental Offset Calculation</t>
  </si>
  <si>
    <t>Experimental Results Total</t>
  </si>
  <si>
    <t>Predicted Results</t>
  </si>
  <si>
    <t>Group v (m/s)</t>
  </si>
  <si>
    <t>t (c)</t>
  </si>
  <si>
    <t>COMSOL Result</t>
  </si>
  <si>
    <t>Offset Calculation (20 C)</t>
  </si>
  <si>
    <t>Temp</t>
  </si>
  <si>
    <t>Total</t>
  </si>
  <si>
    <t>W2W</t>
  </si>
  <si>
    <t>COMSOL</t>
  </si>
  <si>
    <t>% 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</si>
</sst>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E+00"/>
    <numFmt numFmtId="165" formatCode="0.000"/>
    <numFmt numFmtId="166" formatCode="0.0"/>
    <numFmt numFmtId="167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3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0" xfId="0" applyNumberFormat="1"/>
    <xf numFmtId="2" fontId="0" fillId="0" borderId="12" xfId="0" applyNumberFormat="1" applyBorder="1"/>
    <xf numFmtId="164" fontId="0" fillId="0" borderId="13" xfId="0" applyNumberFormat="1" applyBorder="1"/>
    <xf numFmtId="164" fontId="0" fillId="0" borderId="8" xfId="0" applyNumberFormat="1" applyBorder="1"/>
    <xf numFmtId="2" fontId="0" fillId="0" borderId="0" xfId="0" applyNumberFormat="1"/>
    <xf numFmtId="0" fontId="0" fillId="0" borderId="10" xfId="0" applyBorder="1"/>
    <xf numFmtId="164" fontId="0" fillId="0" borderId="4" xfId="0" applyNumberFormat="1" applyBorder="1"/>
    <xf numFmtId="164" fontId="0" fillId="0" borderId="2" xfId="0" applyNumberFormat="1" applyBorder="1"/>
    <xf numFmtId="11" fontId="0" fillId="0" borderId="0" xfId="0" applyNumberFormat="1"/>
    <xf numFmtId="164" fontId="0" fillId="0" borderId="6" xfId="0" applyNumberFormat="1" applyBorder="1"/>
    <xf numFmtId="0" fontId="0" fillId="0" borderId="5" xfId="0" applyBorder="1"/>
    <xf numFmtId="0" fontId="1" fillId="0" borderId="9" xfId="0" applyFont="1" applyBorder="1"/>
    <xf numFmtId="0" fontId="0" fillId="0" borderId="0" xfId="0" applyBorder="1"/>
    <xf numFmtId="164" fontId="0" fillId="0" borderId="0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64" fontId="0" fillId="0" borderId="15" xfId="0" applyNumberFormat="1" applyBorder="1"/>
    <xf numFmtId="2" fontId="0" fillId="0" borderId="7" xfId="0" applyNumberFormat="1" applyBorder="1"/>
    <xf numFmtId="164" fontId="0" fillId="0" borderId="5" xfId="0" applyNumberFormat="1" applyBorder="1"/>
    <xf numFmtId="2" fontId="3" fillId="0" borderId="12" xfId="0" applyNumberFormat="1" applyFont="1" applyBorder="1"/>
    <xf numFmtId="0" fontId="1" fillId="0" borderId="10" xfId="0" applyFont="1" applyBorder="1"/>
    <xf numFmtId="2" fontId="3" fillId="0" borderId="0" xfId="0" applyNumberFormat="1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0" xfId="0" applyFont="1" applyBorder="1" applyAlignment="1">
      <alignment horizontal="center"/>
    </xf>
    <xf numFmtId="0" fontId="4" fillId="0" borderId="0" xfId="0" applyFont="1"/>
    <xf numFmtId="164" fontId="1" fillId="0" borderId="10" xfId="0" applyNumberFormat="1" applyFont="1" applyBorder="1"/>
    <xf numFmtId="164" fontId="1" fillId="0" borderId="0" xfId="0" applyNumberFormat="1" applyFont="1" applyBorder="1"/>
    <xf numFmtId="2" fontId="4" fillId="0" borderId="12" xfId="0" applyNumberFormat="1" applyFont="1" applyBorder="1"/>
    <xf numFmtId="11" fontId="1" fillId="0" borderId="5" xfId="0" applyNumberFormat="1" applyFont="1" applyBorder="1"/>
    <xf numFmtId="11" fontId="1" fillId="0" borderId="6" xfId="0" applyNumberFormat="1" applyFont="1" applyBorder="1"/>
    <xf numFmtId="2" fontId="4" fillId="0" borderId="7" xfId="0" applyNumberFormat="1" applyFont="1" applyBorder="1"/>
    <xf numFmtId="164" fontId="1" fillId="0" borderId="13" xfId="0" applyNumberFormat="1" applyFont="1" applyBorder="1"/>
    <xf numFmtId="164" fontId="1" fillId="0" borderId="15" xfId="0" applyNumberFormat="1" applyFont="1" applyBorder="1"/>
    <xf numFmtId="2" fontId="4" fillId="0" borderId="14" xfId="0" applyNumberFormat="1" applyFont="1" applyBorder="1"/>
    <xf numFmtId="2" fontId="4" fillId="0" borderId="7" xfId="0" applyNumberFormat="1" applyFont="1" applyFill="1" applyBorder="1"/>
    <xf numFmtId="2" fontId="3" fillId="0" borderId="14" xfId="0" applyNumberFormat="1" applyFont="1" applyBorder="1"/>
    <xf numFmtId="2" fontId="3" fillId="0" borderId="7" xfId="0" applyNumberFormat="1" applyFont="1" applyBorder="1"/>
    <xf numFmtId="164" fontId="0" fillId="0" borderId="1" xfId="0" applyNumberFormat="1" applyBorder="1"/>
    <xf numFmtId="2" fontId="3" fillId="0" borderId="3" xfId="0" applyNumberFormat="1" applyFont="1" applyBorder="1"/>
    <xf numFmtId="0" fontId="1" fillId="0" borderId="13" xfId="0" applyFont="1" applyBorder="1" applyAlignment="1"/>
    <xf numFmtId="0" fontId="1" fillId="0" borderId="15" xfId="0" applyFont="1" applyBorder="1" applyAlignment="1"/>
    <xf numFmtId="0" fontId="1" fillId="0" borderId="14" xfId="0" applyFont="1" applyBorder="1" applyAlignment="1"/>
    <xf numFmtId="166" fontId="1" fillId="0" borderId="15" xfId="0" applyNumberFormat="1" applyFont="1" applyBorder="1" applyAlignment="1"/>
    <xf numFmtId="0" fontId="1" fillId="0" borderId="9" xfId="0" applyFont="1" applyBorder="1" applyAlignment="1"/>
    <xf numFmtId="0" fontId="0" fillId="0" borderId="14" xfId="0" applyBorder="1"/>
    <xf numFmtId="2" fontId="0" fillId="0" borderId="10" xfId="0" applyNumberFormat="1" applyBorder="1"/>
    <xf numFmtId="2" fontId="0" fillId="0" borderId="5" xfId="0" applyNumberFormat="1" applyBorder="1"/>
    <xf numFmtId="2" fontId="0" fillId="0" borderId="6" xfId="0" applyNumberFormat="1" applyBorder="1"/>
    <xf numFmtId="166" fontId="0" fillId="0" borderId="0" xfId="0" applyNumberFormat="1" applyBorder="1"/>
    <xf numFmtId="166" fontId="0" fillId="0" borderId="10" xfId="0" applyNumberFormat="1" applyBorder="1"/>
    <xf numFmtId="166" fontId="0" fillId="0" borderId="12" xfId="0" applyNumberFormat="1" applyBorder="1"/>
    <xf numFmtId="166" fontId="0" fillId="0" borderId="5" xfId="0" applyNumberFormat="1" applyBorder="1"/>
    <xf numFmtId="166" fontId="0" fillId="0" borderId="7" xfId="0" applyNumberFormat="1" applyBorder="1"/>
    <xf numFmtId="166" fontId="0" fillId="0" borderId="6" xfId="0" applyNumberFormat="1" applyBorder="1"/>
    <xf numFmtId="2" fontId="2" fillId="0" borderId="0" xfId="0" applyNumberFormat="1" applyFont="1" applyBorder="1"/>
    <xf numFmtId="166" fontId="0" fillId="0" borderId="8" xfId="0" applyNumberFormat="1" applyFont="1" applyBorder="1" applyAlignment="1">
      <alignment horizontal="right"/>
    </xf>
    <xf numFmtId="166" fontId="0" fillId="0" borderId="4" xfId="0" applyNumberFormat="1" applyFont="1" applyBorder="1" applyAlignment="1">
      <alignment horizontal="right"/>
    </xf>
    <xf numFmtId="2" fontId="5" fillId="0" borderId="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3" xfId="0" applyBorder="1"/>
    <xf numFmtId="0" fontId="0" fillId="0" borderId="15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6" fontId="2" fillId="0" borderId="12" xfId="0" applyNumberFormat="1" applyFont="1" applyBorder="1"/>
    <xf numFmtId="166" fontId="2" fillId="0" borderId="7" xfId="0" applyNumberFormat="1" applyFont="1" applyBorder="1"/>
    <xf numFmtId="0" fontId="1" fillId="0" borderId="11" xfId="0" applyFont="1" applyBorder="1" applyAlignment="1">
      <alignment horizontal="center"/>
    </xf>
    <xf numFmtId="166" fontId="0" fillId="0" borderId="11" xfId="0" applyNumberFormat="1" applyFill="1" applyBorder="1"/>
    <xf numFmtId="166" fontId="2" fillId="0" borderId="8" xfId="0" applyNumberFormat="1" applyFont="1" applyFill="1" applyBorder="1"/>
    <xf numFmtId="166" fontId="2" fillId="0" borderId="4" xfId="0" applyNumberFormat="1" applyFont="1" applyFill="1" applyBorder="1"/>
    <xf numFmtId="165" fontId="1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0" fontId="1" fillId="0" borderId="6" xfId="0" applyFont="1" applyBorder="1"/>
    <xf numFmtId="2" fontId="2" fillId="0" borderId="0" xfId="0" applyNumberFormat="1" applyFont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7" xfId="0" applyFont="1" applyFill="1" applyBorder="1"/>
    <xf numFmtId="0" fontId="0" fillId="0" borderId="12" xfId="0" applyBorder="1"/>
    <xf numFmtId="0" fontId="3" fillId="0" borderId="0" xfId="0" applyFont="1"/>
    <xf numFmtId="2" fontId="3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11" fontId="0" fillId="0" borderId="0" xfId="0" applyNumberFormat="1" applyBorder="1"/>
    <xf numFmtId="11" fontId="0" fillId="0" borderId="12" xfId="0" applyNumberFormat="1" applyBorder="1"/>
    <xf numFmtId="0" fontId="1" fillId="0" borderId="12" xfId="0" applyFont="1" applyBorder="1"/>
    <xf numFmtId="165" fontId="0" fillId="0" borderId="12" xfId="0" applyNumberFormat="1" applyBorder="1"/>
    <xf numFmtId="0" fontId="2" fillId="0" borderId="0" xfId="0" applyFont="1" applyBorder="1"/>
    <xf numFmtId="165" fontId="2" fillId="0" borderId="12" xfId="0" applyNumberFormat="1" applyFont="1" applyBorder="1"/>
    <xf numFmtId="0" fontId="3" fillId="0" borderId="10" xfId="0" applyFont="1" applyBorder="1"/>
    <xf numFmtId="0" fontId="3" fillId="0" borderId="0" xfId="0" applyFont="1" applyBorder="1"/>
    <xf numFmtId="165" fontId="3" fillId="0" borderId="12" xfId="0" applyNumberFormat="1" applyFont="1" applyBorder="1"/>
    <xf numFmtId="0" fontId="2" fillId="0" borderId="10" xfId="0" applyFont="1" applyBorder="1"/>
    <xf numFmtId="0" fontId="0" fillId="0" borderId="6" xfId="0" applyBorder="1"/>
    <xf numFmtId="165" fontId="0" fillId="0" borderId="7" xfId="0" applyNumberFormat="1" applyBorder="1"/>
    <xf numFmtId="0" fontId="0" fillId="2" borderId="11" xfId="0" applyFill="1" applyBorder="1"/>
    <xf numFmtId="0" fontId="0" fillId="0" borderId="9" xfId="0" applyBorder="1"/>
    <xf numFmtId="0" fontId="0" fillId="2" borderId="8" xfId="0" applyFill="1" applyBorder="1"/>
    <xf numFmtId="11" fontId="0" fillId="0" borderId="10" xfId="0" applyNumberFormat="1" applyBorder="1"/>
    <xf numFmtId="11" fontId="0" fillId="0" borderId="8" xfId="0" applyNumberFormat="1" applyBorder="1"/>
    <xf numFmtId="167" fontId="0" fillId="0" borderId="10" xfId="0" applyNumberFormat="1" applyBorder="1"/>
    <xf numFmtId="0" fontId="0" fillId="0" borderId="8" xfId="0" applyBorder="1"/>
    <xf numFmtId="0" fontId="4" fillId="0" borderId="10" xfId="0" applyFont="1" applyBorder="1"/>
    <xf numFmtId="167" fontId="3" fillId="0" borderId="10" xfId="0" applyNumberFormat="1" applyFont="1" applyBorder="1"/>
    <xf numFmtId="167" fontId="0" fillId="0" borderId="5" xfId="0" applyNumberFormat="1" applyBorder="1"/>
    <xf numFmtId="2" fontId="2" fillId="0" borderId="6" xfId="0" applyNumberFormat="1" applyFont="1" applyBorder="1"/>
    <xf numFmtId="0" fontId="0" fillId="0" borderId="4" xfId="0" applyBorder="1"/>
    <xf numFmtId="0" fontId="0" fillId="0" borderId="7" xfId="0" applyBorder="1"/>
    <xf numFmtId="0" fontId="0" fillId="2" borderId="4" xfId="0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0" fontId="0" fillId="0" borderId="0" xfId="1" applyNumberFormat="1" applyFont="1"/>
    <xf numFmtId="0" fontId="1" fillId="0" borderId="0" xfId="0" applyFont="1" applyFill="1" applyBorder="1" applyAlignment="1">
      <alignment horizontal="right"/>
    </xf>
    <xf numFmtId="10" fontId="1" fillId="0" borderId="0" xfId="0" applyNumberFormat="1" applyFont="1"/>
    <xf numFmtId="10" fontId="1" fillId="0" borderId="0" xfId="1" applyNumberFormat="1" applyFont="1"/>
    <xf numFmtId="2" fontId="1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'Combined Results'!$C$3:$C$11</c:f>
              <c:numCache>
                <c:formatCode>0.00</c:formatCode>
                <c:ptCount val="9"/>
                <c:pt idx="0">
                  <c:v>24.1</c:v>
                </c:pt>
                <c:pt idx="1">
                  <c:v>36.242857142857147</c:v>
                </c:pt>
                <c:pt idx="2">
                  <c:v>46.3</c:v>
                </c:pt>
                <c:pt idx="3">
                  <c:v>54.81428571428571</c:v>
                </c:pt>
                <c:pt idx="4">
                  <c:v>63.357142857142854</c:v>
                </c:pt>
                <c:pt idx="5">
                  <c:v>71.2</c:v>
                </c:pt>
                <c:pt idx="6">
                  <c:v>78.51428571428572</c:v>
                </c:pt>
                <c:pt idx="7">
                  <c:v>86.257142857142867</c:v>
                </c:pt>
                <c:pt idx="8">
                  <c:v>94.057142857142864</c:v>
                </c:pt>
              </c:numCache>
            </c:numRef>
          </c:xVal>
          <c:yVal>
            <c:numRef>
              <c:f>'Combined Results'!$D$3:$D$11</c:f>
              <c:numCache>
                <c:formatCode>0.00</c:formatCode>
                <c:ptCount val="9"/>
                <c:pt idx="0">
                  <c:v>5028.2605632035338</c:v>
                </c:pt>
                <c:pt idx="1">
                  <c:v>5012.5489850089662</c:v>
                </c:pt>
                <c:pt idx="2">
                  <c:v>4999.0145687881295</c:v>
                </c:pt>
                <c:pt idx="3">
                  <c:v>4986.6180417044334</c:v>
                </c:pt>
                <c:pt idx="4">
                  <c:v>4970.7122545867096</c:v>
                </c:pt>
                <c:pt idx="5">
                  <c:v>4961.370255685817</c:v>
                </c:pt>
                <c:pt idx="6">
                  <c:v>4949.4139590164432</c:v>
                </c:pt>
                <c:pt idx="7">
                  <c:v>4934.1625208155438</c:v>
                </c:pt>
                <c:pt idx="8">
                  <c:v>4921.802936398125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E2-4351-A7AE-8AA438291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1126048"/>
        <c:axId val="1601128544"/>
      </c:scatterChart>
      <c:valAx>
        <c:axId val="160112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128544"/>
        <c:crosses val="autoZero"/>
        <c:crossBetween val="midCat"/>
      </c:valAx>
      <c:valAx>
        <c:axId val="160112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126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30</xdr:row>
      <xdr:rowOff>42862</xdr:rowOff>
    </xdr:from>
    <xdr:to>
      <xdr:col>8</xdr:col>
      <xdr:colOff>9525</xdr:colOff>
      <xdr:row>44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ECB5D3-2F5B-408E-AA91-F88F797E9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46718-3E25-4C97-A803-F46BA4A2447C}">
  <dimension ref="A1:E14"/>
  <sheetViews>
    <sheetView workbookViewId="0">
      <selection activeCell="E3" sqref="E3"/>
    </sheetView>
  </sheetViews>
  <sheetFormatPr defaultRowHeight="15" x14ac:dyDescent="0.25"/>
  <cols>
    <col min="1" max="1" width="9.85546875" customWidth="1"/>
    <col min="2" max="2" width="13.85546875" customWidth="1"/>
  </cols>
  <sheetData>
    <row r="1" spans="1:5" x14ac:dyDescent="0.25">
      <c r="A1" s="118" t="s">
        <v>40</v>
      </c>
      <c r="B1" s="119"/>
    </row>
    <row r="2" spans="1:5" x14ac:dyDescent="0.25">
      <c r="A2" s="11" t="s">
        <v>42</v>
      </c>
      <c r="B2" s="86" t="s">
        <v>41</v>
      </c>
    </row>
    <row r="3" spans="1:5" x14ac:dyDescent="0.25">
      <c r="A3" s="11">
        <v>0</v>
      </c>
      <c r="B3" s="7">
        <v>5074.8100000000004</v>
      </c>
      <c r="C3" s="10"/>
      <c r="D3" s="10"/>
      <c r="E3" s="10"/>
    </row>
    <row r="4" spans="1:5" x14ac:dyDescent="0.25">
      <c r="A4" s="11">
        <v>10</v>
      </c>
      <c r="B4" s="7">
        <v>5058.1000000000004</v>
      </c>
      <c r="C4" s="10"/>
      <c r="D4" s="10"/>
      <c r="E4" s="10"/>
    </row>
    <row r="5" spans="1:5" x14ac:dyDescent="0.25">
      <c r="A5" s="11">
        <v>20</v>
      </c>
      <c r="B5" s="7">
        <v>5041.33</v>
      </c>
      <c r="C5" s="10"/>
      <c r="D5" s="10"/>
      <c r="E5" s="10"/>
    </row>
    <row r="6" spans="1:5" x14ac:dyDescent="0.25">
      <c r="A6" s="11">
        <v>30</v>
      </c>
      <c r="B6" s="7">
        <v>5024.5</v>
      </c>
      <c r="C6" s="10"/>
      <c r="D6" s="10"/>
      <c r="E6" s="10"/>
    </row>
    <row r="7" spans="1:5" x14ac:dyDescent="0.25">
      <c r="A7" s="11">
        <v>40</v>
      </c>
      <c r="B7" s="7">
        <v>5007.6000000000004</v>
      </c>
      <c r="C7" s="10"/>
      <c r="D7" s="10"/>
      <c r="E7" s="10"/>
    </row>
    <row r="8" spans="1:5" x14ac:dyDescent="0.25">
      <c r="A8" s="11">
        <v>50</v>
      </c>
      <c r="B8" s="7">
        <v>4990.6499999999996</v>
      </c>
      <c r="C8" s="10"/>
      <c r="D8" s="10"/>
      <c r="E8" s="10"/>
    </row>
    <row r="9" spans="1:5" x14ac:dyDescent="0.25">
      <c r="A9" s="11">
        <v>60</v>
      </c>
      <c r="B9" s="7">
        <v>4973.63</v>
      </c>
      <c r="C9" s="10"/>
      <c r="D9" s="10"/>
      <c r="E9" s="10"/>
    </row>
    <row r="10" spans="1:5" x14ac:dyDescent="0.25">
      <c r="A10" s="11">
        <v>70</v>
      </c>
      <c r="B10" s="7">
        <v>4956.55</v>
      </c>
      <c r="C10" s="10"/>
      <c r="D10" s="10"/>
      <c r="E10" s="10"/>
    </row>
    <row r="11" spans="1:5" x14ac:dyDescent="0.25">
      <c r="A11" s="11">
        <v>80</v>
      </c>
      <c r="B11" s="7">
        <v>4939.3999999999996</v>
      </c>
      <c r="C11" s="10"/>
      <c r="D11" s="10"/>
      <c r="E11" s="10"/>
    </row>
    <row r="12" spans="1:5" x14ac:dyDescent="0.25">
      <c r="A12" s="11">
        <v>90</v>
      </c>
      <c r="B12" s="7">
        <v>4922.1899999999996</v>
      </c>
      <c r="C12" s="10"/>
      <c r="D12" s="10"/>
      <c r="E12" s="10"/>
    </row>
    <row r="13" spans="1:5" x14ac:dyDescent="0.25">
      <c r="A13" s="11">
        <v>100</v>
      </c>
      <c r="B13" s="7">
        <v>4904.91</v>
      </c>
      <c r="C13" s="10"/>
      <c r="D13" s="10"/>
      <c r="E13" s="10"/>
    </row>
    <row r="14" spans="1:5" x14ac:dyDescent="0.25">
      <c r="A14" s="16">
        <v>110</v>
      </c>
      <c r="B14" s="23">
        <v>4887.57</v>
      </c>
      <c r="C14" s="10"/>
      <c r="D14" s="10"/>
      <c r="E14" s="10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09B53-F09D-4B30-A618-E86E09E653D4}">
  <dimension ref="A1:AI120"/>
  <sheetViews>
    <sheetView zoomScaleNormal="100" workbookViewId="0">
      <selection activeCell="F42" sqref="F42"/>
    </sheetView>
  </sheetViews>
  <sheetFormatPr defaultRowHeight="15" x14ac:dyDescent="0.25"/>
  <cols>
    <col min="1" max="2" width="10.7109375" bestFit="1" customWidth="1"/>
    <col min="3" max="3" width="10" bestFit="1" customWidth="1"/>
    <col min="4" max="5" width="10.5703125" bestFit="1" customWidth="1"/>
    <col min="6" max="6" width="10.28515625" bestFit="1" customWidth="1"/>
    <col min="7" max="7" width="10.42578125" bestFit="1" customWidth="1"/>
    <col min="9" max="9" width="11.28515625" bestFit="1" customWidth="1"/>
    <col min="10" max="10" width="10.28515625" bestFit="1" customWidth="1"/>
    <col min="13" max="14" width="10.28515625" bestFit="1" customWidth="1"/>
    <col min="17" max="18" width="10.28515625" bestFit="1" customWidth="1"/>
    <col min="21" max="22" width="10.28515625" bestFit="1" customWidth="1"/>
    <col min="25" max="25" width="10.42578125" bestFit="1" customWidth="1"/>
    <col min="26" max="26" width="10.28515625" bestFit="1" customWidth="1"/>
    <col min="29" max="29" width="10.5703125" bestFit="1" customWidth="1"/>
    <col min="30" max="30" width="10.28515625" bestFit="1" customWidth="1"/>
    <col min="33" max="34" width="10.28515625" bestFit="1" customWidth="1"/>
  </cols>
  <sheetData>
    <row r="1" spans="1:35" s="18" customFormat="1" x14ac:dyDescent="0.25">
      <c r="A1" s="46" t="s">
        <v>9</v>
      </c>
      <c r="B1" s="49">
        <v>23</v>
      </c>
      <c r="C1" s="48" t="s">
        <v>11</v>
      </c>
      <c r="D1" s="30"/>
      <c r="E1" s="46" t="s">
        <v>10</v>
      </c>
      <c r="F1" s="49">
        <v>38</v>
      </c>
      <c r="G1" s="48" t="s">
        <v>11</v>
      </c>
      <c r="I1" s="46" t="s">
        <v>12</v>
      </c>
      <c r="J1" s="47">
        <v>47.8</v>
      </c>
      <c r="K1" s="48" t="s">
        <v>11</v>
      </c>
      <c r="M1" s="46" t="s">
        <v>13</v>
      </c>
      <c r="N1" s="47">
        <v>57.5</v>
      </c>
      <c r="O1" s="48" t="s">
        <v>11</v>
      </c>
      <c r="Q1" s="50" t="s">
        <v>14</v>
      </c>
      <c r="R1" s="50">
        <v>66</v>
      </c>
      <c r="S1" s="50" t="s">
        <v>11</v>
      </c>
      <c r="U1" s="50" t="s">
        <v>16</v>
      </c>
      <c r="V1" s="50">
        <v>74.7</v>
      </c>
      <c r="W1" s="50" t="s">
        <v>11</v>
      </c>
      <c r="Y1" s="50" t="s">
        <v>15</v>
      </c>
      <c r="Z1" s="50">
        <v>82.5</v>
      </c>
      <c r="AA1" s="50" t="s">
        <v>11</v>
      </c>
      <c r="AC1" s="50" t="s">
        <v>17</v>
      </c>
      <c r="AD1" s="50">
        <v>91.5</v>
      </c>
      <c r="AE1" s="50" t="s">
        <v>11</v>
      </c>
      <c r="AG1" s="50" t="s">
        <v>18</v>
      </c>
      <c r="AH1" s="50">
        <v>100</v>
      </c>
      <c r="AI1" s="50" t="s">
        <v>11</v>
      </c>
    </row>
    <row r="2" spans="1:35" s="18" customFormat="1" x14ac:dyDescent="0.25">
      <c r="A2" s="124">
        <v>0.1</v>
      </c>
      <c r="B2" s="124"/>
      <c r="C2" s="124"/>
      <c r="D2" s="30"/>
      <c r="E2" s="124">
        <v>0.1</v>
      </c>
      <c r="F2" s="124"/>
      <c r="G2" s="124"/>
      <c r="I2" s="124">
        <v>0.1</v>
      </c>
      <c r="J2" s="124"/>
      <c r="K2" s="124"/>
      <c r="M2" s="124">
        <v>0.1</v>
      </c>
      <c r="N2" s="124"/>
      <c r="O2" s="124"/>
      <c r="Q2" s="124">
        <v>0.1</v>
      </c>
      <c r="R2" s="124"/>
      <c r="S2" s="124"/>
      <c r="U2" s="124">
        <v>0.1</v>
      </c>
      <c r="V2" s="124"/>
      <c r="W2" s="124"/>
      <c r="Y2" s="124">
        <v>0.1</v>
      </c>
      <c r="Z2" s="124"/>
      <c r="AA2" s="124"/>
      <c r="AC2" s="124">
        <v>0.1</v>
      </c>
      <c r="AD2" s="124"/>
      <c r="AE2" s="124"/>
      <c r="AG2" s="124">
        <v>0.1</v>
      </c>
      <c r="AH2" s="124"/>
      <c r="AI2" s="124"/>
    </row>
    <row r="3" spans="1:35" s="18" customFormat="1" x14ac:dyDescent="0.25">
      <c r="A3" s="17" t="s">
        <v>3</v>
      </c>
      <c r="B3" s="17" t="s">
        <v>0</v>
      </c>
      <c r="C3" s="17" t="s">
        <v>1</v>
      </c>
      <c r="D3" s="28"/>
      <c r="E3" s="20" t="s">
        <v>3</v>
      </c>
      <c r="F3" s="20" t="s">
        <v>0</v>
      </c>
      <c r="G3" s="20" t="s">
        <v>1</v>
      </c>
      <c r="I3" s="20" t="s">
        <v>3</v>
      </c>
      <c r="J3" s="20" t="s">
        <v>0</v>
      </c>
      <c r="K3" s="20" t="s">
        <v>1</v>
      </c>
      <c r="M3" s="21" t="s">
        <v>3</v>
      </c>
      <c r="N3" s="21" t="s">
        <v>0</v>
      </c>
      <c r="O3" s="21" t="s">
        <v>1</v>
      </c>
      <c r="Q3" s="21" t="s">
        <v>3</v>
      </c>
      <c r="R3" s="21" t="s">
        <v>0</v>
      </c>
      <c r="S3" s="21" t="s">
        <v>1</v>
      </c>
      <c r="U3" s="21" t="s">
        <v>3</v>
      </c>
      <c r="V3" s="21" t="s">
        <v>0</v>
      </c>
      <c r="W3" s="21" t="s">
        <v>1</v>
      </c>
      <c r="Y3" s="21" t="s">
        <v>3</v>
      </c>
      <c r="Z3" s="21" t="s">
        <v>0</v>
      </c>
      <c r="AA3" s="21" t="s">
        <v>1</v>
      </c>
      <c r="AC3" s="21" t="s">
        <v>3</v>
      </c>
      <c r="AD3" s="21" t="s">
        <v>0</v>
      </c>
      <c r="AE3" s="21" t="s">
        <v>1</v>
      </c>
      <c r="AG3" s="20" t="s">
        <v>3</v>
      </c>
      <c r="AH3" s="20" t="s">
        <v>0</v>
      </c>
      <c r="AI3" s="20" t="s">
        <v>1</v>
      </c>
    </row>
    <row r="4" spans="1:35" x14ac:dyDescent="0.25">
      <c r="A4" s="4">
        <v>5.7503999999999997E-5</v>
      </c>
      <c r="B4" s="19">
        <v>2.915E-5</v>
      </c>
      <c r="C4" s="25">
        <f>($A$2+$A$37)/($A$33-B4)</f>
        <v>5023.7548818295309</v>
      </c>
      <c r="E4" s="4">
        <v>5.7875999999999999E-5</v>
      </c>
      <c r="F4" s="19">
        <v>2.9366E-5</v>
      </c>
      <c r="G4" s="25">
        <f>($A$2+$A$37)/($E$33-F4)</f>
        <v>5001.6785837763618</v>
      </c>
      <c r="I4" s="8">
        <v>5.8091999999999999E-5</v>
      </c>
      <c r="J4" s="22">
        <v>2.953E-5</v>
      </c>
      <c r="K4" s="42">
        <f>($A$2+$A$37)/($I$33-J4)</f>
        <v>4991.2620412571659</v>
      </c>
      <c r="M4" s="8">
        <v>5.8386E-5</v>
      </c>
      <c r="N4" s="5">
        <v>2.9762000000000001E-5</v>
      </c>
      <c r="O4" s="42">
        <f>($A$2+$A$37)/($M$33-N4)</f>
        <v>4978.6281091487672</v>
      </c>
      <c r="Q4" s="8">
        <v>5.8656000000000002E-5</v>
      </c>
      <c r="R4" s="22">
        <v>2.9904E-5</v>
      </c>
      <c r="S4" s="42">
        <f>($A$2+$A$37)/($Q$33-R4)</f>
        <v>4963.2060461416058</v>
      </c>
      <c r="U4" s="8">
        <v>5.8829999999999997E-5</v>
      </c>
      <c r="V4" s="22">
        <v>3.0139999999999999E-5</v>
      </c>
      <c r="W4" s="42">
        <f t="shared" ref="W4:W31" si="0">($A$2+$A$37)/($U$33-V4)</f>
        <v>4967.7014800585284</v>
      </c>
      <c r="Y4" s="8">
        <v>5.9073999999999997E-5</v>
      </c>
      <c r="Z4" s="22">
        <v>3.0238000000000001E-5</v>
      </c>
      <c r="AA4" s="42">
        <f>($A$2+$A$37)/($Y$33-Z4)</f>
        <v>4944.5214979195562</v>
      </c>
      <c r="AC4" s="8">
        <v>5.9422000000000001E-5</v>
      </c>
      <c r="AD4" s="22">
        <v>3.0454E-5</v>
      </c>
      <c r="AE4" s="42">
        <f>($A$2+$A$37)/($AC$33-AD4)</f>
        <v>4923.8024066551725</v>
      </c>
      <c r="AG4" s="8">
        <v>5.9672000000000001E-5</v>
      </c>
      <c r="AH4" s="22">
        <v>3.0729999999999999E-5</v>
      </c>
      <c r="AI4" s="42">
        <f>($A$2+$A$37)/($AG$33-AH4)</f>
        <v>4918.343766706329</v>
      </c>
    </row>
    <row r="5" spans="1:35" x14ac:dyDescent="0.25">
      <c r="A5" s="4">
        <v>5.7512000000000001E-5</v>
      </c>
      <c r="B5" s="19">
        <v>2.9156E-5</v>
      </c>
      <c r="C5" s="25">
        <f>($A$2+$A$37)/($A$33-B5)</f>
        <v>5024.8170185347408</v>
      </c>
      <c r="E5" s="4">
        <v>5.7880000000000001E-5</v>
      </c>
      <c r="F5" s="19">
        <v>2.9368000000000001E-5</v>
      </c>
      <c r="G5" s="25">
        <f t="shared" ref="G5:G31" si="1">($A$2+$A$37)/($E$33-F5)</f>
        <v>5002.0294749923578</v>
      </c>
      <c r="I5" s="4">
        <v>5.8087999999999997E-5</v>
      </c>
      <c r="J5" s="19">
        <v>2.953E-5</v>
      </c>
      <c r="K5" s="25">
        <f t="shared" ref="K5:K31" si="2">($A$2+$A$37)/($I$33-J5)</f>
        <v>4991.2620412571659</v>
      </c>
      <c r="M5" s="4">
        <v>5.8386E-5</v>
      </c>
      <c r="N5" s="9">
        <v>2.9765999999999999E-5</v>
      </c>
      <c r="O5" s="25">
        <f t="shared" ref="O5:O16" si="3">($A$2+$A$37)/($M$33-N5)</f>
        <v>4979.3234864243368</v>
      </c>
      <c r="Q5" s="4">
        <v>5.8680000000000001E-5</v>
      </c>
      <c r="R5" s="19">
        <v>2.9906000000000001E-5</v>
      </c>
      <c r="S5" s="25">
        <f t="shared" ref="S5:S31" si="4">($A$2+$A$37)/($Q$33-R5)</f>
        <v>4963.5515598738966</v>
      </c>
      <c r="U5" s="4">
        <v>5.8829999999999997E-5</v>
      </c>
      <c r="V5" s="19">
        <v>3.0083999999999999E-5</v>
      </c>
      <c r="W5" s="25">
        <f t="shared" si="0"/>
        <v>4958.0291064421626</v>
      </c>
      <c r="Y5" s="4">
        <v>5.9072E-5</v>
      </c>
      <c r="Z5" s="19">
        <v>3.0241999999999999E-5</v>
      </c>
      <c r="AA5" s="25">
        <f t="shared" ref="AA5:AA31" si="5">($A$2+$A$37)/($Y$33-Z5)</f>
        <v>4945.207379664309</v>
      </c>
      <c r="AC5" s="4">
        <v>5.9423999999999999E-5</v>
      </c>
      <c r="AD5" s="19">
        <v>3.0456000000000001E-5</v>
      </c>
      <c r="AE5" s="25">
        <f t="shared" ref="AE5:AE31" si="6">($A$2+$A$37)/($AC$33-AD5)</f>
        <v>4924.142455806289</v>
      </c>
      <c r="AG5" s="4">
        <v>5.9676000000000003E-5</v>
      </c>
      <c r="AH5" s="19">
        <v>3.0757999999999999E-5</v>
      </c>
      <c r="AI5" s="25">
        <f t="shared" ref="AI5:AI31" si="7">($A$2+$A$37)/($AG$33-AH5)</f>
        <v>4923.0981685108127</v>
      </c>
    </row>
    <row r="6" spans="1:35" x14ac:dyDescent="0.25">
      <c r="A6" s="4">
        <v>5.7522000000000003E-5</v>
      </c>
      <c r="B6" s="19">
        <v>2.9158000000000001E-5</v>
      </c>
      <c r="C6" s="25">
        <f t="shared" ref="C6:C31" si="8">($A$2+$A$37)/($A$33-B6)</f>
        <v>5025.1711639146215</v>
      </c>
      <c r="E6" s="4">
        <v>5.7881999999999999E-5</v>
      </c>
      <c r="F6" s="19">
        <v>2.9377999999999999E-5</v>
      </c>
      <c r="G6" s="25">
        <f t="shared" si="1"/>
        <v>5003.7846698314188</v>
      </c>
      <c r="I6" s="4">
        <v>5.8096000000000001E-5</v>
      </c>
      <c r="J6" s="19">
        <v>2.9544E-5</v>
      </c>
      <c r="K6" s="25">
        <f t="shared" si="2"/>
        <v>4993.7090871797955</v>
      </c>
      <c r="M6" s="4">
        <v>5.8386E-5</v>
      </c>
      <c r="N6" s="9">
        <v>2.9765999999999999E-5</v>
      </c>
      <c r="O6" s="25">
        <f t="shared" si="3"/>
        <v>4979.3234864243368</v>
      </c>
      <c r="Q6" s="4">
        <v>5.8646000000000001E-5</v>
      </c>
      <c r="R6" s="19">
        <v>2.991E-5</v>
      </c>
      <c r="S6" s="25">
        <f t="shared" si="4"/>
        <v>4964.2427316762632</v>
      </c>
      <c r="U6" s="4">
        <v>5.8832000000000002E-5</v>
      </c>
      <c r="V6" s="19">
        <v>3.0136000000000001E-5</v>
      </c>
      <c r="W6" s="25">
        <f t="shared" si="0"/>
        <v>4967.0093448643092</v>
      </c>
      <c r="Y6" s="4">
        <v>5.9079999999999997E-5</v>
      </c>
      <c r="Z6" s="19">
        <v>3.0244E-5</v>
      </c>
      <c r="AA6" s="25">
        <f t="shared" si="5"/>
        <v>4945.5503918984532</v>
      </c>
      <c r="AC6" s="4">
        <v>5.9422000000000001E-5</v>
      </c>
      <c r="AD6" s="19">
        <v>3.0462000000000001E-5</v>
      </c>
      <c r="AE6" s="25">
        <f t="shared" si="6"/>
        <v>4925.1628851329833</v>
      </c>
      <c r="AG6" s="4">
        <v>5.9679999999999998E-5</v>
      </c>
      <c r="AH6" s="19">
        <v>3.0746E-5</v>
      </c>
      <c r="AI6" s="25">
        <f t="shared" si="7"/>
        <v>4921.0594426710359</v>
      </c>
    </row>
    <row r="7" spans="1:35" x14ac:dyDescent="0.25">
      <c r="A7" s="4">
        <v>5.7519999999999998E-5</v>
      </c>
      <c r="B7" s="19">
        <v>2.9159999999999999E-5</v>
      </c>
      <c r="C7" s="25">
        <f t="shared" si="8"/>
        <v>5025.5253592178278</v>
      </c>
      <c r="E7" s="4">
        <v>5.7843999999999997E-5</v>
      </c>
      <c r="F7" s="19">
        <v>2.9382000000000001E-5</v>
      </c>
      <c r="G7" s="25">
        <f t="shared" si="1"/>
        <v>5004.4870927148659</v>
      </c>
      <c r="I7" s="4">
        <v>5.8091999999999999E-5</v>
      </c>
      <c r="J7" s="19">
        <v>2.955E-5</v>
      </c>
      <c r="K7" s="25">
        <f t="shared" si="2"/>
        <v>4994.7585558132496</v>
      </c>
      <c r="M7" s="4">
        <v>5.8387999999999997E-5</v>
      </c>
      <c r="N7" s="9">
        <v>2.9765999999999999E-5</v>
      </c>
      <c r="O7" s="25">
        <f t="shared" si="3"/>
        <v>4979.3234864243368</v>
      </c>
      <c r="Q7" s="4">
        <v>5.8647999999999998E-5</v>
      </c>
      <c r="R7" s="19">
        <v>2.9912000000000001E-5</v>
      </c>
      <c r="S7" s="25">
        <f t="shared" si="4"/>
        <v>4964.5883897664417</v>
      </c>
      <c r="U7" s="4">
        <v>5.8832000000000002E-5</v>
      </c>
      <c r="V7" s="19">
        <v>3.0108E-5</v>
      </c>
      <c r="W7" s="25">
        <f t="shared" si="0"/>
        <v>4962.1697934997701</v>
      </c>
      <c r="Y7" s="4">
        <v>5.9094E-5</v>
      </c>
      <c r="Z7" s="19">
        <v>3.025E-5</v>
      </c>
      <c r="AA7" s="25">
        <f t="shared" si="5"/>
        <v>4946.5797141667827</v>
      </c>
      <c r="AC7" s="4">
        <v>5.944E-5</v>
      </c>
      <c r="AD7" s="19">
        <v>3.0490000000000001E-5</v>
      </c>
      <c r="AE7" s="25">
        <f t="shared" si="6"/>
        <v>4929.9304861033934</v>
      </c>
      <c r="AG7" s="4">
        <v>5.9685999999999997E-5</v>
      </c>
      <c r="AH7" s="19">
        <v>3.0781999999999998E-5</v>
      </c>
      <c r="AI7" s="25">
        <f t="shared" si="7"/>
        <v>4927.1806920857571</v>
      </c>
    </row>
    <row r="8" spans="1:35" x14ac:dyDescent="0.25">
      <c r="A8" s="4">
        <v>5.7556000000000003E-5</v>
      </c>
      <c r="B8" s="19">
        <v>2.9162E-5</v>
      </c>
      <c r="C8" s="25">
        <f t="shared" si="8"/>
        <v>5025.879604454919</v>
      </c>
      <c r="E8" s="4">
        <v>5.7836E-5</v>
      </c>
      <c r="F8" s="19">
        <v>2.9383999999999999E-5</v>
      </c>
      <c r="G8" s="25">
        <f t="shared" si="1"/>
        <v>5004.8383781154889</v>
      </c>
      <c r="I8" s="4">
        <v>5.8090000000000001E-5</v>
      </c>
      <c r="J8" s="19">
        <v>2.9552000000000001E-5</v>
      </c>
      <c r="K8" s="25">
        <f t="shared" si="2"/>
        <v>4995.1084767221046</v>
      </c>
      <c r="M8" s="4">
        <v>5.8387999999999997E-5</v>
      </c>
      <c r="N8" s="9">
        <v>2.9765999999999999E-5</v>
      </c>
      <c r="O8" s="25">
        <f t="shared" si="3"/>
        <v>4979.3234864243368</v>
      </c>
      <c r="Q8" s="4">
        <v>5.8644000000000003E-5</v>
      </c>
      <c r="R8" s="19">
        <v>2.9916E-5</v>
      </c>
      <c r="S8" s="25">
        <f t="shared" si="4"/>
        <v>4965.2798503750555</v>
      </c>
      <c r="U8" s="4">
        <v>5.8832000000000002E-5</v>
      </c>
      <c r="V8" s="19">
        <v>3.0117999999999999E-5</v>
      </c>
      <c r="W8" s="25">
        <f t="shared" si="0"/>
        <v>4963.8971217154367</v>
      </c>
      <c r="Y8" s="4">
        <v>5.9104000000000002E-5</v>
      </c>
      <c r="Z8" s="19">
        <v>3.025E-5</v>
      </c>
      <c r="AA8" s="25">
        <f t="shared" si="5"/>
        <v>4946.5797141667827</v>
      </c>
      <c r="AC8" s="4">
        <v>5.9441999999999998E-5</v>
      </c>
      <c r="AD8" s="19">
        <v>3.0494E-5</v>
      </c>
      <c r="AE8" s="25">
        <f t="shared" si="6"/>
        <v>4930.612325542912</v>
      </c>
      <c r="AG8" s="4">
        <v>5.9688000000000002E-5</v>
      </c>
      <c r="AH8" s="19">
        <v>3.0787999999999997E-5</v>
      </c>
      <c r="AI8" s="25">
        <f t="shared" si="7"/>
        <v>4928.2023811580902</v>
      </c>
    </row>
    <row r="9" spans="1:35" x14ac:dyDescent="0.25">
      <c r="A9" s="4">
        <v>5.7564E-5</v>
      </c>
      <c r="B9" s="19">
        <v>2.9164000000000001E-5</v>
      </c>
      <c r="C9" s="25">
        <f t="shared" si="8"/>
        <v>5026.2338996364533</v>
      </c>
      <c r="E9" s="4">
        <v>5.7849999999999997E-5</v>
      </c>
      <c r="F9" s="19">
        <v>2.9388000000000001E-5</v>
      </c>
      <c r="G9" s="25">
        <f t="shared" si="1"/>
        <v>5005.5410968864544</v>
      </c>
      <c r="I9" s="4">
        <v>5.8091999999999999E-5</v>
      </c>
      <c r="J9" s="19">
        <v>2.9552000000000001E-5</v>
      </c>
      <c r="K9" s="25">
        <f t="shared" si="2"/>
        <v>4995.1084767221046</v>
      </c>
      <c r="M9" s="4">
        <v>5.8387999999999997E-5</v>
      </c>
      <c r="N9" s="9">
        <v>2.9768E-5</v>
      </c>
      <c r="O9" s="25">
        <f t="shared" si="3"/>
        <v>4979.6712479110047</v>
      </c>
      <c r="Q9" s="4">
        <v>5.8652E-5</v>
      </c>
      <c r="R9" s="19">
        <v>2.9916E-5</v>
      </c>
      <c r="S9" s="25">
        <f t="shared" si="4"/>
        <v>4965.2798503750555</v>
      </c>
      <c r="U9" s="4">
        <v>5.8839999999999999E-5</v>
      </c>
      <c r="V9" s="19">
        <v>3.0150000000000001E-5</v>
      </c>
      <c r="W9" s="25">
        <f t="shared" si="0"/>
        <v>4969.4326622458566</v>
      </c>
      <c r="Y9" s="4">
        <v>5.9082000000000001E-5</v>
      </c>
      <c r="Z9" s="19">
        <v>3.0252000000000001E-5</v>
      </c>
      <c r="AA9" s="25">
        <f t="shared" si="5"/>
        <v>4946.9229168112124</v>
      </c>
      <c r="AC9" s="4">
        <v>5.9423999999999999E-5</v>
      </c>
      <c r="AD9" s="19">
        <v>3.0494E-5</v>
      </c>
      <c r="AE9" s="25">
        <f t="shared" si="6"/>
        <v>4930.612325542912</v>
      </c>
      <c r="AG9" s="4">
        <v>5.9700000000000001E-5</v>
      </c>
      <c r="AH9" s="19">
        <v>3.078E-5</v>
      </c>
      <c r="AI9" s="25">
        <f t="shared" si="7"/>
        <v>4926.8402231934615</v>
      </c>
    </row>
    <row r="10" spans="1:35" x14ac:dyDescent="0.25">
      <c r="A10" s="4">
        <v>5.7547999999999999E-5</v>
      </c>
      <c r="B10" s="19">
        <v>2.9164000000000001E-5</v>
      </c>
      <c r="C10" s="25">
        <f t="shared" si="8"/>
        <v>5026.2338996364533</v>
      </c>
      <c r="E10" s="4">
        <v>5.7868000000000002E-5</v>
      </c>
      <c r="F10" s="19">
        <v>2.9396000000000001E-5</v>
      </c>
      <c r="G10" s="25">
        <f t="shared" si="1"/>
        <v>5006.9471265982147</v>
      </c>
      <c r="I10" s="4">
        <v>5.8094000000000003E-5</v>
      </c>
      <c r="J10" s="19">
        <v>2.9560000000000002E-5</v>
      </c>
      <c r="K10" s="25">
        <f t="shared" si="2"/>
        <v>4996.5086507874939</v>
      </c>
      <c r="M10" s="4">
        <v>5.8391999999999999E-5</v>
      </c>
      <c r="N10" s="9">
        <v>2.9768E-5</v>
      </c>
      <c r="O10" s="25">
        <f t="shared" si="3"/>
        <v>4979.6712479110047</v>
      </c>
      <c r="Q10" s="4">
        <v>5.8641999999999999E-5</v>
      </c>
      <c r="R10" s="19">
        <v>2.9916E-5</v>
      </c>
      <c r="S10" s="25">
        <f t="shared" si="4"/>
        <v>4965.2798503750555</v>
      </c>
      <c r="U10" s="4">
        <v>5.8884000000000001E-5</v>
      </c>
      <c r="V10" s="19">
        <v>3.0086E-5</v>
      </c>
      <c r="W10" s="25">
        <f t="shared" si="0"/>
        <v>4958.3738997397159</v>
      </c>
      <c r="Y10" s="4">
        <v>5.9076000000000002E-5</v>
      </c>
      <c r="Z10" s="19">
        <v>3.0253999999999999E-5</v>
      </c>
      <c r="AA10" s="25">
        <f t="shared" si="5"/>
        <v>4947.2661670829866</v>
      </c>
      <c r="AC10" s="4">
        <v>5.9434000000000001E-5</v>
      </c>
      <c r="AD10" s="19">
        <v>3.0497999999999998E-5</v>
      </c>
      <c r="AE10" s="25">
        <f t="shared" si="6"/>
        <v>4931.2943536136218</v>
      </c>
      <c r="AG10" s="4">
        <v>5.9700000000000001E-5</v>
      </c>
      <c r="AH10" s="19">
        <v>3.0747999999999998E-5</v>
      </c>
      <c r="AI10" s="25">
        <f t="shared" si="7"/>
        <v>4921.3991130437762</v>
      </c>
    </row>
    <row r="11" spans="1:35" x14ac:dyDescent="0.25">
      <c r="A11" s="4">
        <v>5.7584000000000003E-5</v>
      </c>
      <c r="B11" s="19">
        <v>2.9166000000000002E-5</v>
      </c>
      <c r="C11" s="25">
        <f t="shared" si="8"/>
        <v>5026.5882447729955</v>
      </c>
      <c r="E11" s="4">
        <v>5.7852000000000001E-5</v>
      </c>
      <c r="F11" s="19">
        <v>2.94E-5</v>
      </c>
      <c r="G11" s="25">
        <f t="shared" si="1"/>
        <v>5007.6504377053698</v>
      </c>
      <c r="I11" s="4">
        <v>5.8102E-5</v>
      </c>
      <c r="J11" s="19">
        <v>2.9561999999999999E-5</v>
      </c>
      <c r="K11" s="25">
        <f t="shared" si="2"/>
        <v>4996.8588169628893</v>
      </c>
      <c r="M11" s="4">
        <v>5.8391999999999999E-5</v>
      </c>
      <c r="N11" s="9">
        <v>2.9771999999999999E-5</v>
      </c>
      <c r="O11" s="25">
        <f t="shared" si="3"/>
        <v>4980.3669166329901</v>
      </c>
      <c r="Q11" s="4">
        <v>5.8638000000000003E-5</v>
      </c>
      <c r="R11" s="19">
        <v>2.9920000000000002E-5</v>
      </c>
      <c r="S11" s="25">
        <f t="shared" si="4"/>
        <v>4965.9715036217458</v>
      </c>
      <c r="U11" s="4">
        <v>5.8854000000000003E-5</v>
      </c>
      <c r="V11" s="19">
        <v>3.0102000000000001E-5</v>
      </c>
      <c r="W11" s="25">
        <f t="shared" si="0"/>
        <v>4961.1339734796557</v>
      </c>
      <c r="Y11" s="4">
        <v>5.9077999999999999E-5</v>
      </c>
      <c r="Z11" s="19">
        <v>3.0253999999999999E-5</v>
      </c>
      <c r="AA11" s="25">
        <f t="shared" si="5"/>
        <v>4947.2661670829866</v>
      </c>
      <c r="AC11" s="4">
        <v>5.9416000000000002E-5</v>
      </c>
      <c r="AD11" s="19">
        <v>3.0504000000000001E-5</v>
      </c>
      <c r="AE11" s="25">
        <f t="shared" si="6"/>
        <v>4932.3177495744376</v>
      </c>
      <c r="AG11" s="4">
        <v>5.9713999999999998E-5</v>
      </c>
      <c r="AH11" s="19">
        <v>3.0747999999999998E-5</v>
      </c>
      <c r="AI11" s="25">
        <f t="shared" si="7"/>
        <v>4921.3991130437762</v>
      </c>
    </row>
    <row r="12" spans="1:35" x14ac:dyDescent="0.25">
      <c r="A12" s="4">
        <v>5.7544000000000003E-5</v>
      </c>
      <c r="B12" s="19">
        <v>2.9167999999999999E-5</v>
      </c>
      <c r="C12" s="25">
        <f t="shared" si="8"/>
        <v>5026.9426398751093</v>
      </c>
      <c r="E12" s="4">
        <v>5.7853999999999999E-5</v>
      </c>
      <c r="F12" s="19">
        <v>2.9403999999999998E-5</v>
      </c>
      <c r="G12" s="25">
        <f t="shared" si="1"/>
        <v>5008.3539464243595</v>
      </c>
      <c r="I12" s="4">
        <v>5.8091999999999999E-5</v>
      </c>
      <c r="J12" s="19">
        <v>2.9561999999999999E-5</v>
      </c>
      <c r="K12" s="25">
        <f t="shared" si="2"/>
        <v>4996.8588169628893</v>
      </c>
      <c r="M12" s="4">
        <v>5.8391999999999999E-5</v>
      </c>
      <c r="N12" s="9">
        <v>2.9776000000000001E-5</v>
      </c>
      <c r="O12" s="25">
        <f t="shared" si="3"/>
        <v>4981.0627797543921</v>
      </c>
      <c r="Q12" s="4">
        <v>5.8644000000000003E-5</v>
      </c>
      <c r="R12" s="19">
        <v>2.9921999999999999E-5</v>
      </c>
      <c r="S12" s="25">
        <f t="shared" si="4"/>
        <v>4966.3174025095259</v>
      </c>
      <c r="U12" s="4">
        <v>5.8857999999999998E-5</v>
      </c>
      <c r="V12" s="19">
        <v>3.0103999999999998E-5</v>
      </c>
      <c r="W12" s="25">
        <f t="shared" si="0"/>
        <v>4961.4791987673379</v>
      </c>
      <c r="Y12" s="4">
        <v>5.9088000000000001E-5</v>
      </c>
      <c r="Z12" s="19">
        <v>3.0258000000000001E-5</v>
      </c>
      <c r="AA12" s="25">
        <f t="shared" si="5"/>
        <v>4947.9528105482304</v>
      </c>
      <c r="AC12" s="4">
        <v>5.9444000000000002E-5</v>
      </c>
      <c r="AD12" s="19">
        <v>3.0510000000000001E-5</v>
      </c>
      <c r="AE12" s="25">
        <f t="shared" si="6"/>
        <v>4933.3415703959954</v>
      </c>
      <c r="AG12" s="4">
        <v>5.9716000000000002E-5</v>
      </c>
      <c r="AH12" s="19">
        <v>3.0746E-5</v>
      </c>
      <c r="AI12" s="25">
        <f t="shared" si="7"/>
        <v>4921.0594426710359</v>
      </c>
    </row>
    <row r="13" spans="1:35" x14ac:dyDescent="0.25">
      <c r="A13" s="4">
        <v>5.7541999999999999E-5</v>
      </c>
      <c r="B13" s="19">
        <v>2.9167999999999999E-5</v>
      </c>
      <c r="C13" s="25">
        <f t="shared" si="8"/>
        <v>5026.9426398751093</v>
      </c>
      <c r="E13" s="4">
        <v>5.7852000000000001E-5</v>
      </c>
      <c r="F13" s="19">
        <v>2.9403999999999998E-5</v>
      </c>
      <c r="G13" s="25">
        <f t="shared" si="1"/>
        <v>5008.3539464243595</v>
      </c>
      <c r="I13" s="4">
        <v>5.8100000000000003E-5</v>
      </c>
      <c r="J13" s="19">
        <v>2.9561999999999999E-5</v>
      </c>
      <c r="K13" s="25">
        <f t="shared" si="2"/>
        <v>4996.8588169628893</v>
      </c>
      <c r="M13" s="4">
        <v>5.8393999999999997E-5</v>
      </c>
      <c r="N13" s="9">
        <v>2.9777999999999998E-5</v>
      </c>
      <c r="O13" s="25">
        <f t="shared" si="3"/>
        <v>4981.4107842403391</v>
      </c>
      <c r="Q13" s="4">
        <v>5.8644000000000003E-5</v>
      </c>
      <c r="R13" s="19">
        <v>2.9935999999999999E-5</v>
      </c>
      <c r="S13" s="25">
        <f t="shared" si="4"/>
        <v>4968.7400446001893</v>
      </c>
      <c r="U13" s="4">
        <v>5.8872000000000001E-5</v>
      </c>
      <c r="V13" s="19">
        <v>3.0083999999999999E-5</v>
      </c>
      <c r="W13" s="25">
        <f t="shared" si="0"/>
        <v>4958.0291064421626</v>
      </c>
      <c r="Y13" s="4">
        <v>5.9092000000000003E-5</v>
      </c>
      <c r="Z13" s="19">
        <v>3.0260000000000002E-5</v>
      </c>
      <c r="AA13" s="25">
        <f t="shared" si="5"/>
        <v>4948.2962037615389</v>
      </c>
      <c r="AC13" s="4">
        <v>5.9428000000000001E-5</v>
      </c>
      <c r="AD13" s="19">
        <v>3.0511999999999999E-5</v>
      </c>
      <c r="AE13" s="25">
        <f t="shared" si="6"/>
        <v>4933.6829384624116</v>
      </c>
      <c r="AG13" s="4">
        <v>5.9719999999999997E-5</v>
      </c>
      <c r="AH13" s="19">
        <v>3.0768000000000001E-5</v>
      </c>
      <c r="AI13" s="25">
        <f t="shared" si="7"/>
        <v>4924.7983975410525</v>
      </c>
    </row>
    <row r="14" spans="1:35" x14ac:dyDescent="0.25">
      <c r="A14" s="4">
        <v>5.7541999999999999E-5</v>
      </c>
      <c r="B14" s="19">
        <v>2.9167999999999999E-5</v>
      </c>
      <c r="C14" s="25">
        <f t="shared" si="8"/>
        <v>5026.9426398751093</v>
      </c>
      <c r="E14" s="4">
        <v>5.7847999999999999E-5</v>
      </c>
      <c r="F14" s="19">
        <v>2.9414E-5</v>
      </c>
      <c r="G14" s="25">
        <f t="shared" si="1"/>
        <v>5010.1135833203662</v>
      </c>
      <c r="I14" s="4">
        <v>5.8096000000000001E-5</v>
      </c>
      <c r="J14" s="19">
        <v>2.9561999999999999E-5</v>
      </c>
      <c r="K14" s="25">
        <f t="shared" si="2"/>
        <v>4996.8588169628893</v>
      </c>
      <c r="M14" s="4">
        <v>5.8393999999999997E-5</v>
      </c>
      <c r="N14" s="9">
        <v>2.9794E-5</v>
      </c>
      <c r="O14" s="25">
        <f t="shared" si="3"/>
        <v>4984.1965716796594</v>
      </c>
      <c r="Q14" s="4">
        <v>5.8647999999999998E-5</v>
      </c>
      <c r="R14" s="19">
        <v>2.9935999999999999E-5</v>
      </c>
      <c r="S14" s="25">
        <f t="shared" si="4"/>
        <v>4968.7400446001893</v>
      </c>
      <c r="U14" s="4">
        <v>5.8856E-5</v>
      </c>
      <c r="V14" s="19">
        <v>3.0103999999999998E-5</v>
      </c>
      <c r="W14" s="25">
        <f t="shared" si="0"/>
        <v>4961.4791987673379</v>
      </c>
      <c r="Y14" s="4">
        <v>5.9082000000000001E-5</v>
      </c>
      <c r="Z14" s="19">
        <v>3.0261999999999999E-5</v>
      </c>
      <c r="AA14" s="25">
        <f t="shared" si="5"/>
        <v>4948.6396446418657</v>
      </c>
      <c r="AC14" s="4">
        <v>5.9422000000000001E-5</v>
      </c>
      <c r="AD14" s="19">
        <v>3.0514E-5</v>
      </c>
      <c r="AE14" s="25">
        <f t="shared" si="6"/>
        <v>4934.0243537747847</v>
      </c>
      <c r="AG14" s="4">
        <v>5.9719999999999997E-5</v>
      </c>
      <c r="AH14" s="19">
        <v>3.0768000000000001E-5</v>
      </c>
      <c r="AI14" s="25">
        <f t="shared" si="7"/>
        <v>4924.7983975410525</v>
      </c>
    </row>
    <row r="15" spans="1:35" x14ac:dyDescent="0.25">
      <c r="A15" s="4">
        <v>5.7547999999999999E-5</v>
      </c>
      <c r="B15" s="19">
        <v>2.9172000000000001E-5</v>
      </c>
      <c r="C15" s="25">
        <f t="shared" si="8"/>
        <v>5027.6515800183361</v>
      </c>
      <c r="E15" s="4">
        <v>5.7846000000000001E-5</v>
      </c>
      <c r="F15" s="19">
        <v>2.9424000000000002E-5</v>
      </c>
      <c r="G15" s="25">
        <f t="shared" si="1"/>
        <v>5011.8744571138786</v>
      </c>
      <c r="I15" s="4">
        <v>5.8091999999999999E-5</v>
      </c>
      <c r="J15" s="19">
        <v>2.957E-5</v>
      </c>
      <c r="K15" s="25">
        <f t="shared" si="2"/>
        <v>4998.2599726102162</v>
      </c>
      <c r="M15" s="4">
        <v>5.8396000000000001E-5</v>
      </c>
      <c r="N15" s="9">
        <v>2.9799999999999999E-5</v>
      </c>
      <c r="O15" s="25">
        <f t="shared" si="3"/>
        <v>4985.2420454375215</v>
      </c>
      <c r="Q15" s="4">
        <v>5.8650000000000003E-5</v>
      </c>
      <c r="R15" s="19">
        <v>2.9938E-5</v>
      </c>
      <c r="S15" s="25">
        <f t="shared" si="4"/>
        <v>4969.0863292878394</v>
      </c>
      <c r="U15" s="4">
        <v>5.8875999999999997E-5</v>
      </c>
      <c r="V15" s="19">
        <v>3.0105999999999999E-5</v>
      </c>
      <c r="W15" s="25">
        <f t="shared" si="0"/>
        <v>4961.8244721040319</v>
      </c>
      <c r="Y15" s="4">
        <v>5.9111999999999999E-5</v>
      </c>
      <c r="Z15" s="19">
        <v>3.0264E-5</v>
      </c>
      <c r="AA15" s="25">
        <f t="shared" si="5"/>
        <v>4948.98313319914</v>
      </c>
      <c r="AC15" s="4">
        <v>5.944E-5</v>
      </c>
      <c r="AD15" s="19">
        <v>3.0514E-5</v>
      </c>
      <c r="AE15" s="25">
        <f t="shared" si="6"/>
        <v>4934.0243537747847</v>
      </c>
      <c r="AG15" s="4">
        <v>5.9723999999999999E-5</v>
      </c>
      <c r="AH15" s="19">
        <v>3.0768000000000001E-5</v>
      </c>
      <c r="AI15" s="25">
        <f t="shared" si="7"/>
        <v>4924.7983975410525</v>
      </c>
    </row>
    <row r="16" spans="1:35" x14ac:dyDescent="0.25">
      <c r="A16" s="4">
        <v>5.7540000000000001E-5</v>
      </c>
      <c r="B16" s="19">
        <v>2.9172000000000001E-5</v>
      </c>
      <c r="C16" s="25">
        <f t="shared" si="8"/>
        <v>5027.6515800183361</v>
      </c>
      <c r="E16" s="4">
        <v>5.7908000000000002E-5</v>
      </c>
      <c r="F16" s="19">
        <v>2.9428E-5</v>
      </c>
      <c r="G16" s="25">
        <f t="shared" si="1"/>
        <v>5012.579153254761</v>
      </c>
      <c r="I16" s="4">
        <v>5.8091999999999999E-5</v>
      </c>
      <c r="J16" s="19">
        <v>2.957E-5</v>
      </c>
      <c r="K16" s="25">
        <f t="shared" si="2"/>
        <v>4998.2599726102162</v>
      </c>
      <c r="M16" s="4">
        <v>5.8396000000000001E-5</v>
      </c>
      <c r="N16" s="9">
        <v>2.9799999999999999E-5</v>
      </c>
      <c r="O16" s="25">
        <f t="shared" si="3"/>
        <v>4985.2420454375215</v>
      </c>
      <c r="Q16" s="4">
        <v>5.8653999999999998E-5</v>
      </c>
      <c r="R16" s="19">
        <v>2.9938E-5</v>
      </c>
      <c r="S16" s="25">
        <f t="shared" si="4"/>
        <v>4969.0863292878394</v>
      </c>
      <c r="U16" s="4">
        <v>5.8896E-5</v>
      </c>
      <c r="V16" s="19">
        <v>3.0086E-5</v>
      </c>
      <c r="W16" s="25">
        <f t="shared" si="0"/>
        <v>4958.3738997397159</v>
      </c>
      <c r="Y16" s="4">
        <v>5.9079999999999997E-5</v>
      </c>
      <c r="Z16" s="19">
        <v>3.0264E-5</v>
      </c>
      <c r="AA16" s="25">
        <f t="shared" si="5"/>
        <v>4948.98313319914</v>
      </c>
      <c r="AC16" s="4">
        <v>5.9412E-5</v>
      </c>
      <c r="AD16" s="19">
        <v>3.0516000000000001E-5</v>
      </c>
      <c r="AE16" s="25">
        <f t="shared" si="6"/>
        <v>4934.3658163429227</v>
      </c>
      <c r="AG16" s="4">
        <v>5.9731999999999997E-5</v>
      </c>
      <c r="AH16" s="19">
        <v>3.0734000000000001E-5</v>
      </c>
      <c r="AI16" s="25">
        <f t="shared" si="7"/>
        <v>4919.0224046637559</v>
      </c>
    </row>
    <row r="17" spans="1:35" x14ac:dyDescent="0.25">
      <c r="A17" s="4">
        <v>5.7531999999999997E-5</v>
      </c>
      <c r="B17" s="19">
        <v>2.9173999999999999E-5</v>
      </c>
      <c r="C17" s="25">
        <f t="shared" si="8"/>
        <v>5028.0061250805948</v>
      </c>
      <c r="E17" s="4">
        <v>5.7896000000000003E-5</v>
      </c>
      <c r="F17" s="19">
        <v>2.9430000000000001E-5</v>
      </c>
      <c r="G17" s="25">
        <f t="shared" si="1"/>
        <v>5012.9315756434398</v>
      </c>
      <c r="I17" s="4">
        <v>5.8084000000000002E-5</v>
      </c>
      <c r="J17" s="19">
        <v>2.9572000000000001E-5</v>
      </c>
      <c r="K17" s="25">
        <f t="shared" si="2"/>
        <v>4998.6103843101127</v>
      </c>
      <c r="M17" s="4">
        <v>5.8400000000000003E-5</v>
      </c>
      <c r="N17" s="9">
        <v>2.9825999999999999E-5</v>
      </c>
      <c r="O17" s="25">
        <f>($A$2+$A$37)/($M$33-N17)</f>
        <v>4989.7775045113967</v>
      </c>
      <c r="Q17" s="4">
        <v>5.8658E-5</v>
      </c>
      <c r="R17" s="19">
        <v>2.9941999999999999E-5</v>
      </c>
      <c r="S17" s="25">
        <f t="shared" si="4"/>
        <v>4969.77904348432</v>
      </c>
      <c r="U17" s="4">
        <v>5.8850000000000001E-5</v>
      </c>
      <c r="V17" s="19">
        <v>3.0071999999999999E-5</v>
      </c>
      <c r="W17" s="25">
        <f t="shared" si="0"/>
        <v>4955.9613532326484</v>
      </c>
      <c r="Y17" s="4">
        <v>5.9107999999999997E-5</v>
      </c>
      <c r="Z17" s="19">
        <v>3.0266000000000001E-5</v>
      </c>
      <c r="AA17" s="25">
        <f t="shared" si="5"/>
        <v>4949.3266694432878</v>
      </c>
      <c r="AC17" s="4">
        <v>5.9416000000000002E-5</v>
      </c>
      <c r="AD17" s="19">
        <v>3.0518000000000002E-5</v>
      </c>
      <c r="AE17" s="25">
        <f t="shared" si="6"/>
        <v>4934.7073261766391</v>
      </c>
      <c r="AG17" s="4">
        <v>5.9752E-5</v>
      </c>
      <c r="AH17" s="19">
        <v>3.074E-5</v>
      </c>
      <c r="AI17" s="25">
        <f t="shared" si="7"/>
        <v>4920.040712819361</v>
      </c>
    </row>
    <row r="18" spans="1:35" x14ac:dyDescent="0.25">
      <c r="A18" s="4">
        <v>5.753E-5</v>
      </c>
      <c r="B18" s="19">
        <v>2.9176E-5</v>
      </c>
      <c r="C18" s="25">
        <f t="shared" si="8"/>
        <v>5028.360720150722</v>
      </c>
      <c r="E18" s="4">
        <v>5.7883999999999997E-5</v>
      </c>
      <c r="F18" s="19">
        <v>2.9434E-5</v>
      </c>
      <c r="G18" s="25">
        <f t="shared" si="1"/>
        <v>5013.6365691095289</v>
      </c>
      <c r="I18" s="4">
        <v>5.8087999999999997E-5</v>
      </c>
      <c r="J18" s="19">
        <v>2.9572000000000001E-5</v>
      </c>
      <c r="K18" s="25">
        <f t="shared" si="2"/>
        <v>4998.6103843101127</v>
      </c>
      <c r="M18" s="4">
        <v>5.8403999999999999E-5</v>
      </c>
      <c r="N18" s="9">
        <v>2.9825999999999999E-5</v>
      </c>
      <c r="O18" s="25">
        <f>($A$2+$A$37)/($M$33-N18)</f>
        <v>4989.7775045113967</v>
      </c>
      <c r="Q18" s="4">
        <v>5.8653999999999998E-5</v>
      </c>
      <c r="R18" s="19">
        <v>2.9944E-5</v>
      </c>
      <c r="S18" s="25">
        <f t="shared" si="4"/>
        <v>4970.1254730133423</v>
      </c>
      <c r="U18" s="4">
        <v>5.8863999999999997E-5</v>
      </c>
      <c r="V18" s="19">
        <v>3.0116000000000001E-5</v>
      </c>
      <c r="W18" s="25">
        <f t="shared" si="0"/>
        <v>4963.5515598739012</v>
      </c>
      <c r="Y18" s="4">
        <v>5.9111999999999999E-5</v>
      </c>
      <c r="Z18" s="19">
        <v>3.0266000000000001E-5</v>
      </c>
      <c r="AA18" s="25">
        <f t="shared" si="5"/>
        <v>4949.3266694432878</v>
      </c>
      <c r="AC18" s="4">
        <v>5.944E-5</v>
      </c>
      <c r="AD18" s="19">
        <v>3.0518000000000002E-5</v>
      </c>
      <c r="AE18" s="25">
        <f t="shared" si="6"/>
        <v>4934.7073261766391</v>
      </c>
      <c r="AG18" s="4">
        <v>5.9753999999999997E-5</v>
      </c>
      <c r="AH18" s="19">
        <v>3.0734000000000001E-5</v>
      </c>
      <c r="AI18" s="25">
        <f t="shared" si="7"/>
        <v>4919.0224046637559</v>
      </c>
    </row>
    <row r="19" spans="1:35" x14ac:dyDescent="0.25">
      <c r="A19" s="4">
        <v>5.7531999999999997E-5</v>
      </c>
      <c r="B19" s="19">
        <v>2.9178000000000001E-5</v>
      </c>
      <c r="C19" s="25">
        <f t="shared" si="8"/>
        <v>5028.7153652392972</v>
      </c>
      <c r="E19" s="4">
        <v>5.7881999999999999E-5</v>
      </c>
      <c r="F19" s="19">
        <v>2.9436000000000001E-5</v>
      </c>
      <c r="G19" s="25">
        <f t="shared" si="1"/>
        <v>5013.9891402078529</v>
      </c>
      <c r="I19" s="4">
        <v>5.8094000000000003E-5</v>
      </c>
      <c r="J19" s="19">
        <v>2.9575999999999999E-5</v>
      </c>
      <c r="K19" s="25">
        <f t="shared" si="2"/>
        <v>4999.3113551279002</v>
      </c>
      <c r="M19" s="4">
        <v>5.8403999999999999E-5</v>
      </c>
      <c r="N19" s="9">
        <v>2.9828E-5</v>
      </c>
      <c r="O19" s="25">
        <f t="shared" ref="O19:O31" si="9">($A$2+$A$37)/($M$33-N19)</f>
        <v>4990.1267278226333</v>
      </c>
      <c r="Q19" s="4">
        <v>5.8662000000000002E-5</v>
      </c>
      <c r="R19" s="19">
        <v>2.9947999999999999E-5</v>
      </c>
      <c r="S19" s="25">
        <f t="shared" si="4"/>
        <v>4970.8184769834461</v>
      </c>
      <c r="U19" s="4">
        <v>5.8863999999999997E-5</v>
      </c>
      <c r="V19" s="19">
        <v>3.0105999999999999E-5</v>
      </c>
      <c r="W19" s="25">
        <f t="shared" si="0"/>
        <v>4961.8244721040319</v>
      </c>
      <c r="Y19" s="4">
        <v>5.9049999999999999E-5</v>
      </c>
      <c r="Z19" s="19">
        <v>3.0267999999999999E-5</v>
      </c>
      <c r="AA19" s="25">
        <f t="shared" si="5"/>
        <v>4949.6702533842417</v>
      </c>
      <c r="AC19" s="4">
        <v>5.9394000000000001E-5</v>
      </c>
      <c r="AD19" s="19">
        <v>3.0519999999999999E-5</v>
      </c>
      <c r="AE19" s="25">
        <f t="shared" si="6"/>
        <v>4935.0488832857463</v>
      </c>
      <c r="AG19" s="4">
        <v>5.9756000000000002E-5</v>
      </c>
      <c r="AH19" s="19">
        <v>3.0722000000000002E-5</v>
      </c>
      <c r="AI19" s="25">
        <f t="shared" si="7"/>
        <v>4916.9870523938398</v>
      </c>
    </row>
    <row r="20" spans="1:35" x14ac:dyDescent="0.25">
      <c r="A20" s="4">
        <v>5.7522000000000003E-5</v>
      </c>
      <c r="B20" s="19">
        <v>2.9178000000000001E-5</v>
      </c>
      <c r="C20" s="25">
        <f t="shared" si="8"/>
        <v>5028.7153652392972</v>
      </c>
      <c r="E20" s="4">
        <v>5.7875999999999999E-5</v>
      </c>
      <c r="F20" s="19">
        <v>2.9442E-5</v>
      </c>
      <c r="G20" s="25">
        <f t="shared" si="1"/>
        <v>5015.0471510894731</v>
      </c>
      <c r="I20" s="4">
        <v>5.8109999999999998E-5</v>
      </c>
      <c r="J20" s="19">
        <v>2.9578E-5</v>
      </c>
      <c r="K20" s="25">
        <f t="shared" si="2"/>
        <v>4999.6619142664667</v>
      </c>
      <c r="M20" s="4">
        <v>5.8408E-5</v>
      </c>
      <c r="N20" s="9">
        <v>2.9828E-5</v>
      </c>
      <c r="O20" s="25">
        <f t="shared" si="9"/>
        <v>4990.1267278226333</v>
      </c>
      <c r="Q20" s="4">
        <v>5.8646000000000001E-5</v>
      </c>
      <c r="R20" s="19">
        <v>2.9958E-5</v>
      </c>
      <c r="S20" s="25">
        <f t="shared" si="4"/>
        <v>4972.5518327006794</v>
      </c>
      <c r="U20" s="4">
        <v>5.8845999999999999E-5</v>
      </c>
      <c r="V20" s="19">
        <v>3.0088000000000001E-5</v>
      </c>
      <c r="W20" s="25">
        <f t="shared" si="0"/>
        <v>4958.7187409961189</v>
      </c>
      <c r="Y20" s="4">
        <v>5.9061999999999998E-5</v>
      </c>
      <c r="Z20" s="19">
        <v>3.0267999999999999E-5</v>
      </c>
      <c r="AA20" s="25">
        <f t="shared" si="5"/>
        <v>4949.6702533842417</v>
      </c>
      <c r="AC20" s="4">
        <v>5.9385999999999997E-5</v>
      </c>
      <c r="AD20" s="19">
        <v>3.0524000000000001E-5</v>
      </c>
      <c r="AE20" s="25">
        <f t="shared" si="6"/>
        <v>4935.7321393694101</v>
      </c>
      <c r="AG20" s="4">
        <v>5.9759999999999997E-5</v>
      </c>
      <c r="AH20" s="19">
        <v>3.0722000000000002E-5</v>
      </c>
      <c r="AI20" s="25">
        <f t="shared" si="7"/>
        <v>4916.9870523938398</v>
      </c>
    </row>
    <row r="21" spans="1:35" x14ac:dyDescent="0.25">
      <c r="A21" s="4">
        <v>5.7522000000000003E-5</v>
      </c>
      <c r="B21" s="19">
        <v>2.9178000000000001E-5</v>
      </c>
      <c r="C21" s="25">
        <f t="shared" si="8"/>
        <v>5028.7153652392972</v>
      </c>
      <c r="E21" s="4">
        <v>5.7883999999999997E-5</v>
      </c>
      <c r="F21" s="19">
        <v>2.9448E-5</v>
      </c>
      <c r="G21" s="25">
        <f t="shared" si="1"/>
        <v>5016.1056085708969</v>
      </c>
      <c r="I21" s="4">
        <v>5.8102E-5</v>
      </c>
      <c r="J21" s="19">
        <v>2.9584E-5</v>
      </c>
      <c r="K21" s="25">
        <f t="shared" si="2"/>
        <v>5000.7138867249632</v>
      </c>
      <c r="M21" s="4">
        <v>5.8412000000000002E-5</v>
      </c>
      <c r="N21" s="9">
        <v>2.9828E-5</v>
      </c>
      <c r="O21" s="25">
        <f t="shared" si="9"/>
        <v>4990.1267278226333</v>
      </c>
      <c r="Q21" s="4">
        <v>5.8597999999999997E-5</v>
      </c>
      <c r="R21" s="19">
        <v>2.9966000000000001E-5</v>
      </c>
      <c r="S21" s="25">
        <f t="shared" si="4"/>
        <v>4973.9393878995033</v>
      </c>
      <c r="U21" s="4">
        <v>5.8869999999999997E-5</v>
      </c>
      <c r="V21" s="19">
        <v>3.01E-5</v>
      </c>
      <c r="W21" s="25">
        <f t="shared" si="0"/>
        <v>4960.7887962309569</v>
      </c>
      <c r="Y21" s="4">
        <v>5.9048000000000001E-5</v>
      </c>
      <c r="Z21" s="19">
        <v>3.027E-5</v>
      </c>
      <c r="AA21" s="25">
        <f t="shared" si="5"/>
        <v>4950.0138850319363</v>
      </c>
      <c r="AC21" s="4">
        <v>5.9395999999999998E-5</v>
      </c>
      <c r="AD21" s="19">
        <v>3.0524000000000001E-5</v>
      </c>
      <c r="AE21" s="25">
        <f t="shared" si="6"/>
        <v>4935.7321393694101</v>
      </c>
      <c r="AG21" s="4">
        <v>5.9759999999999997E-5</v>
      </c>
      <c r="AH21" s="19">
        <v>3.0691999999999997E-5</v>
      </c>
      <c r="AI21" s="25">
        <f t="shared" si="7"/>
        <v>4911.9060331019728</v>
      </c>
    </row>
    <row r="22" spans="1:35" x14ac:dyDescent="0.25">
      <c r="A22" s="4">
        <v>5.7525999999999998E-5</v>
      </c>
      <c r="B22" s="19">
        <v>2.9179999999999998E-5</v>
      </c>
      <c r="C22" s="25">
        <f t="shared" si="8"/>
        <v>5029.070060356903</v>
      </c>
      <c r="E22" s="4">
        <v>5.7883999999999997E-5</v>
      </c>
      <c r="F22" s="19">
        <v>2.9450000000000001E-5</v>
      </c>
      <c r="G22" s="25">
        <f t="shared" si="1"/>
        <v>5016.4585270246498</v>
      </c>
      <c r="I22" s="4">
        <v>5.8106000000000002E-5</v>
      </c>
      <c r="J22" s="19">
        <v>2.9584E-5</v>
      </c>
      <c r="K22" s="25">
        <f t="shared" si="2"/>
        <v>5000.7138867249632</v>
      </c>
      <c r="M22" s="4">
        <v>5.8412000000000002E-5</v>
      </c>
      <c r="N22" s="9">
        <v>2.9830000000000001E-5</v>
      </c>
      <c r="O22" s="25">
        <f t="shared" si="9"/>
        <v>4990.4760000200004</v>
      </c>
      <c r="Q22" s="4">
        <v>5.8597999999999997E-5</v>
      </c>
      <c r="R22" s="19">
        <v>2.9966000000000001E-5</v>
      </c>
      <c r="S22" s="25">
        <f t="shared" si="4"/>
        <v>4973.9393878995033</v>
      </c>
      <c r="U22" s="4">
        <v>5.8875999999999997E-5</v>
      </c>
      <c r="V22" s="19">
        <v>3.0091999999999999E-5</v>
      </c>
      <c r="W22" s="25">
        <f t="shared" si="0"/>
        <v>4959.408567425503</v>
      </c>
      <c r="Y22" s="4">
        <v>5.906E-5</v>
      </c>
      <c r="Z22" s="19">
        <v>3.027E-5</v>
      </c>
      <c r="AA22" s="25">
        <f t="shared" si="5"/>
        <v>4950.0138850319363</v>
      </c>
      <c r="AC22" s="4">
        <v>5.9385999999999997E-5</v>
      </c>
      <c r="AD22" s="19">
        <v>3.0524000000000001E-5</v>
      </c>
      <c r="AE22" s="25">
        <f t="shared" si="6"/>
        <v>4935.7321393694101</v>
      </c>
      <c r="AG22" s="4">
        <v>5.9759999999999997E-5</v>
      </c>
      <c r="AH22" s="19">
        <v>3.0691999999999997E-5</v>
      </c>
      <c r="AI22" s="25">
        <f t="shared" si="7"/>
        <v>4911.9060331019728</v>
      </c>
    </row>
    <row r="23" spans="1:35" x14ac:dyDescent="0.25">
      <c r="A23" s="4">
        <v>5.7528000000000002E-5</v>
      </c>
      <c r="B23" s="19">
        <v>2.9179999999999998E-5</v>
      </c>
      <c r="C23" s="25">
        <f t="shared" si="8"/>
        <v>5029.070060356903</v>
      </c>
      <c r="E23" s="4">
        <v>5.7883999999999997E-5</v>
      </c>
      <c r="F23" s="19">
        <v>2.9454E-5</v>
      </c>
      <c r="G23" s="25">
        <f t="shared" si="1"/>
        <v>5017.1645129349554</v>
      </c>
      <c r="I23" s="4">
        <v>5.8109999999999998E-5</v>
      </c>
      <c r="J23" s="19">
        <v>2.9586000000000001E-5</v>
      </c>
      <c r="K23" s="25">
        <f t="shared" si="2"/>
        <v>5001.0646425932191</v>
      </c>
      <c r="M23" s="4">
        <v>5.8414E-5</v>
      </c>
      <c r="N23" s="9">
        <v>2.9830000000000001E-5</v>
      </c>
      <c r="O23" s="25">
        <f t="shared" si="9"/>
        <v>4990.4760000200004</v>
      </c>
      <c r="Q23" s="4">
        <v>5.8597999999999997E-5</v>
      </c>
      <c r="R23" s="19">
        <v>2.9967999999999998E-5</v>
      </c>
      <c r="S23" s="25">
        <f t="shared" si="4"/>
        <v>4974.2863977037141</v>
      </c>
      <c r="U23" s="4">
        <v>5.8814000000000003E-5</v>
      </c>
      <c r="V23" s="19">
        <v>3.0110000000000001E-5</v>
      </c>
      <c r="W23" s="25">
        <f t="shared" si="0"/>
        <v>4962.515162964587</v>
      </c>
      <c r="Y23" s="4">
        <v>5.9076000000000002E-5</v>
      </c>
      <c r="Z23" s="19">
        <v>3.0273999999999998E-5</v>
      </c>
      <c r="AA23" s="25">
        <f t="shared" si="5"/>
        <v>4950.701291487293</v>
      </c>
      <c r="AC23" s="4">
        <v>5.94E-5</v>
      </c>
      <c r="AD23" s="19">
        <v>3.0531999999999998E-5</v>
      </c>
      <c r="AE23" s="25">
        <f t="shared" si="6"/>
        <v>4937.0992192735794</v>
      </c>
      <c r="AG23" s="4">
        <v>5.9763999999999999E-5</v>
      </c>
      <c r="AH23" s="19">
        <v>3.078E-5</v>
      </c>
      <c r="AI23" s="25">
        <f t="shared" si="7"/>
        <v>4926.8402231934615</v>
      </c>
    </row>
    <row r="24" spans="1:35" x14ac:dyDescent="0.25">
      <c r="A24" s="4">
        <v>5.753E-5</v>
      </c>
      <c r="B24" s="19">
        <v>2.9181999999999999E-5</v>
      </c>
      <c r="C24" s="25">
        <f t="shared" si="8"/>
        <v>5029.4248055141297</v>
      </c>
      <c r="E24" s="4">
        <v>5.7883999999999997E-5</v>
      </c>
      <c r="F24" s="19">
        <v>2.9456000000000001E-5</v>
      </c>
      <c r="G24" s="25">
        <f t="shared" si="1"/>
        <v>5017.5175804124792</v>
      </c>
      <c r="I24" s="4">
        <v>5.8114E-5</v>
      </c>
      <c r="J24" s="19">
        <v>2.9587999999999999E-5</v>
      </c>
      <c r="K24" s="25">
        <f t="shared" si="2"/>
        <v>5001.4154476697722</v>
      </c>
      <c r="M24" s="4">
        <v>5.8414E-5</v>
      </c>
      <c r="N24" s="9">
        <v>2.9832000000000002E-5</v>
      </c>
      <c r="O24" s="25">
        <f t="shared" si="9"/>
        <v>4990.8253211137635</v>
      </c>
      <c r="Q24" s="4">
        <v>5.8607999999999999E-5</v>
      </c>
      <c r="R24" s="19">
        <v>2.9967999999999998E-5</v>
      </c>
      <c r="S24" s="25">
        <f t="shared" si="4"/>
        <v>4974.2863977037141</v>
      </c>
      <c r="U24" s="4">
        <v>5.8816000000000001E-5</v>
      </c>
      <c r="V24" s="19">
        <v>3.0076000000000001E-5</v>
      </c>
      <c r="W24" s="25">
        <f t="shared" si="0"/>
        <v>4956.6504126404061</v>
      </c>
      <c r="Y24" s="4">
        <v>5.9061999999999998E-5</v>
      </c>
      <c r="Z24" s="19">
        <v>3.0275999999999999E-5</v>
      </c>
      <c r="AA24" s="25">
        <f t="shared" si="5"/>
        <v>4951.0450663148395</v>
      </c>
      <c r="AC24" s="4">
        <v>5.9416000000000002E-5</v>
      </c>
      <c r="AD24" s="19">
        <v>3.0531999999999998E-5</v>
      </c>
      <c r="AE24" s="25">
        <f t="shared" si="6"/>
        <v>4937.0992192735794</v>
      </c>
      <c r="AG24" s="4">
        <v>5.9768000000000001E-5</v>
      </c>
      <c r="AH24" s="19">
        <v>3.0747999999999998E-5</v>
      </c>
      <c r="AI24" s="25">
        <f t="shared" si="7"/>
        <v>4921.3991130437762</v>
      </c>
    </row>
    <row r="25" spans="1:35" x14ac:dyDescent="0.25">
      <c r="A25" s="4">
        <v>5.7535999999999999E-5</v>
      </c>
      <c r="B25" s="19">
        <v>2.9186000000000001E-5</v>
      </c>
      <c r="C25" s="25">
        <f t="shared" si="8"/>
        <v>5030.1344459898028</v>
      </c>
      <c r="E25" s="4">
        <v>5.7890000000000003E-5</v>
      </c>
      <c r="F25" s="19">
        <v>2.9459999999999999E-5</v>
      </c>
      <c r="G25" s="25">
        <f t="shared" si="1"/>
        <v>5018.2238644647205</v>
      </c>
      <c r="I25" s="4">
        <v>5.8109999999999998E-5</v>
      </c>
      <c r="J25" s="19">
        <v>2.9587999999999999E-5</v>
      </c>
      <c r="K25" s="25">
        <f t="shared" si="2"/>
        <v>5001.4154476697722</v>
      </c>
      <c r="M25" s="4">
        <v>5.8415999999999998E-5</v>
      </c>
      <c r="N25" s="9">
        <v>2.9833999999999999E-5</v>
      </c>
      <c r="O25" s="25">
        <f t="shared" si="9"/>
        <v>4991.1746911141909</v>
      </c>
      <c r="Q25" s="4">
        <v>5.8612000000000001E-5</v>
      </c>
      <c r="R25" s="19">
        <v>2.9969999999999999E-5</v>
      </c>
      <c r="S25" s="25">
        <f t="shared" si="4"/>
        <v>4974.6334559299885</v>
      </c>
      <c r="U25" s="4">
        <v>5.8829999999999997E-5</v>
      </c>
      <c r="V25" s="19">
        <v>3.0090000000000002E-5</v>
      </c>
      <c r="W25" s="25">
        <f t="shared" si="0"/>
        <v>4959.0636302213779</v>
      </c>
      <c r="Y25" s="4">
        <v>5.9067999999999998E-5</v>
      </c>
      <c r="Z25" s="19">
        <v>3.0280000000000001E-5</v>
      </c>
      <c r="AA25" s="25">
        <f t="shared" si="5"/>
        <v>4951.7327592193906</v>
      </c>
      <c r="AC25" s="4">
        <v>5.94E-5</v>
      </c>
      <c r="AD25" s="19">
        <v>3.0531999999999998E-5</v>
      </c>
      <c r="AE25" s="25">
        <f t="shared" si="6"/>
        <v>4937.0992192735794</v>
      </c>
      <c r="AG25" s="4">
        <v>5.9768000000000001E-5</v>
      </c>
      <c r="AH25" s="19">
        <v>3.0747999999999998E-5</v>
      </c>
      <c r="AI25" s="25">
        <f t="shared" si="7"/>
        <v>4921.3991130437762</v>
      </c>
    </row>
    <row r="26" spans="1:35" x14ac:dyDescent="0.25">
      <c r="A26" s="4">
        <v>5.7544000000000003E-5</v>
      </c>
      <c r="B26" s="19">
        <v>2.9186000000000001E-5</v>
      </c>
      <c r="C26" s="25">
        <f t="shared" si="8"/>
        <v>5030.1344459898028</v>
      </c>
      <c r="E26" s="4">
        <v>5.7886000000000001E-5</v>
      </c>
      <c r="F26" s="19">
        <v>2.9462E-5</v>
      </c>
      <c r="G26" s="25">
        <f t="shared" si="1"/>
        <v>5018.5770810604263</v>
      </c>
      <c r="I26" s="4">
        <v>5.8108E-5</v>
      </c>
      <c r="J26" s="19">
        <v>2.959E-5</v>
      </c>
      <c r="K26" s="25">
        <f t="shared" si="2"/>
        <v>5001.7663019649799</v>
      </c>
      <c r="M26" s="4">
        <v>5.8415999999999998E-5</v>
      </c>
      <c r="N26" s="9">
        <v>2.9839999999999999E-5</v>
      </c>
      <c r="O26" s="25">
        <f t="shared" si="9"/>
        <v>4992.2230946581931</v>
      </c>
      <c r="Q26" s="4">
        <v>5.8612000000000001E-5</v>
      </c>
      <c r="R26" s="19">
        <v>2.9972E-5</v>
      </c>
      <c r="S26" s="25">
        <f t="shared" si="4"/>
        <v>4974.9805625884637</v>
      </c>
      <c r="U26" s="4">
        <v>5.8829999999999997E-5</v>
      </c>
      <c r="V26" s="19">
        <v>3.0114E-5</v>
      </c>
      <c r="W26" s="25">
        <f t="shared" si="0"/>
        <v>4963.2060461416104</v>
      </c>
      <c r="Y26" s="4">
        <v>5.9067999999999998E-5</v>
      </c>
      <c r="Z26" s="19">
        <v>3.0284E-5</v>
      </c>
      <c r="AA26" s="25">
        <f t="shared" si="5"/>
        <v>4952.4206431895536</v>
      </c>
      <c r="AC26" s="4">
        <v>5.9395999999999998E-5</v>
      </c>
      <c r="AD26" s="19">
        <v>3.0534000000000003E-5</v>
      </c>
      <c r="AE26" s="25">
        <f t="shared" si="6"/>
        <v>4937.4411075854659</v>
      </c>
      <c r="AG26" s="4">
        <v>5.9716000000000002E-5</v>
      </c>
      <c r="AH26" s="19">
        <v>3.0746E-5</v>
      </c>
      <c r="AI26" s="25">
        <f t="shared" si="7"/>
        <v>4921.0594426710359</v>
      </c>
    </row>
    <row r="27" spans="1:35" x14ac:dyDescent="0.25">
      <c r="A27" s="4">
        <v>5.7531999999999997E-5</v>
      </c>
      <c r="B27" s="19">
        <v>2.9186000000000001E-5</v>
      </c>
      <c r="C27" s="25">
        <f t="shared" si="8"/>
        <v>5030.1344459898028</v>
      </c>
      <c r="E27" s="4">
        <v>5.7898E-5</v>
      </c>
      <c r="F27" s="19">
        <v>2.9468E-5</v>
      </c>
      <c r="G27" s="25">
        <f t="shared" si="1"/>
        <v>5019.6370292518814</v>
      </c>
      <c r="I27" s="4">
        <v>5.8100000000000003E-5</v>
      </c>
      <c r="J27" s="19">
        <v>2.9592000000000001E-5</v>
      </c>
      <c r="K27" s="25">
        <f t="shared" si="2"/>
        <v>5002.1172054892004</v>
      </c>
      <c r="M27" s="4">
        <v>5.8418000000000002E-5</v>
      </c>
      <c r="N27" s="9">
        <v>2.9842E-5</v>
      </c>
      <c r="O27" s="25">
        <f t="shared" si="9"/>
        <v>4992.5726603880239</v>
      </c>
      <c r="Q27" s="4">
        <v>5.8612000000000001E-5</v>
      </c>
      <c r="R27" s="19">
        <v>2.9980000000000001E-5</v>
      </c>
      <c r="S27" s="25">
        <f t="shared" si="4"/>
        <v>4976.3694737471824</v>
      </c>
      <c r="U27" s="4">
        <v>5.8814000000000003E-5</v>
      </c>
      <c r="V27" s="19">
        <v>3.0097999999999999E-5</v>
      </c>
      <c r="W27" s="25">
        <f t="shared" si="0"/>
        <v>4960.4436670112145</v>
      </c>
      <c r="Y27" s="4">
        <v>5.9079999999999997E-5</v>
      </c>
      <c r="Z27" s="19">
        <v>3.0286000000000001E-5</v>
      </c>
      <c r="AA27" s="25">
        <f t="shared" si="5"/>
        <v>4952.7646568491255</v>
      </c>
      <c r="AC27" s="4">
        <v>5.9407999999999998E-5</v>
      </c>
      <c r="AD27" s="19">
        <v>3.0537999999999998E-5</v>
      </c>
      <c r="AE27" s="25">
        <f t="shared" si="6"/>
        <v>4938.1250262810936</v>
      </c>
      <c r="AG27" s="4">
        <v>5.9719999999999997E-5</v>
      </c>
      <c r="AH27" s="19">
        <v>3.0768000000000001E-5</v>
      </c>
      <c r="AI27" s="25">
        <f t="shared" si="7"/>
        <v>4924.7983975410525</v>
      </c>
    </row>
    <row r="28" spans="1:35" x14ac:dyDescent="0.25">
      <c r="A28" s="4">
        <v>5.7534000000000002E-5</v>
      </c>
      <c r="B28" s="19">
        <v>2.9196E-5</v>
      </c>
      <c r="C28" s="25">
        <f t="shared" si="8"/>
        <v>5031.9094236139836</v>
      </c>
      <c r="E28" s="4">
        <v>5.7899999999999998E-5</v>
      </c>
      <c r="F28" s="19">
        <v>2.9468E-5</v>
      </c>
      <c r="G28" s="25">
        <f t="shared" si="1"/>
        <v>5019.6370292518814</v>
      </c>
      <c r="I28" s="4">
        <v>5.8108E-5</v>
      </c>
      <c r="J28" s="19">
        <v>2.9595999999999999E-5</v>
      </c>
      <c r="K28" s="25">
        <f t="shared" si="2"/>
        <v>5002.8191602661291</v>
      </c>
      <c r="M28" s="4">
        <v>5.842E-5</v>
      </c>
      <c r="N28" s="9">
        <v>2.9845999999999999E-5</v>
      </c>
      <c r="O28" s="25">
        <f t="shared" si="9"/>
        <v>4993.2719387321249</v>
      </c>
      <c r="Q28" s="4">
        <v>5.8612000000000001E-5</v>
      </c>
      <c r="R28" s="19">
        <v>2.9981999999999999E-5</v>
      </c>
      <c r="S28" s="25">
        <f t="shared" si="4"/>
        <v>4976.7168227187958</v>
      </c>
      <c r="U28" s="4">
        <v>5.8829999999999997E-5</v>
      </c>
      <c r="V28" s="19">
        <v>3.0103999999999998E-5</v>
      </c>
      <c r="W28" s="25">
        <f t="shared" si="0"/>
        <v>4961.4791987673379</v>
      </c>
      <c r="Y28" s="4">
        <v>5.9073999999999997E-5</v>
      </c>
      <c r="Z28" s="19">
        <v>3.0286000000000001E-5</v>
      </c>
      <c r="AA28" s="25">
        <f t="shared" si="5"/>
        <v>4952.7646568491255</v>
      </c>
      <c r="AC28" s="4">
        <v>5.9426000000000003E-5</v>
      </c>
      <c r="AD28" s="19">
        <v>3.0537999999999998E-5</v>
      </c>
      <c r="AE28" s="25">
        <f t="shared" si="6"/>
        <v>4938.1250262810936</v>
      </c>
      <c r="AG28" s="4">
        <v>5.9719999999999997E-5</v>
      </c>
      <c r="AH28" s="19">
        <v>3.0768000000000001E-5</v>
      </c>
      <c r="AI28" s="25">
        <f t="shared" si="7"/>
        <v>4924.7983975410525</v>
      </c>
    </row>
    <row r="29" spans="1:35" x14ac:dyDescent="0.25">
      <c r="A29" s="4">
        <v>5.7535999999999999E-5</v>
      </c>
      <c r="B29" s="19">
        <v>2.9198000000000001E-5</v>
      </c>
      <c r="C29" s="25">
        <f t="shared" si="8"/>
        <v>5032.264569469653</v>
      </c>
      <c r="E29" s="4">
        <v>5.7899999999999998E-5</v>
      </c>
      <c r="F29" s="19">
        <v>2.9473999999999999E-5</v>
      </c>
      <c r="G29" s="25">
        <f t="shared" si="1"/>
        <v>5020.697425270474</v>
      </c>
      <c r="I29" s="4">
        <v>5.8109999999999998E-5</v>
      </c>
      <c r="J29" s="19">
        <v>2.9604E-5</v>
      </c>
      <c r="K29" s="25">
        <f t="shared" si="2"/>
        <v>5004.2236610242571</v>
      </c>
      <c r="M29" s="4">
        <v>5.8430000000000001E-5</v>
      </c>
      <c r="N29" s="9">
        <v>2.9845999999999999E-5</v>
      </c>
      <c r="O29" s="25">
        <f t="shared" si="9"/>
        <v>4993.2719387321249</v>
      </c>
      <c r="Q29" s="4">
        <v>5.8613999999999998E-5</v>
      </c>
      <c r="R29" s="19">
        <v>2.9986000000000001E-5</v>
      </c>
      <c r="S29" s="25">
        <f t="shared" si="4"/>
        <v>4977.4116661514054</v>
      </c>
      <c r="U29" s="4">
        <v>5.8814000000000003E-5</v>
      </c>
      <c r="V29" s="19">
        <v>3.0088000000000001E-5</v>
      </c>
      <c r="W29" s="25">
        <f t="shared" si="0"/>
        <v>4958.7187409961189</v>
      </c>
      <c r="Y29" s="4">
        <v>5.9077999999999999E-5</v>
      </c>
      <c r="Z29" s="19">
        <v>3.0286000000000001E-5</v>
      </c>
      <c r="AA29" s="25">
        <f t="shared" si="5"/>
        <v>4952.7646568491255</v>
      </c>
      <c r="AC29" s="4">
        <v>5.9388000000000001E-5</v>
      </c>
      <c r="AD29" s="19">
        <v>3.0553999999999999E-5</v>
      </c>
      <c r="AE29" s="25">
        <f t="shared" si="6"/>
        <v>4940.862596798981</v>
      </c>
      <c r="AG29" s="4">
        <v>5.9723999999999999E-5</v>
      </c>
      <c r="AH29" s="19">
        <v>3.0757999999999999E-5</v>
      </c>
      <c r="AI29" s="25">
        <f t="shared" si="7"/>
        <v>4923.0981685108127</v>
      </c>
    </row>
    <row r="30" spans="1:35" x14ac:dyDescent="0.25">
      <c r="A30" s="4">
        <v>5.7522000000000003E-5</v>
      </c>
      <c r="B30" s="19">
        <v>2.9200000000000002E-5</v>
      </c>
      <c r="C30" s="25">
        <f t="shared" si="8"/>
        <v>5032.6197654603593</v>
      </c>
      <c r="E30" s="4">
        <v>5.7892000000000001E-5</v>
      </c>
      <c r="F30" s="19">
        <v>2.9479999999999999E-5</v>
      </c>
      <c r="G30" s="25">
        <f t="shared" si="1"/>
        <v>5021.7582694000748</v>
      </c>
      <c r="I30" s="4">
        <v>5.8115999999999997E-5</v>
      </c>
      <c r="J30" s="19">
        <v>2.9626000000000001E-5</v>
      </c>
      <c r="K30" s="25">
        <f t="shared" si="2"/>
        <v>5008.0901074918165</v>
      </c>
      <c r="M30" s="4">
        <v>5.8430000000000001E-5</v>
      </c>
      <c r="N30" s="9">
        <v>2.9850000000000001E-5</v>
      </c>
      <c r="O30" s="25">
        <f t="shared" si="9"/>
        <v>4993.9714129907316</v>
      </c>
      <c r="Q30" s="4">
        <v>5.8618E-5</v>
      </c>
      <c r="R30" s="19">
        <v>2.9994000000000001E-5</v>
      </c>
      <c r="S30" s="25">
        <f t="shared" si="4"/>
        <v>4978.8019352586152</v>
      </c>
      <c r="U30" s="4">
        <v>5.8829999999999997E-5</v>
      </c>
      <c r="V30" s="19">
        <v>3.0122000000000001E-5</v>
      </c>
      <c r="W30" s="25">
        <f t="shared" si="0"/>
        <v>4964.5883897664462</v>
      </c>
      <c r="Y30" s="4">
        <v>5.9055999999999998E-5</v>
      </c>
      <c r="Z30" s="19">
        <v>3.0294000000000002E-5</v>
      </c>
      <c r="AA30" s="25">
        <f t="shared" si="5"/>
        <v>4954.1411895497504</v>
      </c>
      <c r="AC30" s="4">
        <v>5.9407999999999998E-5</v>
      </c>
      <c r="AD30" s="19">
        <v>3.0553999999999999E-5</v>
      </c>
      <c r="AE30" s="25">
        <f t="shared" si="6"/>
        <v>4940.862596798981</v>
      </c>
      <c r="AG30" s="4">
        <v>5.9731999999999997E-5</v>
      </c>
      <c r="AH30" s="19">
        <v>3.0746E-5</v>
      </c>
      <c r="AI30" s="25">
        <f t="shared" si="7"/>
        <v>4921.0594426710359</v>
      </c>
    </row>
    <row r="31" spans="1:35" x14ac:dyDescent="0.25">
      <c r="A31" s="4">
        <v>5.7531999999999997E-5</v>
      </c>
      <c r="B31" s="19">
        <v>2.9206000000000001E-5</v>
      </c>
      <c r="C31" s="25">
        <f t="shared" si="8"/>
        <v>5033.6856543488811</v>
      </c>
      <c r="E31" s="4">
        <v>5.7904E-5</v>
      </c>
      <c r="F31" s="19">
        <v>2.9479999999999999E-5</v>
      </c>
      <c r="G31" s="25">
        <f t="shared" si="1"/>
        <v>5021.7582694000748</v>
      </c>
      <c r="I31" s="24">
        <v>5.8119999999999999E-5</v>
      </c>
      <c r="J31" s="15">
        <v>2.9638E-5</v>
      </c>
      <c r="K31" s="43">
        <f t="shared" si="2"/>
        <v>5010.2015976228895</v>
      </c>
      <c r="M31" s="24">
        <v>5.8448E-5</v>
      </c>
      <c r="N31" s="12">
        <v>2.9852000000000001E-5</v>
      </c>
      <c r="O31" s="43">
        <f t="shared" si="9"/>
        <v>4994.3212236137051</v>
      </c>
      <c r="Q31" s="24">
        <v>5.8644000000000003E-5</v>
      </c>
      <c r="R31" s="15">
        <v>3.0012E-5</v>
      </c>
      <c r="S31" s="43">
        <f t="shared" si="4"/>
        <v>4981.9328821544777</v>
      </c>
      <c r="U31" s="24">
        <v>5.8832000000000002E-5</v>
      </c>
      <c r="V31" s="15">
        <v>3.0110000000000001E-5</v>
      </c>
      <c r="W31" s="43">
        <f t="shared" si="0"/>
        <v>4962.515162964587</v>
      </c>
      <c r="Y31" s="24">
        <v>5.9067999999999998E-5</v>
      </c>
      <c r="Z31" s="15">
        <v>3.0295999999999999E-5</v>
      </c>
      <c r="AA31" s="43">
        <f t="shared" si="5"/>
        <v>4954.4854422903209</v>
      </c>
      <c r="AC31" s="24">
        <v>5.94E-5</v>
      </c>
      <c r="AD31" s="15">
        <v>3.0553999999999999E-5</v>
      </c>
      <c r="AE31" s="43">
        <f t="shared" si="6"/>
        <v>4940.862596798981</v>
      </c>
      <c r="AG31" s="24">
        <v>5.9676000000000003E-5</v>
      </c>
      <c r="AH31" s="15">
        <v>3.0781999999999998E-5</v>
      </c>
      <c r="AI31" s="43">
        <f t="shared" si="7"/>
        <v>4927.1806920857571</v>
      </c>
    </row>
    <row r="32" spans="1:35" x14ac:dyDescent="0.25">
      <c r="A32" s="1"/>
      <c r="B32" s="2"/>
      <c r="C32" s="3"/>
      <c r="E32" s="44"/>
      <c r="F32" s="13"/>
      <c r="G32" s="45"/>
      <c r="I32" s="1"/>
      <c r="J32" s="2"/>
      <c r="K32" s="3"/>
      <c r="M32" s="44"/>
      <c r="N32" s="13"/>
      <c r="O32" s="3"/>
      <c r="Q32" s="1"/>
      <c r="R32" s="2"/>
      <c r="S32" s="3"/>
      <c r="U32" s="1"/>
      <c r="V32" s="2"/>
      <c r="W32" s="3"/>
      <c r="Y32" s="1"/>
      <c r="Z32" s="2"/>
      <c r="AA32" s="3"/>
      <c r="AC32" s="1"/>
      <c r="AD32" s="2"/>
      <c r="AE32" s="3"/>
      <c r="AG32" s="1"/>
      <c r="AH32" s="2"/>
      <c r="AI32" s="3"/>
    </row>
    <row r="33" spans="1:35" x14ac:dyDescent="0.25">
      <c r="A33" s="38">
        <f>AVERAGE(A4:A31)</f>
        <v>5.7535142857142847E-5</v>
      </c>
      <c r="B33" s="39">
        <f>AVERAGE(B4:B31)</f>
        <v>2.9175428571428577E-5</v>
      </c>
      <c r="C33" s="40">
        <f>AVERAGE(C4:C31)</f>
        <v>5028.2605632035338</v>
      </c>
      <c r="E33" s="38">
        <f>AVERAGE(E4:E31)</f>
        <v>5.7876428571428576E-5</v>
      </c>
      <c r="F33" s="39">
        <f>AVERAGE(F4:F31)</f>
        <v>2.9427785714285719E-5</v>
      </c>
      <c r="G33" s="40">
        <f>AVERAGE(G4:G31)</f>
        <v>5012.5489850089662</v>
      </c>
      <c r="I33" s="38">
        <f>AVERAGE(I4:I31)</f>
        <v>5.8099928571428571E-5</v>
      </c>
      <c r="J33" s="39">
        <f>AVERAGE(J4:J31)</f>
        <v>2.9574285714285722E-5</v>
      </c>
      <c r="K33" s="40">
        <f>AVERAGE(K4:K31)</f>
        <v>4999.0145687881295</v>
      </c>
      <c r="M33" s="38">
        <f>AVERAGE(M4:M31)</f>
        <v>5.8404428571428561E-5</v>
      </c>
      <c r="N33" s="39">
        <f>AVERAGE(N4:N31)</f>
        <v>2.9807857142857147E-5</v>
      </c>
      <c r="O33" s="40">
        <f>AVERAGE(O4:O31)</f>
        <v>4986.6180417044334</v>
      </c>
      <c r="Q33" s="32">
        <f>AVERAGE(Q4:Q31)</f>
        <v>5.863542857142858E-5</v>
      </c>
      <c r="R33" s="33">
        <f>AVERAGE(R4:R31)</f>
        <v>2.9947357142857144E-5</v>
      </c>
      <c r="S33" s="34">
        <f>AVERAGE(S4:S31)</f>
        <v>4970.7122545867096</v>
      </c>
      <c r="U33" s="32">
        <f>AVERAGE(U4:U31)</f>
        <v>5.8845428571428552E-5</v>
      </c>
      <c r="V33" s="33">
        <f>AVERAGE(V4:V31)</f>
        <v>3.0103357142857141E-5</v>
      </c>
      <c r="W33" s="34">
        <f>AVERAGE(W4:W31)</f>
        <v>4961.370255685817</v>
      </c>
      <c r="Y33" s="32">
        <f>AVERAGE(Y4:Y31)</f>
        <v>5.9077999999999999E-5</v>
      </c>
      <c r="Z33" s="33">
        <f>AVERAGE(Z4:Z31)</f>
        <v>3.0266500000000002E-5</v>
      </c>
      <c r="AA33" s="34">
        <f>AVERAGE(AA4:AA31)</f>
        <v>4949.4139590164432</v>
      </c>
      <c r="AC33" s="32">
        <f>AVERAGE(AC4:AC31)</f>
        <v>5.9415357142857151E-5</v>
      </c>
      <c r="AD33" s="33">
        <f>AVERAGE(AD4:AD31)</f>
        <v>3.0514785714285714E-5</v>
      </c>
      <c r="AE33" s="34">
        <f>AVERAGE(AE4:AE31)</f>
        <v>4934.1625208155438</v>
      </c>
      <c r="AG33" s="32">
        <f>AVERAGE(AG4:AG31)</f>
        <v>5.9723500000000012E-5</v>
      </c>
      <c r="AH33" s="33">
        <f>AVERAGE(AH4:AH31)</f>
        <v>3.0750357142857147E-5</v>
      </c>
      <c r="AI33" s="34">
        <f>AVERAGE(AI4:AI31)</f>
        <v>4921.802936398125</v>
      </c>
    </row>
    <row r="34" spans="1:35" x14ac:dyDescent="0.25">
      <c r="A34" s="35">
        <f>_xlfn.STDEV.P(A4:A31)</f>
        <v>1.5715584361923986E-8</v>
      </c>
      <c r="B34" s="36">
        <f>_xlfn.STDEV.P(B4:B31)</f>
        <v>1.3626205245326449E-8</v>
      </c>
      <c r="C34" s="41">
        <f>_xlfn.STDEV.P(C4:C31)</f>
        <v>2.4164161561057798</v>
      </c>
      <c r="E34" s="35">
        <f>_xlfn.STDEV.P(E4:E31)</f>
        <v>2.0250976292918127E-8</v>
      </c>
      <c r="F34" s="36">
        <f>_xlfn.STDEV.P(F4:F31)</f>
        <v>3.5007506483668286E-8</v>
      </c>
      <c r="G34" s="37">
        <f>_xlfn.STDEV.P(G4:G31)</f>
        <v>6.1666367260803883</v>
      </c>
      <c r="I34" s="35">
        <f>_xlfn.STDEV.P(I4:I31)</f>
        <v>9.554088771038884E-9</v>
      </c>
      <c r="J34" s="36">
        <f>_xlfn.STDEV.P(J4:J31)</f>
        <v>2.4382161428354985E-8</v>
      </c>
      <c r="K34" s="37">
        <f>_xlfn.STDEV.P(K4:K31)</f>
        <v>4.2747231142404791</v>
      </c>
      <c r="M34" s="35">
        <f>_xlfn.STDEV.P(M4:M31)</f>
        <v>1.5678530751656323E-8</v>
      </c>
      <c r="N34" s="36">
        <f>_xlfn.STDEV.P(N4:N31)</f>
        <v>3.2044293324925772E-8</v>
      </c>
      <c r="O34" s="37">
        <f>_xlfn.STDEV.P(O4:O31)</f>
        <v>5.58653737090214</v>
      </c>
      <c r="Q34" s="35">
        <f>_xlfn.STDEV.P(Q4:Q31)</f>
        <v>2.2038000576000333E-8</v>
      </c>
      <c r="R34" s="36">
        <f>_xlfn.STDEV.P(R4:R31)</f>
        <v>2.9243087444134599E-8</v>
      </c>
      <c r="S34" s="37">
        <f>_xlfn.STDEV.P(S4:S31)</f>
        <v>5.0682246043670842</v>
      </c>
      <c r="U34" s="35">
        <f>_xlfn.STDEV.P(U4:U31)</f>
        <v>2.2588601062464001E-8</v>
      </c>
      <c r="V34" s="36">
        <f>_xlfn.STDEV.P(V4:V31)</f>
        <v>1.8369645547778736E-8</v>
      </c>
      <c r="W34" s="37">
        <f>_xlfn.STDEV.P(W4:W31)</f>
        <v>3.1722186380822022</v>
      </c>
      <c r="Y34" s="35">
        <f>_xlfn.STDEV.P(Y4:Y31)</f>
        <v>1.6758793001202471E-8</v>
      </c>
      <c r="Z34" s="36">
        <f>_xlfn.STDEV.P(Z4:Z31)</f>
        <v>1.531222667394558E-8</v>
      </c>
      <c r="AA34" s="37">
        <f>_xlfn.STDEV.P(AA4:AA31)</f>
        <v>2.6305912281912573</v>
      </c>
      <c r="AC34" s="35">
        <f>_xlfn.STDEV.P(AC4:AC31)</f>
        <v>1.7688200840662436E-8</v>
      </c>
      <c r="AD34" s="36">
        <f>_xlfn.STDEV.P(AD4:AD31)</f>
        <v>2.6116985637234023E-8</v>
      </c>
      <c r="AE34" s="37">
        <f>_xlfn.STDEV.P(AE4:AE31)</f>
        <v>4.4558392000987865</v>
      </c>
      <c r="AG34" s="35">
        <f>_xlfn.STDEV.P(AG4:AG31)</f>
        <v>3.0249557257680264E-8</v>
      </c>
      <c r="AH34" s="36">
        <f>_xlfn.STDEV.P(AH4:AH31)</f>
        <v>2.421955273521551E-8</v>
      </c>
      <c r="AI34" s="37">
        <f>_xlfn.STDEV.P(AI4:AI31)</f>
        <v>4.1120094340800648</v>
      </c>
    </row>
    <row r="36" spans="1:35" x14ac:dyDescent="0.25">
      <c r="A36" s="31" t="s">
        <v>2</v>
      </c>
    </row>
    <row r="37" spans="1:35" x14ac:dyDescent="0.25">
      <c r="A37" s="31">
        <v>4.2599999999999999E-2</v>
      </c>
    </row>
    <row r="39" spans="1:35" x14ac:dyDescent="0.25">
      <c r="A39" s="118" t="s">
        <v>39</v>
      </c>
      <c r="B39" s="125"/>
      <c r="C39" s="119"/>
    </row>
    <row r="40" spans="1:35" x14ac:dyDescent="0.25">
      <c r="A40" s="84" t="s">
        <v>4</v>
      </c>
      <c r="B40" s="81" t="s">
        <v>5</v>
      </c>
      <c r="C40" s="85" t="s">
        <v>8</v>
      </c>
      <c r="G40" s="6"/>
      <c r="J40" s="10"/>
    </row>
    <row r="41" spans="1:35" x14ac:dyDescent="0.25">
      <c r="A41" s="52">
        <v>24.1</v>
      </c>
      <c r="B41" s="29">
        <f>C33</f>
        <v>5028.2605632035338</v>
      </c>
      <c r="C41" s="7">
        <f>C34</f>
        <v>2.4164161561057798</v>
      </c>
      <c r="G41" s="6"/>
      <c r="J41" s="10"/>
      <c r="K41" s="10"/>
    </row>
    <row r="42" spans="1:35" x14ac:dyDescent="0.25">
      <c r="A42" s="52">
        <v>36.242857142857147</v>
      </c>
      <c r="B42" s="29">
        <f>G33</f>
        <v>5012.5489850089662</v>
      </c>
      <c r="C42" s="7">
        <f>G34</f>
        <v>6.1666367260803883</v>
      </c>
      <c r="G42" s="6"/>
      <c r="J42" s="10"/>
      <c r="K42" s="10"/>
    </row>
    <row r="43" spans="1:35" x14ac:dyDescent="0.25">
      <c r="A43" s="52">
        <v>46.3</v>
      </c>
      <c r="B43" s="29">
        <f>K33</f>
        <v>4999.0145687881295</v>
      </c>
      <c r="C43" s="7">
        <f>K34</f>
        <v>4.2747231142404791</v>
      </c>
      <c r="G43" s="6"/>
      <c r="J43" s="10"/>
      <c r="K43" s="10"/>
    </row>
    <row r="44" spans="1:35" x14ac:dyDescent="0.25">
      <c r="A44" s="52">
        <v>54.81428571428571</v>
      </c>
      <c r="B44" s="29">
        <f>O33</f>
        <v>4986.6180417044334</v>
      </c>
      <c r="C44" s="7">
        <f>O34</f>
        <v>5.58653737090214</v>
      </c>
      <c r="D44" s="18"/>
      <c r="E44" s="18"/>
      <c r="G44" s="6"/>
      <c r="J44" s="10"/>
      <c r="K44" s="10"/>
    </row>
    <row r="45" spans="1:35" x14ac:dyDescent="0.25">
      <c r="A45" s="52">
        <v>63.357142857142854</v>
      </c>
      <c r="B45" s="29">
        <f>S33</f>
        <v>4970.7122545867096</v>
      </c>
      <c r="C45" s="7">
        <f>S34</f>
        <v>5.0682246043670842</v>
      </c>
      <c r="D45" s="27"/>
      <c r="E45" s="18"/>
      <c r="J45" s="10"/>
      <c r="K45" s="10"/>
    </row>
    <row r="46" spans="1:35" x14ac:dyDescent="0.25">
      <c r="A46" s="52">
        <v>71.2</v>
      </c>
      <c r="B46" s="29">
        <f>W33</f>
        <v>4961.370255685817</v>
      </c>
      <c r="C46" s="7">
        <f>W34</f>
        <v>3.1722186380822022</v>
      </c>
      <c r="D46" s="27"/>
      <c r="E46" s="18"/>
      <c r="J46" s="10"/>
      <c r="K46" s="10"/>
    </row>
    <row r="47" spans="1:35" x14ac:dyDescent="0.25">
      <c r="A47" s="52">
        <v>78.51428571428572</v>
      </c>
      <c r="B47" s="29">
        <f>AA33</f>
        <v>4949.4139590164432</v>
      </c>
      <c r="C47" s="7">
        <f>AA34</f>
        <v>2.6305912281912573</v>
      </c>
      <c r="D47" s="27"/>
      <c r="E47" s="18"/>
      <c r="J47" s="10"/>
      <c r="K47" s="10"/>
    </row>
    <row r="48" spans="1:35" x14ac:dyDescent="0.25">
      <c r="A48" s="52">
        <v>86.257142857142867</v>
      </c>
      <c r="B48" s="29">
        <f>AE33</f>
        <v>4934.1625208155438</v>
      </c>
      <c r="C48" s="7">
        <f>AE34</f>
        <v>4.4558392000987865</v>
      </c>
      <c r="D48" s="27"/>
      <c r="E48" s="18"/>
      <c r="J48" s="10"/>
      <c r="K48" s="10"/>
    </row>
    <row r="49" spans="1:11" x14ac:dyDescent="0.25">
      <c r="A49" s="53">
        <v>94.057142857142864</v>
      </c>
      <c r="B49" s="54">
        <f>AI33</f>
        <v>4921.802936398125</v>
      </c>
      <c r="C49" s="23">
        <f>AI34</f>
        <v>4.1120094340800648</v>
      </c>
      <c r="D49" s="27"/>
      <c r="E49" s="18"/>
      <c r="J49" s="10"/>
      <c r="K49" s="10"/>
    </row>
    <row r="50" spans="1:11" x14ac:dyDescent="0.25">
      <c r="A50" s="18"/>
      <c r="B50" s="19"/>
      <c r="C50" s="19"/>
      <c r="D50" s="27"/>
      <c r="E50" s="18"/>
      <c r="J50" s="10"/>
      <c r="K50" s="10"/>
    </row>
    <row r="51" spans="1:11" x14ac:dyDescent="0.25">
      <c r="A51" s="118" t="s">
        <v>26</v>
      </c>
      <c r="B51" s="125"/>
      <c r="C51" s="125"/>
      <c r="D51" s="125"/>
      <c r="E51" s="125"/>
      <c r="F51" s="125"/>
      <c r="G51" s="125"/>
      <c r="H51" s="119"/>
    </row>
    <row r="52" spans="1:11" x14ac:dyDescent="0.25">
      <c r="A52" s="26"/>
      <c r="B52" s="120" t="s">
        <v>20</v>
      </c>
      <c r="C52" s="121"/>
      <c r="D52" s="122" t="s">
        <v>21</v>
      </c>
      <c r="E52" s="123"/>
      <c r="F52" s="27"/>
      <c r="G52" s="18"/>
      <c r="H52" s="86"/>
    </row>
    <row r="53" spans="1:11" x14ac:dyDescent="0.25">
      <c r="A53" s="78" t="s">
        <v>19</v>
      </c>
      <c r="B53" s="77" t="s">
        <v>27</v>
      </c>
      <c r="C53" s="79" t="s">
        <v>28</v>
      </c>
      <c r="D53" s="65" t="s">
        <v>29</v>
      </c>
      <c r="E53" s="79" t="s">
        <v>30</v>
      </c>
      <c r="F53" s="64" t="s">
        <v>22</v>
      </c>
      <c r="G53" s="20" t="s">
        <v>23</v>
      </c>
      <c r="H53" s="17" t="s">
        <v>24</v>
      </c>
    </row>
    <row r="54" spans="1:11" x14ac:dyDescent="0.25">
      <c r="A54" s="72">
        <v>0</v>
      </c>
      <c r="B54" s="18">
        <v>24.1</v>
      </c>
      <c r="C54" s="18">
        <v>24.1</v>
      </c>
      <c r="D54" s="66">
        <v>24.1</v>
      </c>
      <c r="E54" s="51">
        <v>24.1</v>
      </c>
      <c r="F54" s="67">
        <v>24.1</v>
      </c>
      <c r="G54" s="73">
        <v>0</v>
      </c>
      <c r="H54" s="74">
        <f t="shared" ref="H54:H62" si="10">((SUM(C54:E54)*2)+B54)/7</f>
        <v>24.1</v>
      </c>
    </row>
    <row r="55" spans="1:11" x14ac:dyDescent="0.25">
      <c r="A55" s="68">
        <v>50</v>
      </c>
      <c r="B55" s="55">
        <v>38.299999999999997</v>
      </c>
      <c r="C55" s="55">
        <v>37.1</v>
      </c>
      <c r="D55" s="56">
        <v>36.200000000000003</v>
      </c>
      <c r="E55" s="57">
        <v>34.4</v>
      </c>
      <c r="F55" s="70">
        <f>AVERAGE(B55:E55)</f>
        <v>36.5</v>
      </c>
      <c r="G55" s="62">
        <f>F55-B55</f>
        <v>-1.7999999999999972</v>
      </c>
      <c r="H55" s="74">
        <f t="shared" si="10"/>
        <v>36.242857142857147</v>
      </c>
    </row>
    <row r="56" spans="1:11" x14ac:dyDescent="0.25">
      <c r="A56" s="68">
        <v>75</v>
      </c>
      <c r="B56" s="55">
        <v>49.7</v>
      </c>
      <c r="C56" s="55">
        <v>47.8</v>
      </c>
      <c r="D56" s="56">
        <v>46.1</v>
      </c>
      <c r="E56" s="57">
        <v>43.3</v>
      </c>
      <c r="F56" s="70">
        <f t="shared" ref="F56:F57" si="11">AVERAGE(B56:E56)</f>
        <v>46.724999999999994</v>
      </c>
      <c r="G56" s="62">
        <f t="shared" ref="G56:G62" si="12">F56-B56</f>
        <v>-2.9750000000000085</v>
      </c>
      <c r="H56" s="74">
        <f t="shared" si="10"/>
        <v>46.3</v>
      </c>
    </row>
    <row r="57" spans="1:11" x14ac:dyDescent="0.25">
      <c r="A57" s="68">
        <v>100</v>
      </c>
      <c r="B57" s="55">
        <v>59.3</v>
      </c>
      <c r="C57" s="55">
        <v>57</v>
      </c>
      <c r="D57" s="56">
        <v>54.1</v>
      </c>
      <c r="E57" s="57">
        <v>51.1</v>
      </c>
      <c r="F57" s="70">
        <f t="shared" si="11"/>
        <v>55.375</v>
      </c>
      <c r="G57" s="62">
        <f t="shared" si="12"/>
        <v>-3.9249999999999972</v>
      </c>
      <c r="H57" s="74">
        <f t="shared" si="10"/>
        <v>54.81428571428571</v>
      </c>
    </row>
    <row r="58" spans="1:11" x14ac:dyDescent="0.25">
      <c r="A58" s="68">
        <v>125</v>
      </c>
      <c r="B58" s="55">
        <v>69.099999999999994</v>
      </c>
      <c r="C58" s="55">
        <v>65.8</v>
      </c>
      <c r="D58" s="56">
        <v>63</v>
      </c>
      <c r="E58" s="57">
        <v>58.4</v>
      </c>
      <c r="F58" s="70">
        <f>AVERAGE(B58:E58)</f>
        <v>64.074999999999989</v>
      </c>
      <c r="G58" s="62">
        <f>F58-B58</f>
        <v>-5.0250000000000057</v>
      </c>
      <c r="H58" s="74">
        <f t="shared" si="10"/>
        <v>63.357142857142854</v>
      </c>
    </row>
    <row r="59" spans="1:11" x14ac:dyDescent="0.25">
      <c r="A59" s="68">
        <v>150</v>
      </c>
      <c r="B59" s="55">
        <v>78</v>
      </c>
      <c r="C59" s="55">
        <v>74.099999999999994</v>
      </c>
      <c r="D59" s="56">
        <v>71.099999999999994</v>
      </c>
      <c r="E59" s="57">
        <v>65</v>
      </c>
      <c r="F59" s="70">
        <f t="shared" ref="F59:F62" si="13">AVERAGE(B59:E59)</f>
        <v>72.05</v>
      </c>
      <c r="G59" s="62">
        <f t="shared" si="12"/>
        <v>-5.9500000000000028</v>
      </c>
      <c r="H59" s="74">
        <f t="shared" si="10"/>
        <v>71.2</v>
      </c>
    </row>
    <row r="60" spans="1:11" x14ac:dyDescent="0.25">
      <c r="A60" s="68">
        <v>175</v>
      </c>
      <c r="B60" s="55">
        <v>86.6</v>
      </c>
      <c r="C60" s="55">
        <v>82</v>
      </c>
      <c r="D60" s="56">
        <v>78.099999999999994</v>
      </c>
      <c r="E60" s="57">
        <v>71.400000000000006</v>
      </c>
      <c r="F60" s="70">
        <f t="shared" si="13"/>
        <v>79.525000000000006</v>
      </c>
      <c r="G60" s="62">
        <f t="shared" si="12"/>
        <v>-7.0749999999999886</v>
      </c>
      <c r="H60" s="74">
        <f t="shared" si="10"/>
        <v>78.51428571428572</v>
      </c>
    </row>
    <row r="61" spans="1:11" x14ac:dyDescent="0.25">
      <c r="A61" s="68">
        <v>200</v>
      </c>
      <c r="B61" s="55">
        <v>95.2</v>
      </c>
      <c r="C61" s="55">
        <v>90.9</v>
      </c>
      <c r="D61" s="56">
        <v>86</v>
      </c>
      <c r="E61" s="57">
        <v>77.400000000000006</v>
      </c>
      <c r="F61" s="70">
        <f t="shared" si="13"/>
        <v>87.375</v>
      </c>
      <c r="G61" s="62">
        <f t="shared" si="12"/>
        <v>-7.8250000000000028</v>
      </c>
      <c r="H61" s="74">
        <f t="shared" si="10"/>
        <v>86.257142857142867</v>
      </c>
    </row>
    <row r="62" spans="1:11" x14ac:dyDescent="0.25">
      <c r="A62" s="69">
        <v>225</v>
      </c>
      <c r="B62" s="60">
        <v>104.2</v>
      </c>
      <c r="C62" s="60">
        <v>99.4</v>
      </c>
      <c r="D62" s="58">
        <v>93.4</v>
      </c>
      <c r="E62" s="59">
        <v>84.3</v>
      </c>
      <c r="F62" s="71">
        <f t="shared" si="13"/>
        <v>95.325000000000003</v>
      </c>
      <c r="G62" s="63">
        <f t="shared" si="12"/>
        <v>-8.875</v>
      </c>
      <c r="H62" s="75">
        <f t="shared" si="10"/>
        <v>94.057142857142864</v>
      </c>
    </row>
    <row r="64" spans="1:11" x14ac:dyDescent="0.25">
      <c r="A64" s="118" t="s">
        <v>38</v>
      </c>
      <c r="B64" s="125"/>
      <c r="C64" s="125"/>
      <c r="D64" s="125"/>
      <c r="E64" s="125"/>
      <c r="F64" s="125"/>
      <c r="G64" s="125"/>
      <c r="H64" s="125"/>
      <c r="I64" s="119"/>
    </row>
    <row r="65" spans="1:9" x14ac:dyDescent="0.25">
      <c r="A65" s="11"/>
      <c r="B65" s="18"/>
      <c r="C65" s="18"/>
      <c r="D65" s="18"/>
      <c r="E65" s="18"/>
      <c r="F65" s="18"/>
      <c r="G65" s="18"/>
      <c r="H65" s="18"/>
      <c r="I65" s="86"/>
    </row>
    <row r="66" spans="1:9" x14ac:dyDescent="0.25">
      <c r="A66" s="26" t="s">
        <v>34</v>
      </c>
      <c r="B66" s="28">
        <v>0.1</v>
      </c>
      <c r="C66" s="28">
        <v>0.11</v>
      </c>
      <c r="D66" s="28">
        <v>0.12</v>
      </c>
      <c r="E66" s="28">
        <v>0.13</v>
      </c>
      <c r="F66" s="28">
        <v>0.14000000000000001</v>
      </c>
      <c r="G66" s="18"/>
      <c r="H66" s="28" t="s">
        <v>0</v>
      </c>
      <c r="I66" s="86"/>
    </row>
    <row r="67" spans="1:9" x14ac:dyDescent="0.25">
      <c r="A67" s="11"/>
      <c r="B67" s="92">
        <v>5.6707999999980003E-5</v>
      </c>
      <c r="C67" s="92">
        <v>5.8659999999979303E-5</v>
      </c>
      <c r="D67" s="92">
        <v>6.0617999999978602E-5</v>
      </c>
      <c r="E67" s="92">
        <v>6.252999999997799E-5</v>
      </c>
      <c r="F67" s="92">
        <v>6.4449999999977294E-5</v>
      </c>
      <c r="G67" s="18"/>
      <c r="H67" s="92">
        <v>2.9058000000002201E-5</v>
      </c>
      <c r="I67" s="86"/>
    </row>
    <row r="68" spans="1:9" x14ac:dyDescent="0.25">
      <c r="A68" s="11"/>
      <c r="B68" s="92">
        <v>5.6709999999980001E-5</v>
      </c>
      <c r="C68" s="92">
        <v>5.8645999999979306E-5</v>
      </c>
      <c r="D68" s="92">
        <v>6.0625999999978606E-5</v>
      </c>
      <c r="E68" s="92">
        <v>6.252999999997799E-5</v>
      </c>
      <c r="F68" s="92">
        <v>6.4461999999977293E-5</v>
      </c>
      <c r="G68" s="18"/>
      <c r="H68" s="92">
        <v>2.9106000000002201E-5</v>
      </c>
      <c r="I68" s="86"/>
    </row>
    <row r="69" spans="1:9" x14ac:dyDescent="0.25">
      <c r="A69" s="11"/>
      <c r="B69" s="92">
        <v>5.6721999999980007E-5</v>
      </c>
      <c r="C69" s="92">
        <v>5.8633999999979307E-5</v>
      </c>
      <c r="D69" s="92">
        <v>6.0618000000004609E-5</v>
      </c>
      <c r="E69" s="92">
        <v>6.2519999999977995E-5</v>
      </c>
      <c r="F69" s="92">
        <v>6.4460000000004895E-5</v>
      </c>
      <c r="G69" s="18"/>
      <c r="H69" s="92">
        <v>2.90640000000022E-5</v>
      </c>
      <c r="I69" s="86"/>
    </row>
    <row r="70" spans="1:9" x14ac:dyDescent="0.25">
      <c r="A70" s="11"/>
      <c r="B70" s="92">
        <v>5.6713999999980003E-5</v>
      </c>
      <c r="C70" s="92">
        <v>5.8649999999979301E-5</v>
      </c>
      <c r="D70" s="92">
        <v>6.0613999999978607E-5</v>
      </c>
      <c r="E70" s="92">
        <v>6.2543999999977994E-5</v>
      </c>
      <c r="F70" s="92">
        <v>6.4419999999977296E-5</v>
      </c>
      <c r="G70" s="18"/>
      <c r="H70" s="92">
        <v>2.9078000000002201E-5</v>
      </c>
      <c r="I70" s="86"/>
    </row>
    <row r="71" spans="1:9" x14ac:dyDescent="0.25">
      <c r="A71" s="11"/>
      <c r="B71" s="92">
        <v>5.6705999999980005E-5</v>
      </c>
      <c r="C71" s="92">
        <v>5.8631999999979302E-5</v>
      </c>
      <c r="D71" s="92">
        <v>6.0609999999978706E-5</v>
      </c>
      <c r="E71" s="92">
        <v>6.2535999999978003E-5</v>
      </c>
      <c r="F71" s="92">
        <v>6.4487999999977296E-5</v>
      </c>
      <c r="G71" s="18"/>
      <c r="H71" s="92">
        <v>2.90640000000022E-5</v>
      </c>
      <c r="I71" s="86"/>
    </row>
    <row r="72" spans="1:9" x14ac:dyDescent="0.25">
      <c r="A72" s="11"/>
      <c r="B72" s="92"/>
      <c r="C72" s="92"/>
      <c r="D72" s="92"/>
      <c r="E72" s="92"/>
      <c r="F72" s="92"/>
      <c r="G72" s="18"/>
      <c r="H72" s="18"/>
      <c r="I72" s="93"/>
    </row>
    <row r="73" spans="1:9" x14ac:dyDescent="0.25">
      <c r="A73" s="26" t="s">
        <v>37</v>
      </c>
      <c r="B73" s="92">
        <f>AVERAGE(B67:B71)</f>
        <v>5.6711999999980005E-5</v>
      </c>
      <c r="C73" s="92">
        <f>AVERAGE(C67:C71)</f>
        <v>5.8644399999979302E-5</v>
      </c>
      <c r="D73" s="92">
        <f>AVERAGE(D67:D71)</f>
        <v>6.0617199999983825E-5</v>
      </c>
      <c r="E73" s="92">
        <f>AVERAGE(E67:E71)</f>
        <v>6.2531999999977994E-5</v>
      </c>
      <c r="F73" s="92">
        <f>AVERAGE(F67:F71)</f>
        <v>6.4455999999982809E-5</v>
      </c>
      <c r="G73" s="18"/>
      <c r="H73" s="92">
        <f>AVERAGE(H67:H71)</f>
        <v>2.9074000000002202E-5</v>
      </c>
      <c r="I73" s="93"/>
    </row>
    <row r="74" spans="1:9" x14ac:dyDescent="0.25">
      <c r="A74" s="11"/>
      <c r="B74" s="92"/>
      <c r="C74" s="92"/>
      <c r="D74" s="92"/>
      <c r="E74" s="92"/>
      <c r="F74" s="92"/>
      <c r="G74" s="18"/>
      <c r="H74" s="18"/>
      <c r="I74" s="93"/>
    </row>
    <row r="75" spans="1:9" x14ac:dyDescent="0.25">
      <c r="A75" s="26" t="s">
        <v>33</v>
      </c>
      <c r="B75" s="28" t="s">
        <v>35</v>
      </c>
      <c r="C75" s="28" t="s">
        <v>35</v>
      </c>
      <c r="D75" s="28" t="s">
        <v>35</v>
      </c>
      <c r="E75" s="28" t="s">
        <v>35</v>
      </c>
      <c r="F75" s="28" t="s">
        <v>35</v>
      </c>
      <c r="G75" s="28"/>
      <c r="H75" s="28" t="s">
        <v>36</v>
      </c>
      <c r="I75" s="94" t="s">
        <v>8</v>
      </c>
    </row>
    <row r="76" spans="1:9" x14ac:dyDescent="0.25">
      <c r="A76" s="11">
        <v>4.1099999999999998E-2</v>
      </c>
      <c r="B76" s="29">
        <f t="shared" ref="B76:F85" si="14">(B$66+$A76)/(B$73-$H$73)</f>
        <v>5105.2898183701182</v>
      </c>
      <c r="C76" s="29">
        <f t="shared" si="14"/>
        <v>5109.8395693029861</v>
      </c>
      <c r="D76" s="29">
        <f t="shared" si="14"/>
        <v>5107.2814425959905</v>
      </c>
      <c r="E76" s="29">
        <f t="shared" si="14"/>
        <v>5113.8741108292124</v>
      </c>
      <c r="F76" s="29">
        <f t="shared" si="14"/>
        <v>5118.421796396452</v>
      </c>
      <c r="G76" s="18"/>
      <c r="H76" s="29">
        <f t="shared" ref="H76:H107" si="15">AVERAGE(B76:F76)</f>
        <v>5110.9413474989515</v>
      </c>
      <c r="I76" s="95">
        <f t="shared" ref="I76:I107" si="16">_xlfn.STDEV.P(B76:F76)</f>
        <v>4.7139541161389023</v>
      </c>
    </row>
    <row r="77" spans="1:9" x14ac:dyDescent="0.25">
      <c r="A77" s="11">
        <v>4.1200000000000001E-2</v>
      </c>
      <c r="B77" s="29">
        <f t="shared" si="14"/>
        <v>5108.9080251868227</v>
      </c>
      <c r="C77" s="29">
        <f t="shared" si="14"/>
        <v>5113.2213294415051</v>
      </c>
      <c r="D77" s="29">
        <f t="shared" si="14"/>
        <v>5110.451697991768</v>
      </c>
      <c r="E77" s="29">
        <f t="shared" si="14"/>
        <v>5116.8629326356595</v>
      </c>
      <c r="F77" s="29">
        <f t="shared" si="14"/>
        <v>5121.2480922531049</v>
      </c>
      <c r="G77" s="18"/>
      <c r="H77" s="29">
        <f t="shared" si="15"/>
        <v>5114.1384155017713</v>
      </c>
      <c r="I77" s="95">
        <f t="shared" si="16"/>
        <v>4.4667754098121373</v>
      </c>
    </row>
    <row r="78" spans="1:9" x14ac:dyDescent="0.25">
      <c r="A78" s="11">
        <v>4.1300000000000003E-2</v>
      </c>
      <c r="B78" s="29">
        <f t="shared" si="14"/>
        <v>5112.5262320035272</v>
      </c>
      <c r="C78" s="29">
        <f t="shared" si="14"/>
        <v>5116.603089580025</v>
      </c>
      <c r="D78" s="29">
        <f t="shared" si="14"/>
        <v>5113.6219533875437</v>
      </c>
      <c r="E78" s="29">
        <f t="shared" si="14"/>
        <v>5119.8517544421047</v>
      </c>
      <c r="F78" s="29">
        <f t="shared" si="14"/>
        <v>5124.074388109756</v>
      </c>
      <c r="G78" s="18"/>
      <c r="H78" s="29">
        <f t="shared" si="15"/>
        <v>5117.3354835045911</v>
      </c>
      <c r="I78" s="95">
        <f t="shared" si="16"/>
        <v>4.2237438724414424</v>
      </c>
    </row>
    <row r="79" spans="1:9" x14ac:dyDescent="0.25">
      <c r="A79" s="11">
        <v>4.1399999999999999E-2</v>
      </c>
      <c r="B79" s="29">
        <f t="shared" si="14"/>
        <v>5116.1444388202317</v>
      </c>
      <c r="C79" s="29">
        <f t="shared" si="14"/>
        <v>5119.9848497185449</v>
      </c>
      <c r="D79" s="29">
        <f t="shared" si="14"/>
        <v>5116.7922087833203</v>
      </c>
      <c r="E79" s="29">
        <f t="shared" si="14"/>
        <v>5122.8405762485509</v>
      </c>
      <c r="F79" s="29">
        <f t="shared" si="14"/>
        <v>5126.9006839664071</v>
      </c>
      <c r="G79" s="18"/>
      <c r="H79" s="29">
        <f t="shared" si="15"/>
        <v>5120.5325515074119</v>
      </c>
      <c r="I79" s="95">
        <f t="shared" si="16"/>
        <v>3.9856182235533364</v>
      </c>
    </row>
    <row r="80" spans="1:9" x14ac:dyDescent="0.25">
      <c r="A80" s="11">
        <v>4.1500000000000002E-2</v>
      </c>
      <c r="B80" s="29">
        <f t="shared" si="14"/>
        <v>5119.7626456369371</v>
      </c>
      <c r="C80" s="29">
        <f t="shared" si="14"/>
        <v>5123.3666098570638</v>
      </c>
      <c r="D80" s="29">
        <f t="shared" si="14"/>
        <v>5119.962464179097</v>
      </c>
      <c r="E80" s="29">
        <f t="shared" si="14"/>
        <v>5125.829398054997</v>
      </c>
      <c r="F80" s="29">
        <f t="shared" si="14"/>
        <v>5129.72697982306</v>
      </c>
      <c r="G80" s="18"/>
      <c r="H80" s="29">
        <f t="shared" si="15"/>
        <v>5123.7296195102308</v>
      </c>
      <c r="I80" s="95">
        <f t="shared" si="16"/>
        <v>3.7533323238833036</v>
      </c>
    </row>
    <row r="81" spans="1:13" x14ac:dyDescent="0.25">
      <c r="A81" s="11">
        <v>4.1599999999999998E-2</v>
      </c>
      <c r="B81" s="29">
        <f t="shared" si="14"/>
        <v>5123.3808524536407</v>
      </c>
      <c r="C81" s="29">
        <f t="shared" si="14"/>
        <v>5126.7483699955837</v>
      </c>
      <c r="D81" s="29">
        <f t="shared" si="14"/>
        <v>5123.1327195748736</v>
      </c>
      <c r="E81" s="29">
        <f t="shared" si="14"/>
        <v>5128.8182198614431</v>
      </c>
      <c r="F81" s="29">
        <f t="shared" si="14"/>
        <v>5132.5532756797111</v>
      </c>
      <c r="G81" s="18"/>
      <c r="H81" s="29">
        <f t="shared" si="15"/>
        <v>5126.9266875130506</v>
      </c>
      <c r="I81" s="95">
        <f t="shared" si="16"/>
        <v>3.5280398281116381</v>
      </c>
    </row>
    <row r="82" spans="1:13" x14ac:dyDescent="0.25">
      <c r="A82" s="11">
        <v>4.1700000000000001E-2</v>
      </c>
      <c r="B82" s="29">
        <f t="shared" si="14"/>
        <v>5126.9990592703452</v>
      </c>
      <c r="C82" s="29">
        <f t="shared" si="14"/>
        <v>5130.1301301341027</v>
      </c>
      <c r="D82" s="29">
        <f t="shared" si="14"/>
        <v>5126.3029749706502</v>
      </c>
      <c r="E82" s="29">
        <f t="shared" si="14"/>
        <v>5131.8070416678893</v>
      </c>
      <c r="F82" s="29">
        <f t="shared" si="14"/>
        <v>5135.379571536364</v>
      </c>
      <c r="G82" s="18"/>
      <c r="H82" s="29">
        <f t="shared" si="15"/>
        <v>5130.1237555158705</v>
      </c>
      <c r="I82" s="95">
        <f t="shared" si="16"/>
        <v>3.3111685414108787</v>
      </c>
    </row>
    <row r="83" spans="1:13" x14ac:dyDescent="0.25">
      <c r="A83" s="11">
        <v>4.1799999999999997E-2</v>
      </c>
      <c r="B83" s="29">
        <f t="shared" si="14"/>
        <v>5130.6172660870498</v>
      </c>
      <c r="C83" s="29">
        <f t="shared" si="14"/>
        <v>5133.5118902726217</v>
      </c>
      <c r="D83" s="29">
        <f t="shared" si="14"/>
        <v>5129.4732303664268</v>
      </c>
      <c r="E83" s="29">
        <f t="shared" si="14"/>
        <v>5134.7958634743354</v>
      </c>
      <c r="F83" s="29">
        <f t="shared" si="14"/>
        <v>5138.2058673930151</v>
      </c>
      <c r="G83" s="18"/>
      <c r="H83" s="29">
        <f t="shared" si="15"/>
        <v>5133.3208235186903</v>
      </c>
      <c r="I83" s="95">
        <f t="shared" si="16"/>
        <v>3.1044838179900029</v>
      </c>
    </row>
    <row r="84" spans="1:13" x14ac:dyDescent="0.25">
      <c r="A84" s="11">
        <v>4.19E-2</v>
      </c>
      <c r="B84" s="29">
        <f t="shared" si="14"/>
        <v>5134.2354729037543</v>
      </c>
      <c r="C84" s="29">
        <f t="shared" si="14"/>
        <v>5136.8936504111425</v>
      </c>
      <c r="D84" s="29">
        <f t="shared" si="14"/>
        <v>5132.6434857622025</v>
      </c>
      <c r="E84" s="29">
        <f t="shared" si="14"/>
        <v>5137.7846852807806</v>
      </c>
      <c r="F84" s="29">
        <f t="shared" si="14"/>
        <v>5141.0321632496671</v>
      </c>
      <c r="G84" s="18"/>
      <c r="H84" s="29">
        <f t="shared" si="15"/>
        <v>5136.5178915215092</v>
      </c>
      <c r="I84" s="95">
        <f t="shared" si="16"/>
        <v>2.9101568734944805</v>
      </c>
    </row>
    <row r="85" spans="1:13" x14ac:dyDescent="0.25">
      <c r="A85" s="11">
        <v>4.2000000000000003E-2</v>
      </c>
      <c r="B85" s="29">
        <f t="shared" si="14"/>
        <v>5137.8536797204597</v>
      </c>
      <c r="C85" s="29">
        <f t="shared" si="14"/>
        <v>5140.2754105496615</v>
      </c>
      <c r="D85" s="29">
        <f t="shared" si="14"/>
        <v>5135.8137411579801</v>
      </c>
      <c r="E85" s="29">
        <f t="shared" si="14"/>
        <v>5140.7735070872277</v>
      </c>
      <c r="F85" s="29">
        <f t="shared" si="14"/>
        <v>5143.8584591063191</v>
      </c>
      <c r="G85" s="18"/>
      <c r="H85" s="29">
        <f t="shared" si="15"/>
        <v>5139.71495952433</v>
      </c>
      <c r="I85" s="95">
        <f t="shared" si="16"/>
        <v>2.7308271395640098</v>
      </c>
    </row>
    <row r="86" spans="1:13" x14ac:dyDescent="0.25">
      <c r="A86" s="11">
        <v>4.2099999999999999E-2</v>
      </c>
      <c r="B86" s="29">
        <f t="shared" ref="B86:F95" si="17">(B$66+$A86)/(B$73-$H$73)</f>
        <v>5141.4718865371633</v>
      </c>
      <c r="C86" s="29">
        <f t="shared" si="17"/>
        <v>5143.6571706881814</v>
      </c>
      <c r="D86" s="29">
        <f t="shared" si="17"/>
        <v>5138.9839965537558</v>
      </c>
      <c r="E86" s="29">
        <f t="shared" si="17"/>
        <v>5143.7623288936729</v>
      </c>
      <c r="F86" s="29">
        <f t="shared" si="17"/>
        <v>5146.6847549629701</v>
      </c>
      <c r="G86" s="18"/>
      <c r="H86" s="29">
        <f t="shared" si="15"/>
        <v>5142.9120275271489</v>
      </c>
      <c r="I86" s="95">
        <f t="shared" si="16"/>
        <v>2.5696364119585802</v>
      </c>
    </row>
    <row r="87" spans="1:13" x14ac:dyDescent="0.25">
      <c r="A87" s="11">
        <v>4.2200000000000001E-2</v>
      </c>
      <c r="B87" s="29">
        <f t="shared" si="17"/>
        <v>5145.0900933538678</v>
      </c>
      <c r="C87" s="29">
        <f t="shared" si="17"/>
        <v>5147.0389308267004</v>
      </c>
      <c r="D87" s="29">
        <f t="shared" si="17"/>
        <v>5142.1542519495333</v>
      </c>
      <c r="E87" s="29">
        <f t="shared" si="17"/>
        <v>5146.75115070012</v>
      </c>
      <c r="F87" s="29">
        <f t="shared" si="17"/>
        <v>5149.5110508196231</v>
      </c>
      <c r="G87" s="18"/>
      <c r="H87" s="29">
        <f t="shared" si="15"/>
        <v>5146.1090955299687</v>
      </c>
      <c r="I87" s="95">
        <f t="shared" si="16"/>
        <v>2.4301967613336415</v>
      </c>
      <c r="L87" s="10"/>
      <c r="M87" s="10"/>
    </row>
    <row r="88" spans="1:13" x14ac:dyDescent="0.25">
      <c r="A88" s="11">
        <v>4.2299999999999997E-2</v>
      </c>
      <c r="B88" s="29">
        <f t="shared" si="17"/>
        <v>5148.7083001705732</v>
      </c>
      <c r="C88" s="29">
        <f t="shared" si="17"/>
        <v>5150.4206909652194</v>
      </c>
      <c r="D88" s="29">
        <f t="shared" si="17"/>
        <v>5145.324507345309</v>
      </c>
      <c r="E88" s="29">
        <f t="shared" si="17"/>
        <v>5149.7399725065652</v>
      </c>
      <c r="F88" s="29">
        <f t="shared" si="17"/>
        <v>5152.3373466762741</v>
      </c>
      <c r="G88" s="18"/>
      <c r="H88" s="29">
        <f t="shared" si="15"/>
        <v>5149.3061635327886</v>
      </c>
      <c r="I88" s="95">
        <f t="shared" si="16"/>
        <v>2.3164394862760607</v>
      </c>
      <c r="L88" s="10"/>
      <c r="M88" s="10"/>
    </row>
    <row r="89" spans="1:13" x14ac:dyDescent="0.25">
      <c r="A89" s="11">
        <v>4.24E-2</v>
      </c>
      <c r="B89" s="61">
        <f t="shared" si="17"/>
        <v>5152.3265069872768</v>
      </c>
      <c r="C89" s="61">
        <f t="shared" si="17"/>
        <v>5153.8024511037402</v>
      </c>
      <c r="D89" s="61">
        <f t="shared" si="17"/>
        <v>5148.4947627410857</v>
      </c>
      <c r="E89" s="61">
        <f t="shared" si="17"/>
        <v>5152.7287943130113</v>
      </c>
      <c r="F89" s="61">
        <f t="shared" si="17"/>
        <v>5155.1636425329261</v>
      </c>
      <c r="G89" s="96"/>
      <c r="H89" s="61">
        <f t="shared" si="15"/>
        <v>5152.5032315356084</v>
      </c>
      <c r="I89" s="97">
        <f t="shared" si="16"/>
        <v>2.2322943520092062</v>
      </c>
      <c r="L89" s="10"/>
      <c r="M89" s="10"/>
    </row>
    <row r="90" spans="1:13" x14ac:dyDescent="0.25">
      <c r="A90" s="11">
        <v>4.2500000000000003E-2</v>
      </c>
      <c r="B90" s="29">
        <f t="shared" si="17"/>
        <v>5155.9447138039823</v>
      </c>
      <c r="C90" s="29">
        <f t="shared" si="17"/>
        <v>5157.1842112422592</v>
      </c>
      <c r="D90" s="29">
        <f t="shared" si="17"/>
        <v>5151.6650181368623</v>
      </c>
      <c r="E90" s="29">
        <f t="shared" si="17"/>
        <v>5155.7176161194575</v>
      </c>
      <c r="F90" s="29">
        <f t="shared" si="17"/>
        <v>5157.9899383895781</v>
      </c>
      <c r="G90" s="18"/>
      <c r="H90" s="29">
        <f t="shared" si="15"/>
        <v>5155.7002995384282</v>
      </c>
      <c r="I90" s="95">
        <f t="shared" si="16"/>
        <v>2.1811911516632558</v>
      </c>
      <c r="L90" s="10"/>
      <c r="M90" s="10"/>
    </row>
    <row r="91" spans="1:13" x14ac:dyDescent="0.25">
      <c r="A91" s="98">
        <v>4.2599999999999999E-2</v>
      </c>
      <c r="B91" s="27">
        <f t="shared" si="17"/>
        <v>5159.5629206206868</v>
      </c>
      <c r="C91" s="27">
        <f t="shared" si="17"/>
        <v>5160.565971380779</v>
      </c>
      <c r="D91" s="27">
        <f t="shared" si="17"/>
        <v>5154.8352735326389</v>
      </c>
      <c r="E91" s="27">
        <f t="shared" si="17"/>
        <v>5158.7064379259036</v>
      </c>
      <c r="F91" s="27">
        <f t="shared" si="17"/>
        <v>5160.8162342462292</v>
      </c>
      <c r="G91" s="99"/>
      <c r="H91" s="27">
        <f t="shared" si="15"/>
        <v>5158.8973675412471</v>
      </c>
      <c r="I91" s="100">
        <f t="shared" si="16"/>
        <v>2.1654704319905735</v>
      </c>
      <c r="L91" s="10"/>
      <c r="M91" s="10"/>
    </row>
    <row r="92" spans="1:13" x14ac:dyDescent="0.25">
      <c r="A92" s="101">
        <v>4.2700000000000099E-2</v>
      </c>
      <c r="B92" s="29">
        <f t="shared" si="17"/>
        <v>5163.1811274373949</v>
      </c>
      <c r="C92" s="29">
        <f t="shared" si="17"/>
        <v>5163.9477315193017</v>
      </c>
      <c r="D92" s="29">
        <f t="shared" si="17"/>
        <v>5158.0055289284182</v>
      </c>
      <c r="E92" s="29">
        <f t="shared" si="17"/>
        <v>5161.6952597323525</v>
      </c>
      <c r="F92" s="29">
        <f t="shared" si="17"/>
        <v>5163.6425301028839</v>
      </c>
      <c r="G92" s="18"/>
      <c r="H92" s="29">
        <f t="shared" si="15"/>
        <v>5162.0944355440697</v>
      </c>
      <c r="I92" s="95">
        <f t="shared" si="16"/>
        <v>2.1858957269750263</v>
      </c>
      <c r="L92" s="10"/>
      <c r="M92" s="10"/>
    </row>
    <row r="93" spans="1:13" x14ac:dyDescent="0.25">
      <c r="A93" s="101">
        <v>4.2799999999999998E-2</v>
      </c>
      <c r="B93" s="29">
        <f t="shared" si="17"/>
        <v>5166.7993342540958</v>
      </c>
      <c r="C93" s="29">
        <f t="shared" si="17"/>
        <v>5167.329491657817</v>
      </c>
      <c r="D93" s="29">
        <f t="shared" si="17"/>
        <v>5161.1757843241921</v>
      </c>
      <c r="E93" s="29">
        <f t="shared" si="17"/>
        <v>5164.6840815387959</v>
      </c>
      <c r="F93" s="29">
        <f t="shared" si="17"/>
        <v>5166.4688259595332</v>
      </c>
      <c r="G93" s="18"/>
      <c r="H93" s="29">
        <f t="shared" si="15"/>
        <v>5165.2915035468877</v>
      </c>
      <c r="I93" s="95">
        <f t="shared" si="16"/>
        <v>2.2414791215260705</v>
      </c>
      <c r="L93" s="10"/>
      <c r="M93" s="10"/>
    </row>
    <row r="94" spans="1:13" x14ac:dyDescent="0.25">
      <c r="A94" s="101">
        <v>4.2900000000000001E-2</v>
      </c>
      <c r="B94" s="61">
        <f t="shared" si="17"/>
        <v>5170.4175410708003</v>
      </c>
      <c r="C94" s="61">
        <f t="shared" si="17"/>
        <v>5170.7112517963378</v>
      </c>
      <c r="D94" s="61">
        <f t="shared" si="17"/>
        <v>5164.3460397199678</v>
      </c>
      <c r="E94" s="61">
        <f t="shared" si="17"/>
        <v>5167.672903345242</v>
      </c>
      <c r="F94" s="61">
        <f t="shared" si="17"/>
        <v>5169.2951218161852</v>
      </c>
      <c r="G94" s="96"/>
      <c r="H94" s="61">
        <f t="shared" si="15"/>
        <v>5168.4885715497057</v>
      </c>
      <c r="I94" s="97">
        <f t="shared" si="16"/>
        <v>2.3297055094841062</v>
      </c>
      <c r="L94" s="10"/>
      <c r="M94" s="10"/>
    </row>
    <row r="95" spans="1:13" x14ac:dyDescent="0.25">
      <c r="A95" s="101">
        <v>4.2999999999999997E-2</v>
      </c>
      <c r="B95" s="29">
        <f t="shared" si="17"/>
        <v>5174.0357478875048</v>
      </c>
      <c r="C95" s="29">
        <f t="shared" si="17"/>
        <v>5174.0930119348568</v>
      </c>
      <c r="D95" s="29">
        <f t="shared" si="17"/>
        <v>5167.5162951157445</v>
      </c>
      <c r="E95" s="29">
        <f t="shared" si="17"/>
        <v>5170.6617251516873</v>
      </c>
      <c r="F95" s="29">
        <f t="shared" si="17"/>
        <v>5172.1214176728363</v>
      </c>
      <c r="G95" s="18"/>
      <c r="H95" s="29">
        <f t="shared" si="15"/>
        <v>5171.6856395525256</v>
      </c>
      <c r="I95" s="95">
        <f t="shared" si="16"/>
        <v>2.4470466802353115</v>
      </c>
      <c r="L95" s="10"/>
      <c r="M95" s="10"/>
    </row>
    <row r="96" spans="1:13" x14ac:dyDescent="0.25">
      <c r="A96" s="101">
        <v>4.3100000000000097E-2</v>
      </c>
      <c r="B96" s="29">
        <f t="shared" ref="B96:F107" si="18">(B$66+$A96)/(B$73-$H$73)</f>
        <v>5177.653954704213</v>
      </c>
      <c r="C96" s="29">
        <f t="shared" si="18"/>
        <v>5177.4747720733794</v>
      </c>
      <c r="D96" s="29">
        <f t="shared" si="18"/>
        <v>5170.6865505115238</v>
      </c>
      <c r="E96" s="29">
        <f t="shared" si="18"/>
        <v>5173.6505469581361</v>
      </c>
      <c r="F96" s="29">
        <f t="shared" si="18"/>
        <v>5174.947713529491</v>
      </c>
      <c r="G96" s="18"/>
      <c r="H96" s="29">
        <f t="shared" si="15"/>
        <v>5174.8827075553481</v>
      </c>
      <c r="I96" s="95">
        <f t="shared" si="16"/>
        <v>2.58954778585609</v>
      </c>
      <c r="L96" s="10"/>
      <c r="M96" s="10"/>
    </row>
    <row r="97" spans="1:16" x14ac:dyDescent="0.25">
      <c r="A97" s="101">
        <v>4.3200000000000099E-2</v>
      </c>
      <c r="B97" s="61">
        <f t="shared" si="18"/>
        <v>5181.2721615209175</v>
      </c>
      <c r="C97" s="61">
        <f t="shared" si="18"/>
        <v>5180.8565322118993</v>
      </c>
      <c r="D97" s="61">
        <f t="shared" si="18"/>
        <v>5173.8568059073014</v>
      </c>
      <c r="E97" s="61">
        <f t="shared" si="18"/>
        <v>5176.6393687645832</v>
      </c>
      <c r="F97" s="61">
        <f t="shared" si="18"/>
        <v>5177.774009386143</v>
      </c>
      <c r="G97" s="96"/>
      <c r="H97" s="61">
        <f t="shared" si="15"/>
        <v>5178.0797755581689</v>
      </c>
      <c r="I97" s="97">
        <f t="shared" si="16"/>
        <v>2.7533050322949006</v>
      </c>
      <c r="L97" s="10"/>
      <c r="M97" s="10"/>
      <c r="O97" s="10"/>
      <c r="P97" s="10"/>
    </row>
    <row r="98" spans="1:16" x14ac:dyDescent="0.25">
      <c r="A98" s="11">
        <v>4.3300000000000102E-2</v>
      </c>
      <c r="B98" s="29">
        <f t="shared" si="18"/>
        <v>5184.8903683376211</v>
      </c>
      <c r="C98" s="29">
        <f t="shared" si="18"/>
        <v>5184.2382923504183</v>
      </c>
      <c r="D98" s="29">
        <f t="shared" si="18"/>
        <v>5177.027061303078</v>
      </c>
      <c r="E98" s="29">
        <f t="shared" si="18"/>
        <v>5179.6281905710293</v>
      </c>
      <c r="F98" s="29">
        <f t="shared" si="18"/>
        <v>5180.6003052427959</v>
      </c>
      <c r="G98" s="18"/>
      <c r="H98" s="29">
        <f t="shared" si="15"/>
        <v>5181.2768435609887</v>
      </c>
      <c r="I98" s="95">
        <f t="shared" si="16"/>
        <v>2.9347623501976536</v>
      </c>
      <c r="L98" s="10"/>
      <c r="M98" s="10"/>
      <c r="O98" s="10"/>
      <c r="P98" s="10"/>
    </row>
    <row r="99" spans="1:16" x14ac:dyDescent="0.25">
      <c r="A99" s="11">
        <v>4.3400000000000098E-2</v>
      </c>
      <c r="B99" s="29">
        <f t="shared" si="18"/>
        <v>5188.5085751543265</v>
      </c>
      <c r="C99" s="29">
        <f t="shared" si="18"/>
        <v>5187.6200524889382</v>
      </c>
      <c r="D99" s="29">
        <f t="shared" si="18"/>
        <v>5180.1973166988546</v>
      </c>
      <c r="E99" s="29">
        <f t="shared" si="18"/>
        <v>5182.6170123774755</v>
      </c>
      <c r="F99" s="29">
        <f t="shared" si="18"/>
        <v>5183.426601099447</v>
      </c>
      <c r="G99" s="18"/>
      <c r="H99" s="29">
        <f t="shared" si="15"/>
        <v>5184.4739115638085</v>
      </c>
      <c r="I99" s="95">
        <f t="shared" si="16"/>
        <v>3.1308436704934133</v>
      </c>
      <c r="L99" s="10"/>
      <c r="M99" s="10"/>
      <c r="O99" s="10"/>
      <c r="P99" s="10"/>
    </row>
    <row r="100" spans="1:16" x14ac:dyDescent="0.25">
      <c r="A100" s="11">
        <v>4.3500000000000101E-2</v>
      </c>
      <c r="B100" s="29">
        <f t="shared" si="18"/>
        <v>5192.1267819710311</v>
      </c>
      <c r="C100" s="29">
        <f t="shared" si="18"/>
        <v>5191.0018126274581</v>
      </c>
      <c r="D100" s="29">
        <f t="shared" si="18"/>
        <v>5183.3675720946303</v>
      </c>
      <c r="E100" s="29">
        <f t="shared" si="18"/>
        <v>5185.6058341839207</v>
      </c>
      <c r="F100" s="29">
        <f t="shared" si="18"/>
        <v>5186.252896956099</v>
      </c>
      <c r="G100" s="18"/>
      <c r="H100" s="29">
        <f t="shared" si="15"/>
        <v>5187.6709795666275</v>
      </c>
      <c r="I100" s="95">
        <f t="shared" si="16"/>
        <v>3.338973601520395</v>
      </c>
      <c r="L100" s="10"/>
      <c r="M100" s="10"/>
      <c r="O100" s="10"/>
      <c r="P100" s="10"/>
    </row>
    <row r="101" spans="1:16" x14ac:dyDescent="0.25">
      <c r="A101" s="11">
        <v>4.3600000000000097E-2</v>
      </c>
      <c r="B101" s="29">
        <f t="shared" si="18"/>
        <v>5195.7449887877356</v>
      </c>
      <c r="C101" s="29">
        <f t="shared" si="18"/>
        <v>5194.3835727659771</v>
      </c>
      <c r="D101" s="29">
        <f t="shared" si="18"/>
        <v>5186.5378274904069</v>
      </c>
      <c r="E101" s="29">
        <f t="shared" si="18"/>
        <v>5188.5946559903668</v>
      </c>
      <c r="F101" s="29">
        <f t="shared" si="18"/>
        <v>5189.0791928127501</v>
      </c>
      <c r="G101" s="18"/>
      <c r="H101" s="29">
        <f t="shared" si="15"/>
        <v>5190.8680475694473</v>
      </c>
      <c r="I101" s="95">
        <f t="shared" si="16"/>
        <v>3.5570378013001598</v>
      </c>
      <c r="L101" s="10"/>
      <c r="M101" s="10"/>
      <c r="O101" s="10"/>
      <c r="P101" s="10"/>
    </row>
    <row r="102" spans="1:16" x14ac:dyDescent="0.25">
      <c r="A102" s="11">
        <v>4.37000000000001E-2</v>
      </c>
      <c r="B102" s="29">
        <f t="shared" si="18"/>
        <v>5199.3631956044401</v>
      </c>
      <c r="C102" s="29">
        <f t="shared" si="18"/>
        <v>5197.765332904497</v>
      </c>
      <c r="D102" s="29">
        <f t="shared" si="18"/>
        <v>5189.7080828861835</v>
      </c>
      <c r="E102" s="29">
        <f t="shared" si="18"/>
        <v>5191.583477796813</v>
      </c>
      <c r="F102" s="29">
        <f t="shared" si="18"/>
        <v>5191.9054886694021</v>
      </c>
      <c r="G102" s="18"/>
      <c r="H102" s="29">
        <f t="shared" si="15"/>
        <v>5194.0651155722671</v>
      </c>
      <c r="I102" s="95">
        <f t="shared" si="16"/>
        <v>3.7833188755055813</v>
      </c>
      <c r="L102" s="10"/>
      <c r="M102" s="10"/>
      <c r="O102" s="10"/>
      <c r="P102" s="10"/>
    </row>
    <row r="103" spans="1:16" x14ac:dyDescent="0.25">
      <c r="A103" s="11">
        <v>4.3800000000000103E-2</v>
      </c>
      <c r="B103" s="29">
        <f t="shared" si="18"/>
        <v>5202.9814024211446</v>
      </c>
      <c r="C103" s="29">
        <f t="shared" si="18"/>
        <v>5201.147093043016</v>
      </c>
      <c r="D103" s="29">
        <f t="shared" si="18"/>
        <v>5192.8783382819611</v>
      </c>
      <c r="E103" s="29">
        <f t="shared" si="18"/>
        <v>5194.57229960326</v>
      </c>
      <c r="F103" s="29">
        <f t="shared" si="18"/>
        <v>5194.731784526055</v>
      </c>
      <c r="G103" s="18"/>
      <c r="H103" s="29">
        <f t="shared" si="15"/>
        <v>5197.262183575087</v>
      </c>
      <c r="I103" s="95">
        <f t="shared" si="16"/>
        <v>4.0164282756299903</v>
      </c>
      <c r="L103" s="10"/>
      <c r="M103" s="10"/>
      <c r="O103" s="10"/>
      <c r="P103" s="10"/>
    </row>
    <row r="104" spans="1:16" x14ac:dyDescent="0.25">
      <c r="A104" s="11">
        <v>4.3900000000000099E-2</v>
      </c>
      <c r="B104" s="29">
        <f t="shared" si="18"/>
        <v>5206.5996092378491</v>
      </c>
      <c r="C104" s="29">
        <f t="shared" si="18"/>
        <v>5204.5288531815359</v>
      </c>
      <c r="D104" s="29">
        <f t="shared" si="18"/>
        <v>5196.0485936777368</v>
      </c>
      <c r="E104" s="29">
        <f t="shared" si="18"/>
        <v>5197.5611214097053</v>
      </c>
      <c r="F104" s="29">
        <f t="shared" si="18"/>
        <v>5197.5580803827061</v>
      </c>
      <c r="G104" s="18"/>
      <c r="H104" s="29">
        <f t="shared" si="15"/>
        <v>5200.4592515779068</v>
      </c>
      <c r="I104" s="95">
        <f t="shared" si="16"/>
        <v>4.2552439481728133</v>
      </c>
      <c r="L104" s="10"/>
      <c r="M104" s="10"/>
      <c r="O104" s="10"/>
      <c r="P104" s="10"/>
    </row>
    <row r="105" spans="1:16" x14ac:dyDescent="0.25">
      <c r="A105" s="11">
        <v>4.4000000000000102E-2</v>
      </c>
      <c r="B105" s="29">
        <f t="shared" si="18"/>
        <v>5210.2178160545536</v>
      </c>
      <c r="C105" s="29">
        <f t="shared" si="18"/>
        <v>5207.9106133200557</v>
      </c>
      <c r="D105" s="29">
        <f t="shared" si="18"/>
        <v>5199.2188490735134</v>
      </c>
      <c r="E105" s="29">
        <f t="shared" si="18"/>
        <v>5200.5499432161514</v>
      </c>
      <c r="F105" s="29">
        <f t="shared" si="18"/>
        <v>5200.3843762393581</v>
      </c>
      <c r="G105" s="18"/>
      <c r="H105" s="29">
        <f t="shared" si="15"/>
        <v>5203.6563195807266</v>
      </c>
      <c r="I105" s="95">
        <f t="shared" si="16"/>
        <v>4.4988572559360849</v>
      </c>
      <c r="L105" s="10"/>
      <c r="M105" s="10"/>
      <c r="O105" s="10"/>
      <c r="P105" s="10"/>
    </row>
    <row r="106" spans="1:16" x14ac:dyDescent="0.25">
      <c r="A106" s="11">
        <v>4.4100000000000097E-2</v>
      </c>
      <c r="B106" s="29">
        <f t="shared" si="18"/>
        <v>5213.836022871259</v>
      </c>
      <c r="C106" s="29">
        <f t="shared" si="18"/>
        <v>5211.2923734585747</v>
      </c>
      <c r="D106" s="29">
        <f t="shared" si="18"/>
        <v>5202.3891044692891</v>
      </c>
      <c r="E106" s="29">
        <f t="shared" si="18"/>
        <v>5203.5387650225975</v>
      </c>
      <c r="F106" s="29">
        <f t="shared" si="18"/>
        <v>5203.2106720960091</v>
      </c>
      <c r="G106" s="18"/>
      <c r="H106" s="29">
        <f t="shared" si="15"/>
        <v>5206.8533875835465</v>
      </c>
      <c r="I106" s="95">
        <f t="shared" si="16"/>
        <v>4.7465295475504723</v>
      </c>
      <c r="L106" s="10"/>
      <c r="M106" s="10"/>
      <c r="O106" s="10"/>
      <c r="P106" s="10"/>
    </row>
    <row r="107" spans="1:16" x14ac:dyDescent="0.25">
      <c r="A107" s="16">
        <v>4.42000000000001E-2</v>
      </c>
      <c r="B107" s="54">
        <f t="shared" si="18"/>
        <v>5217.4542296879627</v>
      </c>
      <c r="C107" s="54">
        <f t="shared" si="18"/>
        <v>5214.6741335970946</v>
      </c>
      <c r="D107" s="54">
        <f t="shared" si="18"/>
        <v>5205.5593598650667</v>
      </c>
      <c r="E107" s="54">
        <f t="shared" si="18"/>
        <v>5206.5275868290437</v>
      </c>
      <c r="F107" s="54">
        <f t="shared" si="18"/>
        <v>5206.0369679526611</v>
      </c>
      <c r="G107" s="102"/>
      <c r="H107" s="54">
        <f t="shared" si="15"/>
        <v>5210.0504555863663</v>
      </c>
      <c r="I107" s="103">
        <f t="shared" si="16"/>
        <v>4.9976573980108219</v>
      </c>
      <c r="L107" s="10"/>
      <c r="M107" s="10"/>
      <c r="O107" s="10"/>
      <c r="P107" s="10"/>
    </row>
    <row r="108" spans="1:16" x14ac:dyDescent="0.25">
      <c r="L108" s="10"/>
      <c r="M108" s="10"/>
      <c r="O108" s="10"/>
      <c r="P108" s="10"/>
    </row>
    <row r="109" spans="1:16" x14ac:dyDescent="0.25">
      <c r="L109" s="10"/>
      <c r="M109" s="10"/>
      <c r="O109" s="10"/>
      <c r="P109" s="10"/>
    </row>
    <row r="110" spans="1:16" x14ac:dyDescent="0.25">
      <c r="L110" s="10"/>
      <c r="M110" s="10"/>
      <c r="O110" s="10"/>
      <c r="P110" s="10"/>
    </row>
    <row r="111" spans="1:16" x14ac:dyDescent="0.25">
      <c r="L111" s="10"/>
      <c r="M111" s="10"/>
      <c r="O111" s="10"/>
      <c r="P111" s="10"/>
    </row>
    <row r="112" spans="1:16" x14ac:dyDescent="0.25">
      <c r="L112" s="10"/>
      <c r="M112" s="10"/>
      <c r="O112" s="10"/>
      <c r="P112" s="10"/>
    </row>
    <row r="113" spans="12:16" x14ac:dyDescent="0.25">
      <c r="L113" s="10"/>
      <c r="M113" s="10"/>
      <c r="O113" s="10"/>
      <c r="P113" s="10"/>
    </row>
    <row r="114" spans="12:16" x14ac:dyDescent="0.25">
      <c r="M114" s="10"/>
      <c r="O114" s="10"/>
      <c r="P114" s="10"/>
    </row>
    <row r="115" spans="12:16" x14ac:dyDescent="0.25">
      <c r="M115" s="76"/>
      <c r="O115" s="10"/>
      <c r="P115" s="10"/>
    </row>
    <row r="116" spans="12:16" x14ac:dyDescent="0.25">
      <c r="O116" s="10"/>
      <c r="P116" s="10"/>
    </row>
    <row r="117" spans="12:16" x14ac:dyDescent="0.25">
      <c r="O117" s="10"/>
      <c r="P117" s="10"/>
    </row>
    <row r="118" spans="12:16" x14ac:dyDescent="0.25">
      <c r="O118" s="10"/>
      <c r="P118" s="10"/>
    </row>
    <row r="119" spans="12:16" x14ac:dyDescent="0.25">
      <c r="O119" s="10"/>
      <c r="P119" s="10"/>
    </row>
    <row r="120" spans="12:16" x14ac:dyDescent="0.25">
      <c r="O120" s="10"/>
      <c r="P120" s="10"/>
    </row>
  </sheetData>
  <sortState xmlns:xlrd2="http://schemas.microsoft.com/office/spreadsheetml/2017/richdata2" ref="N4:N31">
    <sortCondition ref="N4:N31"/>
  </sortState>
  <mergeCells count="14">
    <mergeCell ref="A64:I64"/>
    <mergeCell ref="B52:C52"/>
    <mergeCell ref="D52:E52"/>
    <mergeCell ref="Y2:AA2"/>
    <mergeCell ref="AC2:AE2"/>
    <mergeCell ref="AG2:AI2"/>
    <mergeCell ref="Q2:S2"/>
    <mergeCell ref="A2:C2"/>
    <mergeCell ref="E2:G2"/>
    <mergeCell ref="I2:K2"/>
    <mergeCell ref="M2:O2"/>
    <mergeCell ref="U2:W2"/>
    <mergeCell ref="A39:C39"/>
    <mergeCell ref="A51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95209-9297-4997-864E-71950BAE04FD}">
  <dimension ref="A1:M30"/>
  <sheetViews>
    <sheetView workbookViewId="0">
      <selection activeCell="P16" sqref="P16"/>
    </sheetView>
  </sheetViews>
  <sheetFormatPr defaultRowHeight="15" x14ac:dyDescent="0.25"/>
  <cols>
    <col min="6" max="6" width="4.5703125" customWidth="1"/>
  </cols>
  <sheetData>
    <row r="1" spans="1:13" x14ac:dyDescent="0.25">
      <c r="A1" s="118" t="s">
        <v>43</v>
      </c>
      <c r="B1" s="125"/>
      <c r="C1" s="125"/>
      <c r="D1" s="125"/>
      <c r="E1" s="119"/>
      <c r="F1" s="104"/>
      <c r="G1" s="126" t="s">
        <v>44</v>
      </c>
      <c r="H1" s="127"/>
      <c r="I1" s="127"/>
      <c r="J1" s="127"/>
      <c r="K1" s="127"/>
      <c r="L1" s="127"/>
      <c r="M1" s="128"/>
    </row>
    <row r="2" spans="1:13" x14ac:dyDescent="0.25">
      <c r="A2" s="1" t="s">
        <v>32</v>
      </c>
      <c r="B2" s="1" t="s">
        <v>45</v>
      </c>
      <c r="C2" s="1" t="s">
        <v>46</v>
      </c>
      <c r="D2" s="105" t="s">
        <v>47</v>
      </c>
      <c r="E2" s="2" t="s">
        <v>1</v>
      </c>
      <c r="F2" s="106"/>
      <c r="G2" s="11"/>
      <c r="H2" s="80"/>
      <c r="I2" s="80"/>
      <c r="J2" s="80"/>
      <c r="M2" s="86"/>
    </row>
    <row r="3" spans="1:13" x14ac:dyDescent="0.25">
      <c r="A3" s="11">
        <v>0.1</v>
      </c>
      <c r="B3" s="11">
        <v>20</v>
      </c>
      <c r="C3" s="107">
        <v>5.9679999999999991E-5</v>
      </c>
      <c r="D3" s="108">
        <v>2.97E-5</v>
      </c>
      <c r="E3" s="10">
        <f>(A3+$A$10)/(C3-D3)</f>
        <v>5033.3555703802549</v>
      </c>
      <c r="F3" s="106"/>
      <c r="G3" s="11"/>
      <c r="H3" s="80">
        <v>7.4999999999999997E-2</v>
      </c>
      <c r="I3" s="80">
        <v>0.1</v>
      </c>
      <c r="J3" s="80">
        <v>0.125</v>
      </c>
      <c r="L3" s="80" t="s">
        <v>0</v>
      </c>
      <c r="M3" s="86"/>
    </row>
    <row r="4" spans="1:13" x14ac:dyDescent="0.25">
      <c r="A4" s="11">
        <v>0.1</v>
      </c>
      <c r="B4" s="11">
        <v>40</v>
      </c>
      <c r="C4" s="107">
        <v>6.0189999999999998E-5</v>
      </c>
      <c r="D4" s="108">
        <v>3.004E-5</v>
      </c>
      <c r="E4" s="10">
        <f>(A4+$A$10)/(C4-D4)</f>
        <v>5004.9751243781102</v>
      </c>
      <c r="F4" s="106"/>
      <c r="G4" s="11"/>
      <c r="H4" s="14">
        <v>5.5989999999999998E-5</v>
      </c>
      <c r="I4" s="14">
        <v>6.1179999999999994E-5</v>
      </c>
      <c r="J4" s="14">
        <v>6.6429999999999999E-5</v>
      </c>
      <c r="L4" s="14">
        <v>2.9709999999999998E-5</v>
      </c>
      <c r="M4" s="86"/>
    </row>
    <row r="5" spans="1:13" x14ac:dyDescent="0.25">
      <c r="A5" s="11">
        <v>0.1</v>
      </c>
      <c r="B5" s="11">
        <v>60</v>
      </c>
      <c r="C5" s="107">
        <v>6.0739999999999998E-5</v>
      </c>
      <c r="D5" s="108">
        <v>3.04E-5</v>
      </c>
      <c r="E5" s="10">
        <f>(A5+$A$10)/(C5-D5)</f>
        <v>4973.6321687541204</v>
      </c>
      <c r="F5" s="106"/>
      <c r="G5" s="11"/>
      <c r="M5" s="86"/>
    </row>
    <row r="6" spans="1:13" x14ac:dyDescent="0.25">
      <c r="A6" s="11">
        <v>0.1</v>
      </c>
      <c r="B6" s="11">
        <v>80</v>
      </c>
      <c r="C6" s="107">
        <v>6.1320000000000002E-5</v>
      </c>
      <c r="D6" s="108">
        <v>3.078E-5</v>
      </c>
      <c r="E6" s="10">
        <f>(A6+$A$10)/(C6-D6)</f>
        <v>4941.0609037328095</v>
      </c>
      <c r="F6" s="106"/>
      <c r="G6" s="26" t="s">
        <v>2</v>
      </c>
      <c r="H6" s="80" t="s">
        <v>31</v>
      </c>
      <c r="I6" s="80" t="s">
        <v>31</v>
      </c>
      <c r="J6" s="80" t="s">
        <v>31</v>
      </c>
      <c r="K6" s="80"/>
      <c r="L6" s="80" t="s">
        <v>25</v>
      </c>
      <c r="M6" s="94" t="s">
        <v>8</v>
      </c>
    </row>
    <row r="7" spans="1:13" x14ac:dyDescent="0.25">
      <c r="A7" s="11">
        <v>0.1</v>
      </c>
      <c r="B7" s="11">
        <v>100</v>
      </c>
      <c r="C7" s="107">
        <v>6.1929999999999998E-5</v>
      </c>
      <c r="D7" s="108">
        <v>3.1189999999999998E-5</v>
      </c>
      <c r="E7" s="10">
        <f>(A7+$A$10)/(C7-D7)</f>
        <v>4908.9134677944048</v>
      </c>
      <c r="F7" s="106"/>
      <c r="G7" s="109">
        <v>5.0099999999999999E-2</v>
      </c>
      <c r="H7" s="82">
        <f t="shared" ref="H7:J30" si="0">(H$3+$G7)/(H$4-$L$4)</f>
        <v>4760.2739726027394</v>
      </c>
      <c r="I7" s="82">
        <f t="shared" si="0"/>
        <v>4769.6218620908812</v>
      </c>
      <c r="J7" s="82">
        <f t="shared" si="0"/>
        <v>4768.5185185185182</v>
      </c>
      <c r="L7" s="10">
        <f>AVERAGE(H7:J7)</f>
        <v>4766.1381177373796</v>
      </c>
      <c r="M7" s="7">
        <f>_xlfn.STDEV.P(H7:J7)</f>
        <v>4.1709703411206576</v>
      </c>
    </row>
    <row r="8" spans="1:13" x14ac:dyDescent="0.25">
      <c r="A8" s="11"/>
      <c r="B8" s="11"/>
      <c r="C8" s="107"/>
      <c r="D8" s="110"/>
      <c r="E8" s="86"/>
      <c r="F8" s="106"/>
      <c r="G8" s="109">
        <v>5.0200000000000002E-2</v>
      </c>
      <c r="H8" s="82">
        <f t="shared" si="0"/>
        <v>4764.0791476407921</v>
      </c>
      <c r="I8" s="82">
        <f t="shared" si="0"/>
        <v>4772.7994915792824</v>
      </c>
      <c r="J8" s="82">
        <f t="shared" si="0"/>
        <v>4771.241830065359</v>
      </c>
      <c r="L8" s="10">
        <f t="shared" ref="L8:L30" si="1">AVERAGE(H8:J8)</f>
        <v>4769.3734897618115</v>
      </c>
      <c r="M8" s="7">
        <f t="shared" ref="M8:M30" si="2">_xlfn.STDEV.P(H8:J8)</f>
        <v>3.7972903689154216</v>
      </c>
    </row>
    <row r="9" spans="1:13" x14ac:dyDescent="0.25">
      <c r="A9" s="111" t="s">
        <v>2</v>
      </c>
      <c r="B9" s="11"/>
      <c r="C9" s="11"/>
      <c r="D9" s="110"/>
      <c r="E9" s="86"/>
      <c r="F9" s="106"/>
      <c r="G9" s="109">
        <v>5.0299999999999997E-2</v>
      </c>
      <c r="H9" s="82">
        <f t="shared" si="0"/>
        <v>4767.8843226788431</v>
      </c>
      <c r="I9" s="82">
        <f t="shared" si="0"/>
        <v>4775.9771210676836</v>
      </c>
      <c r="J9" s="82">
        <f t="shared" si="0"/>
        <v>4773.9651416122006</v>
      </c>
      <c r="L9" s="10">
        <f t="shared" si="1"/>
        <v>4772.6088617862415</v>
      </c>
      <c r="M9" s="7">
        <f t="shared" si="2"/>
        <v>3.4402487957831025</v>
      </c>
    </row>
    <row r="10" spans="1:13" x14ac:dyDescent="0.25">
      <c r="A10" s="111">
        <v>5.0900000000000001E-2</v>
      </c>
      <c r="B10" s="11"/>
      <c r="C10" s="11"/>
      <c r="D10" s="110"/>
      <c r="E10" s="86"/>
      <c r="F10" s="106"/>
      <c r="G10" s="109">
        <v>5.04E-2</v>
      </c>
      <c r="H10" s="82">
        <f t="shared" si="0"/>
        <v>4771.6894977168959</v>
      </c>
      <c r="I10" s="82">
        <f t="shared" si="0"/>
        <v>4779.1547505560857</v>
      </c>
      <c r="J10" s="82">
        <f t="shared" si="0"/>
        <v>4776.6884531590413</v>
      </c>
      <c r="L10" s="10">
        <f t="shared" si="1"/>
        <v>4775.8442338106734</v>
      </c>
      <c r="M10" s="7">
        <f t="shared" si="2"/>
        <v>3.1055895542688625</v>
      </c>
    </row>
    <row r="11" spans="1:13" x14ac:dyDescent="0.25">
      <c r="A11" s="11"/>
      <c r="B11" s="11"/>
      <c r="C11" s="11"/>
      <c r="D11" s="110"/>
      <c r="E11" s="86"/>
      <c r="F11" s="106"/>
      <c r="G11" s="109">
        <v>5.0500000000000003E-2</v>
      </c>
      <c r="H11" s="82">
        <f t="shared" si="0"/>
        <v>4775.4946727549468</v>
      </c>
      <c r="I11" s="82">
        <f t="shared" si="0"/>
        <v>4782.3323800444887</v>
      </c>
      <c r="J11" s="82">
        <f t="shared" si="0"/>
        <v>4779.411764705882</v>
      </c>
      <c r="L11" s="10">
        <f t="shared" si="1"/>
        <v>4779.0796058351052</v>
      </c>
      <c r="M11" s="7">
        <f t="shared" si="2"/>
        <v>2.8013457933571821</v>
      </c>
    </row>
    <row r="12" spans="1:13" x14ac:dyDescent="0.25">
      <c r="A12" s="11"/>
      <c r="B12" s="11"/>
      <c r="C12" s="11"/>
      <c r="D12" s="110"/>
      <c r="E12" s="86"/>
      <c r="F12" s="106"/>
      <c r="G12" s="109">
        <v>5.0599999999999999E-2</v>
      </c>
      <c r="H12" s="82">
        <f t="shared" si="0"/>
        <v>4779.2998477929987</v>
      </c>
      <c r="I12" s="82">
        <f t="shared" si="0"/>
        <v>4785.5100095328899</v>
      </c>
      <c r="J12" s="82">
        <f t="shared" si="0"/>
        <v>4782.1350762527236</v>
      </c>
      <c r="L12" s="10">
        <f t="shared" si="1"/>
        <v>4782.3149778595371</v>
      </c>
      <c r="M12" s="7">
        <f t="shared" si="2"/>
        <v>2.5384773191820762</v>
      </c>
    </row>
    <row r="13" spans="1:13" x14ac:dyDescent="0.25">
      <c r="A13" s="11"/>
      <c r="B13" s="11"/>
      <c r="C13" s="11"/>
      <c r="D13" s="110"/>
      <c r="E13" s="86"/>
      <c r="F13" s="106"/>
      <c r="G13" s="109">
        <v>5.0700000000000002E-2</v>
      </c>
      <c r="H13" s="82">
        <f t="shared" si="0"/>
        <v>4783.1050228310505</v>
      </c>
      <c r="I13" s="82">
        <f t="shared" si="0"/>
        <v>4788.687639021291</v>
      </c>
      <c r="J13" s="82">
        <f t="shared" si="0"/>
        <v>4784.8583877995643</v>
      </c>
      <c r="L13" s="10">
        <f t="shared" si="1"/>
        <v>4785.5503498839689</v>
      </c>
      <c r="M13" s="7">
        <f t="shared" si="2"/>
        <v>2.3310240277002374</v>
      </c>
    </row>
    <row r="14" spans="1:13" x14ac:dyDescent="0.25">
      <c r="A14" s="11"/>
      <c r="B14" s="11"/>
      <c r="C14" s="11"/>
      <c r="D14" s="110"/>
      <c r="E14" s="86"/>
      <c r="F14" s="106"/>
      <c r="G14" s="109">
        <v>5.0799999999999998E-2</v>
      </c>
      <c r="H14" s="82">
        <f t="shared" si="0"/>
        <v>4786.9101978691024</v>
      </c>
      <c r="I14" s="82">
        <f t="shared" si="0"/>
        <v>4791.8652685096922</v>
      </c>
      <c r="J14" s="82">
        <f t="shared" si="0"/>
        <v>4787.581699346405</v>
      </c>
      <c r="L14" s="10">
        <f t="shared" si="1"/>
        <v>4788.7857219083999</v>
      </c>
      <c r="M14" s="7">
        <f t="shared" si="2"/>
        <v>2.194756480136745</v>
      </c>
    </row>
    <row r="15" spans="1:13" x14ac:dyDescent="0.25">
      <c r="A15" s="11"/>
      <c r="B15" s="11"/>
      <c r="C15" s="11"/>
      <c r="D15" s="110"/>
      <c r="E15" s="86"/>
      <c r="F15" s="106"/>
      <c r="G15" s="112">
        <v>5.0900000000000001E-2</v>
      </c>
      <c r="H15" s="88">
        <f t="shared" si="0"/>
        <v>4790.7153729071542</v>
      </c>
      <c r="I15" s="88">
        <f t="shared" si="0"/>
        <v>4795.0428979980943</v>
      </c>
      <c r="J15" s="88">
        <f t="shared" si="0"/>
        <v>4790.3050108932457</v>
      </c>
      <c r="K15" s="87"/>
      <c r="L15" s="88">
        <f t="shared" si="1"/>
        <v>4792.0210939328308</v>
      </c>
      <c r="M15" s="25">
        <f t="shared" si="2"/>
        <v>2.1432956091409414</v>
      </c>
    </row>
    <row r="16" spans="1:13" x14ac:dyDescent="0.25">
      <c r="A16" s="11"/>
      <c r="B16" s="11"/>
      <c r="C16" s="11"/>
      <c r="D16" s="110"/>
      <c r="E16" s="86"/>
      <c r="F16" s="106"/>
      <c r="G16" s="109">
        <v>5.0999999999999997E-2</v>
      </c>
      <c r="H16" s="82">
        <f t="shared" si="0"/>
        <v>4794.5205479452061</v>
      </c>
      <c r="I16" s="82">
        <f t="shared" si="0"/>
        <v>4798.2205274864955</v>
      </c>
      <c r="J16" s="82">
        <f t="shared" si="0"/>
        <v>4793.0283224400864</v>
      </c>
      <c r="L16" s="10">
        <f t="shared" si="1"/>
        <v>4795.2564659572627</v>
      </c>
      <c r="M16" s="7">
        <f t="shared" si="2"/>
        <v>2.1826482082309906</v>
      </c>
    </row>
    <row r="17" spans="1:13" x14ac:dyDescent="0.25">
      <c r="A17" s="11"/>
      <c r="B17" s="11"/>
      <c r="C17" s="11"/>
      <c r="D17" s="110"/>
      <c r="E17" s="86"/>
      <c r="F17" s="106"/>
      <c r="G17" s="109">
        <v>5.11E-2</v>
      </c>
      <c r="H17" s="82">
        <f t="shared" si="0"/>
        <v>4798.325722983257</v>
      </c>
      <c r="I17" s="82">
        <f t="shared" si="0"/>
        <v>4801.3981569748976</v>
      </c>
      <c r="J17" s="82">
        <f t="shared" si="0"/>
        <v>4795.751633986928</v>
      </c>
      <c r="L17" s="10">
        <f t="shared" si="1"/>
        <v>4798.4918379816945</v>
      </c>
      <c r="M17" s="7">
        <f t="shared" si="2"/>
        <v>2.3081740413793863</v>
      </c>
    </row>
    <row r="18" spans="1:13" x14ac:dyDescent="0.25">
      <c r="A18" s="11"/>
      <c r="B18" s="11"/>
      <c r="C18" s="11"/>
      <c r="D18" s="110"/>
      <c r="E18" s="86"/>
      <c r="F18" s="106"/>
      <c r="G18" s="109">
        <v>5.1200000000000002E-2</v>
      </c>
      <c r="H18" s="82">
        <f t="shared" si="0"/>
        <v>4802.1308980213098</v>
      </c>
      <c r="I18" s="82">
        <f t="shared" si="0"/>
        <v>4804.5757864632988</v>
      </c>
      <c r="J18" s="82">
        <f t="shared" si="0"/>
        <v>4798.4749455337687</v>
      </c>
      <c r="L18" s="10">
        <f t="shared" si="1"/>
        <v>4801.7272100061264</v>
      </c>
      <c r="M18" s="7">
        <f t="shared" si="2"/>
        <v>2.506962042268106</v>
      </c>
    </row>
    <row r="19" spans="1:13" x14ac:dyDescent="0.25">
      <c r="A19" s="11"/>
      <c r="B19" s="11"/>
      <c r="C19" s="11"/>
      <c r="D19" s="110"/>
      <c r="E19" s="86"/>
      <c r="F19" s="106"/>
      <c r="G19" s="109">
        <v>5.1299999999999998E-2</v>
      </c>
      <c r="H19" s="82">
        <f t="shared" si="0"/>
        <v>4805.9360730593608</v>
      </c>
      <c r="I19" s="82">
        <f t="shared" si="0"/>
        <v>4807.7534159517008</v>
      </c>
      <c r="J19" s="82">
        <f t="shared" si="0"/>
        <v>4801.1982570806103</v>
      </c>
      <c r="L19" s="10">
        <f t="shared" si="1"/>
        <v>4804.9625820305573</v>
      </c>
      <c r="M19" s="7">
        <f t="shared" si="2"/>
        <v>2.7632457417174816</v>
      </c>
    </row>
    <row r="20" spans="1:13" x14ac:dyDescent="0.25">
      <c r="A20" s="11"/>
      <c r="B20" s="11"/>
      <c r="C20" s="11"/>
      <c r="D20" s="110"/>
      <c r="E20" s="86"/>
      <c r="F20" s="106"/>
      <c r="G20" s="109">
        <v>5.1400000000000001E-2</v>
      </c>
      <c r="H20" s="82">
        <f t="shared" si="0"/>
        <v>4809.7412480974135</v>
      </c>
      <c r="I20" s="82">
        <f t="shared" si="0"/>
        <v>4810.9310454401029</v>
      </c>
      <c r="J20" s="82">
        <f t="shared" si="0"/>
        <v>4803.9215686274511</v>
      </c>
      <c r="L20" s="10">
        <f t="shared" si="1"/>
        <v>4808.1979540549892</v>
      </c>
      <c r="M20" s="7">
        <f t="shared" si="2"/>
        <v>3.062625091084767</v>
      </c>
    </row>
    <row r="21" spans="1:13" x14ac:dyDescent="0.25">
      <c r="A21" s="11"/>
      <c r="B21" s="11"/>
      <c r="C21" s="11"/>
      <c r="D21" s="110"/>
      <c r="E21" s="86"/>
      <c r="F21" s="106"/>
      <c r="G21" s="109">
        <v>5.1499999999999997E-2</v>
      </c>
      <c r="H21" s="82">
        <f t="shared" si="0"/>
        <v>4813.5464231354645</v>
      </c>
      <c r="I21" s="82">
        <f t="shared" si="0"/>
        <v>4814.1086749285041</v>
      </c>
      <c r="J21" s="82">
        <f t="shared" si="0"/>
        <v>4806.6448801742918</v>
      </c>
      <c r="L21" s="10">
        <f t="shared" si="1"/>
        <v>4811.4333260794201</v>
      </c>
      <c r="M21" s="7">
        <f t="shared" si="2"/>
        <v>3.3937140332728353</v>
      </c>
    </row>
    <row r="22" spans="1:13" x14ac:dyDescent="0.25">
      <c r="A22" s="11"/>
      <c r="B22" s="11"/>
      <c r="C22" s="11"/>
      <c r="D22" s="110"/>
      <c r="E22" s="86"/>
      <c r="F22" s="106"/>
      <c r="G22" s="109">
        <v>5.16E-2</v>
      </c>
      <c r="H22" s="82">
        <f t="shared" si="0"/>
        <v>4817.3515981735154</v>
      </c>
      <c r="I22" s="82">
        <f t="shared" si="0"/>
        <v>4817.2863044169062</v>
      </c>
      <c r="J22" s="82">
        <f t="shared" si="0"/>
        <v>4809.3681917211334</v>
      </c>
      <c r="L22" s="10">
        <f t="shared" si="1"/>
        <v>4814.6686981038511</v>
      </c>
      <c r="M22" s="7">
        <f t="shared" si="2"/>
        <v>3.7481187951283017</v>
      </c>
    </row>
    <row r="23" spans="1:13" x14ac:dyDescent="0.25">
      <c r="A23" s="11"/>
      <c r="B23" s="11"/>
      <c r="C23" s="11"/>
      <c r="D23" s="110"/>
      <c r="E23" s="86"/>
      <c r="F23" s="106"/>
      <c r="G23" s="109">
        <v>5.17000000000001E-2</v>
      </c>
      <c r="H23" s="82">
        <f t="shared" si="0"/>
        <v>4821.1567732115709</v>
      </c>
      <c r="I23" s="82">
        <f t="shared" si="0"/>
        <v>4820.463933905311</v>
      </c>
      <c r="J23" s="82">
        <f t="shared" si="0"/>
        <v>4812.0915032679768</v>
      </c>
      <c r="L23" s="10">
        <f t="shared" si="1"/>
        <v>4817.9040701282865</v>
      </c>
      <c r="M23" s="7">
        <f t="shared" si="2"/>
        <v>4.1198265906265465</v>
      </c>
    </row>
    <row r="24" spans="1:13" x14ac:dyDescent="0.25">
      <c r="A24" s="11"/>
      <c r="B24" s="11"/>
      <c r="C24" s="11"/>
      <c r="D24" s="110"/>
      <c r="E24" s="86"/>
      <c r="F24" s="106"/>
      <c r="G24" s="109">
        <v>5.1799999999999999E-2</v>
      </c>
      <c r="H24" s="82">
        <f t="shared" si="0"/>
        <v>4824.9619482496191</v>
      </c>
      <c r="I24" s="82">
        <f t="shared" si="0"/>
        <v>4823.6415633937086</v>
      </c>
      <c r="J24" s="82">
        <f t="shared" si="0"/>
        <v>4814.8148148148148</v>
      </c>
      <c r="L24" s="10">
        <f t="shared" si="1"/>
        <v>4821.1394421527139</v>
      </c>
      <c r="M24" s="7">
        <f t="shared" si="2"/>
        <v>4.5045560095239576</v>
      </c>
    </row>
    <row r="25" spans="1:13" x14ac:dyDescent="0.25">
      <c r="A25" s="11"/>
      <c r="B25" s="11"/>
      <c r="C25" s="11"/>
      <c r="D25" s="110"/>
      <c r="E25" s="86"/>
      <c r="F25" s="106"/>
      <c r="G25" s="109">
        <v>5.1900000000000099E-2</v>
      </c>
      <c r="H25" s="82">
        <f t="shared" si="0"/>
        <v>4828.7671232876746</v>
      </c>
      <c r="I25" s="82">
        <f t="shared" si="0"/>
        <v>4826.8191928821134</v>
      </c>
      <c r="J25" s="82">
        <f t="shared" si="0"/>
        <v>4817.5381263616591</v>
      </c>
      <c r="L25" s="10">
        <f t="shared" si="1"/>
        <v>4824.3748141771493</v>
      </c>
      <c r="M25" s="7">
        <f t="shared" si="2"/>
        <v>4.8992403105705229</v>
      </c>
    </row>
    <row r="26" spans="1:13" x14ac:dyDescent="0.25">
      <c r="A26" s="11"/>
      <c r="B26" s="11"/>
      <c r="C26" s="11"/>
      <c r="D26" s="110"/>
      <c r="E26" s="86"/>
      <c r="F26" s="106"/>
      <c r="G26" s="109">
        <v>5.1999999999999998E-2</v>
      </c>
      <c r="H26" s="82">
        <f t="shared" si="0"/>
        <v>4832.5722983257228</v>
      </c>
      <c r="I26" s="82">
        <f t="shared" si="0"/>
        <v>4829.9968223705118</v>
      </c>
      <c r="J26" s="82">
        <f t="shared" si="0"/>
        <v>4820.2614379084962</v>
      </c>
      <c r="L26" s="10">
        <f t="shared" si="1"/>
        <v>4827.6101862015776</v>
      </c>
      <c r="M26" s="7">
        <f t="shared" si="2"/>
        <v>5.3016566722274403</v>
      </c>
    </row>
    <row r="27" spans="1:13" x14ac:dyDescent="0.25">
      <c r="A27" s="11"/>
      <c r="B27" s="11"/>
      <c r="C27" s="11"/>
      <c r="D27" s="110"/>
      <c r="E27" s="86"/>
      <c r="F27" s="106"/>
      <c r="G27" s="109">
        <v>5.2100000000000098E-2</v>
      </c>
      <c r="H27" s="82">
        <f t="shared" si="0"/>
        <v>4836.3774733637783</v>
      </c>
      <c r="I27" s="82">
        <f t="shared" si="0"/>
        <v>4833.1744518589167</v>
      </c>
      <c r="J27" s="82">
        <f t="shared" si="0"/>
        <v>4822.9847494553396</v>
      </c>
      <c r="L27" s="10">
        <f t="shared" si="1"/>
        <v>4830.8455582260112</v>
      </c>
      <c r="M27" s="7">
        <f t="shared" si="2"/>
        <v>5.7101706096494151</v>
      </c>
    </row>
    <row r="28" spans="1:13" x14ac:dyDescent="0.25">
      <c r="A28" s="11"/>
      <c r="B28" s="11"/>
      <c r="C28" s="11"/>
      <c r="D28" s="110"/>
      <c r="E28" s="86"/>
      <c r="F28" s="106"/>
      <c r="G28" s="109">
        <v>5.22000000000001E-2</v>
      </c>
      <c r="H28" s="82">
        <f t="shared" si="0"/>
        <v>4840.1826484018302</v>
      </c>
      <c r="I28" s="82">
        <f t="shared" si="0"/>
        <v>4836.3520813473197</v>
      </c>
      <c r="J28" s="82">
        <f t="shared" si="0"/>
        <v>4825.7080610021812</v>
      </c>
      <c r="L28" s="10">
        <f t="shared" si="1"/>
        <v>4834.0809302504431</v>
      </c>
      <c r="M28" s="7">
        <f t="shared" si="2"/>
        <v>6.1235619033451281</v>
      </c>
    </row>
    <row r="29" spans="1:13" x14ac:dyDescent="0.25">
      <c r="A29" s="11"/>
      <c r="B29" s="11"/>
      <c r="C29" s="11"/>
      <c r="D29" s="110"/>
      <c r="E29" s="86"/>
      <c r="F29" s="106"/>
      <c r="G29" s="109">
        <v>5.2300000000000103E-2</v>
      </c>
      <c r="H29" s="82">
        <f t="shared" si="0"/>
        <v>4843.987823439882</v>
      </c>
      <c r="I29" s="82">
        <f t="shared" si="0"/>
        <v>4839.5297108357208</v>
      </c>
      <c r="J29" s="82">
        <f t="shared" si="0"/>
        <v>4828.4313725490219</v>
      </c>
      <c r="L29" s="10">
        <f t="shared" si="1"/>
        <v>4837.3163022748749</v>
      </c>
      <c r="M29" s="7">
        <f t="shared" si="2"/>
        <v>6.5409058584090607</v>
      </c>
    </row>
    <row r="30" spans="1:13" x14ac:dyDescent="0.25">
      <c r="A30" s="16"/>
      <c r="B30" s="16"/>
      <c r="C30" s="16"/>
      <c r="D30" s="115"/>
      <c r="E30" s="116"/>
      <c r="F30" s="117"/>
      <c r="G30" s="113">
        <v>5.2400000000000099E-2</v>
      </c>
      <c r="H30" s="114">
        <f t="shared" si="0"/>
        <v>4847.7929984779339</v>
      </c>
      <c r="I30" s="114">
        <f t="shared" si="0"/>
        <v>4842.707340324122</v>
      </c>
      <c r="J30" s="114">
        <f t="shared" si="0"/>
        <v>4831.1546840958636</v>
      </c>
      <c r="K30" s="102"/>
      <c r="L30" s="54">
        <f t="shared" si="1"/>
        <v>4840.5516742993068</v>
      </c>
      <c r="M30" s="23">
        <f t="shared" si="2"/>
        <v>6.9614916206734607</v>
      </c>
    </row>
  </sheetData>
  <mergeCells count="2">
    <mergeCell ref="A1:E1"/>
    <mergeCell ref="G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5A752-1CE2-4EE1-9241-BA16FDD9AFB1}">
  <dimension ref="A1:L27"/>
  <sheetViews>
    <sheetView tabSelected="1" workbookViewId="0">
      <selection activeCell="I14" sqref="I14"/>
    </sheetView>
  </sheetViews>
  <sheetFormatPr defaultRowHeight="15" x14ac:dyDescent="0.25"/>
  <sheetData>
    <row r="1" spans="1:12" x14ac:dyDescent="0.25">
      <c r="A1" s="118" t="s">
        <v>6</v>
      </c>
      <c r="B1" s="119"/>
      <c r="C1" s="118" t="s">
        <v>7</v>
      </c>
      <c r="D1" s="125"/>
      <c r="E1" s="119"/>
      <c r="F1" s="83"/>
      <c r="G1" s="118" t="s">
        <v>48</v>
      </c>
      <c r="H1" s="119"/>
    </row>
    <row r="2" spans="1:12" x14ac:dyDescent="0.25">
      <c r="A2" s="89" t="s">
        <v>4</v>
      </c>
      <c r="B2" s="91" t="s">
        <v>5</v>
      </c>
      <c r="C2" s="89" t="s">
        <v>4</v>
      </c>
      <c r="D2" s="90" t="s">
        <v>5</v>
      </c>
      <c r="E2" s="91" t="s">
        <v>8</v>
      </c>
      <c r="F2" s="90"/>
      <c r="G2" s="89" t="s">
        <v>4</v>
      </c>
      <c r="H2" s="91" t="s">
        <v>5</v>
      </c>
      <c r="I2" s="130" t="s">
        <v>49</v>
      </c>
    </row>
    <row r="3" spans="1:12" x14ac:dyDescent="0.25">
      <c r="A3" s="11">
        <v>0</v>
      </c>
      <c r="B3" s="7">
        <v>5074.8100000000004</v>
      </c>
      <c r="C3" s="52">
        <v>24.1</v>
      </c>
      <c r="D3" s="10">
        <v>5028.2605632035338</v>
      </c>
      <c r="E3" s="7">
        <v>2.4164161561057798</v>
      </c>
      <c r="F3" s="29"/>
      <c r="G3" s="11">
        <v>20</v>
      </c>
      <c r="H3" s="86">
        <v>5033.3555703802549</v>
      </c>
      <c r="I3" s="129">
        <f>(H3-B5)/B5</f>
        <v>-1.5818106768938007E-3</v>
      </c>
      <c r="K3" s="10">
        <f>H3-B5</f>
        <v>-7.974429619745024</v>
      </c>
      <c r="L3">
        <f>ABS(K3:K7)</f>
        <v>7.974429619745024</v>
      </c>
    </row>
    <row r="4" spans="1:12" x14ac:dyDescent="0.25">
      <c r="A4" s="11">
        <v>10</v>
      </c>
      <c r="B4" s="7">
        <v>5058.1000000000004</v>
      </c>
      <c r="C4" s="52">
        <v>36.242857142857147</v>
      </c>
      <c r="D4" s="10">
        <v>5012.5489850089662</v>
      </c>
      <c r="E4" s="7">
        <v>6.1666367260803883</v>
      </c>
      <c r="F4" s="29"/>
      <c r="G4" s="11">
        <v>40</v>
      </c>
      <c r="H4" s="86">
        <v>5004.9751243781102</v>
      </c>
      <c r="I4" s="129">
        <f>(H4-B7)/B7</f>
        <v>-5.2417837325069276E-4</v>
      </c>
      <c r="K4" s="10">
        <f>H4-B7</f>
        <v>-2.624875621890169</v>
      </c>
      <c r="L4">
        <f t="shared" ref="L4:L7" si="0">ABS(K4:K8)</f>
        <v>2.624875621890169</v>
      </c>
    </row>
    <row r="5" spans="1:12" x14ac:dyDescent="0.25">
      <c r="A5" s="11">
        <v>20</v>
      </c>
      <c r="B5" s="7">
        <v>5041.33</v>
      </c>
      <c r="C5" s="52">
        <v>46.3</v>
      </c>
      <c r="D5" s="10">
        <v>4999.0145687881295</v>
      </c>
      <c r="E5" s="7">
        <v>4.2747231142404791</v>
      </c>
      <c r="F5" s="29"/>
      <c r="G5" s="11">
        <v>60</v>
      </c>
      <c r="H5" s="86">
        <v>4973.6321687541204</v>
      </c>
      <c r="I5" s="129">
        <f>(H5-B9)/B9</f>
        <v>4.3605055467499499E-7</v>
      </c>
      <c r="K5" s="10">
        <f>H5-B9</f>
        <v>2.1687541202481952E-3</v>
      </c>
      <c r="L5">
        <f t="shared" si="0"/>
        <v>2.1687541202481952E-3</v>
      </c>
    </row>
    <row r="6" spans="1:12" x14ac:dyDescent="0.25">
      <c r="A6" s="11">
        <v>30</v>
      </c>
      <c r="B6" s="7">
        <v>5024.5</v>
      </c>
      <c r="C6" s="52">
        <v>54.81428571428571</v>
      </c>
      <c r="D6" s="10">
        <v>4986.6180417044334</v>
      </c>
      <c r="E6" s="7">
        <v>5.58653737090214</v>
      </c>
      <c r="F6" s="29"/>
      <c r="G6" s="11">
        <v>80</v>
      </c>
      <c r="H6" s="86">
        <v>4941.0609037328095</v>
      </c>
      <c r="I6" s="129">
        <f>(H6-B11)/B11</f>
        <v>3.3625617135884048E-4</v>
      </c>
      <c r="K6" s="10">
        <f>H6-B11</f>
        <v>1.6609037328098566</v>
      </c>
      <c r="L6">
        <f t="shared" si="0"/>
        <v>1.6609037328098566</v>
      </c>
    </row>
    <row r="7" spans="1:12" x14ac:dyDescent="0.25">
      <c r="A7" s="11">
        <v>40</v>
      </c>
      <c r="B7" s="7">
        <v>5007.6000000000004</v>
      </c>
      <c r="C7" s="52">
        <v>63.357142857142854</v>
      </c>
      <c r="D7" s="10">
        <v>4970.7122545867096</v>
      </c>
      <c r="E7" s="7">
        <v>5.0682246043670842</v>
      </c>
      <c r="F7" s="29"/>
      <c r="G7" s="16">
        <v>100</v>
      </c>
      <c r="H7" s="116">
        <v>4908.9134677944048</v>
      </c>
      <c r="I7" s="129">
        <f>(H7-B13)/B13</f>
        <v>8.1621636164679252E-4</v>
      </c>
      <c r="K7" s="10">
        <f>H7-B13</f>
        <v>4.003467794404969</v>
      </c>
      <c r="L7">
        <f t="shared" si="0"/>
        <v>4.003467794404969</v>
      </c>
    </row>
    <row r="8" spans="1:12" x14ac:dyDescent="0.25">
      <c r="A8" s="11">
        <v>50</v>
      </c>
      <c r="B8" s="7">
        <v>4990.6499999999996</v>
      </c>
      <c r="C8" s="52">
        <v>71.2</v>
      </c>
      <c r="D8" s="10">
        <v>4961.370255685817</v>
      </c>
      <c r="E8" s="7">
        <v>3.1722186380822022</v>
      </c>
      <c r="F8" s="29"/>
      <c r="I8" s="131">
        <f>AVERAGE(I3:I7)</f>
        <v>-1.9061609331683715E-4</v>
      </c>
      <c r="K8" s="133"/>
      <c r="L8" s="133">
        <f>AVERAGE(L3:L7)</f>
        <v>3.2531691045940532</v>
      </c>
    </row>
    <row r="9" spans="1:12" x14ac:dyDescent="0.25">
      <c r="A9" s="11">
        <v>60</v>
      </c>
      <c r="B9" s="7">
        <v>4973.63</v>
      </c>
      <c r="C9" s="52">
        <v>78.51428571428572</v>
      </c>
      <c r="D9" s="10">
        <v>4949.4139590164432</v>
      </c>
      <c r="E9" s="7">
        <v>2.6305912281912573</v>
      </c>
      <c r="F9" s="29"/>
    </row>
    <row r="10" spans="1:12" x14ac:dyDescent="0.25">
      <c r="A10" s="11">
        <v>70</v>
      </c>
      <c r="B10" s="7">
        <v>4956.55</v>
      </c>
      <c r="C10" s="52">
        <v>86.257142857142867</v>
      </c>
      <c r="D10" s="10">
        <v>4934.1625208155438</v>
      </c>
      <c r="E10" s="7">
        <v>4.4558392000987865</v>
      </c>
      <c r="F10" s="29"/>
    </row>
    <row r="11" spans="1:12" x14ac:dyDescent="0.25">
      <c r="A11" s="11">
        <v>80</v>
      </c>
      <c r="B11" s="7">
        <v>4939.3999999999996</v>
      </c>
      <c r="C11" s="53">
        <v>94.057142857142864</v>
      </c>
      <c r="D11" s="54">
        <v>4921.802936398125</v>
      </c>
      <c r="E11" s="23">
        <v>4.1120094340800648</v>
      </c>
      <c r="F11" s="29"/>
    </row>
    <row r="12" spans="1:12" x14ac:dyDescent="0.25">
      <c r="A12" s="11">
        <v>90</v>
      </c>
      <c r="B12" s="7">
        <v>4922.1899999999996</v>
      </c>
    </row>
    <row r="13" spans="1:12" x14ac:dyDescent="0.25">
      <c r="A13" s="11">
        <v>100</v>
      </c>
      <c r="B13" s="7">
        <v>4904.91</v>
      </c>
    </row>
    <row r="14" spans="1:12" x14ac:dyDescent="0.25">
      <c r="A14" s="16">
        <v>110</v>
      </c>
      <c r="B14" s="23">
        <v>4887.57</v>
      </c>
    </row>
    <row r="17" spans="3:5" x14ac:dyDescent="0.25">
      <c r="D17" s="10"/>
    </row>
    <row r="18" spans="3:5" x14ac:dyDescent="0.25">
      <c r="C18">
        <v>20</v>
      </c>
      <c r="D18" s="10">
        <f t="shared" ref="D18:D26" si="1">-0.0037*C18^2 - 1.0862*C18 + 5056.8</f>
        <v>5033.5960000000005</v>
      </c>
      <c r="E18" s="129">
        <f>(D18-B5)/B5</f>
        <v>-1.5341189725726087E-3</v>
      </c>
    </row>
    <row r="19" spans="3:5" x14ac:dyDescent="0.25">
      <c r="C19">
        <v>30</v>
      </c>
      <c r="D19" s="10">
        <f t="shared" si="1"/>
        <v>5020.884</v>
      </c>
      <c r="E19" s="129">
        <f t="shared" ref="E19:E26" si="2">(D19-B6)/B6</f>
        <v>-7.1967359936311783E-4</v>
      </c>
    </row>
    <row r="20" spans="3:5" x14ac:dyDescent="0.25">
      <c r="C20">
        <v>40</v>
      </c>
      <c r="D20" s="10">
        <f t="shared" si="1"/>
        <v>5007.4319999999998</v>
      </c>
      <c r="E20" s="129">
        <f t="shared" si="2"/>
        <v>-3.3549005511737117E-5</v>
      </c>
    </row>
    <row r="21" spans="3:5" x14ac:dyDescent="0.25">
      <c r="C21">
        <v>50</v>
      </c>
      <c r="D21" s="10">
        <f t="shared" si="1"/>
        <v>4993.24</v>
      </c>
      <c r="E21" s="129">
        <f t="shared" si="2"/>
        <v>5.1897047478788251E-4</v>
      </c>
    </row>
    <row r="22" spans="3:5" x14ac:dyDescent="0.25">
      <c r="C22">
        <v>60</v>
      </c>
      <c r="D22" s="10">
        <f t="shared" si="1"/>
        <v>4978.308</v>
      </c>
      <c r="E22" s="129">
        <f t="shared" si="2"/>
        <v>9.4056051616221627E-4</v>
      </c>
    </row>
    <row r="23" spans="3:5" x14ac:dyDescent="0.25">
      <c r="C23">
        <v>70</v>
      </c>
      <c r="D23" s="10">
        <f t="shared" si="1"/>
        <v>4962.6360000000004</v>
      </c>
      <c r="E23" s="129">
        <f t="shared" si="2"/>
        <v>1.2278701919682521E-3</v>
      </c>
    </row>
    <row r="24" spans="3:5" x14ac:dyDescent="0.25">
      <c r="C24">
        <v>80</v>
      </c>
      <c r="D24" s="10">
        <f t="shared" si="1"/>
        <v>4946.2240000000002</v>
      </c>
      <c r="E24" s="129">
        <f t="shared" si="2"/>
        <v>1.3815443171236435E-3</v>
      </c>
    </row>
    <row r="25" spans="3:5" x14ac:dyDescent="0.25">
      <c r="C25">
        <v>90</v>
      </c>
      <c r="D25" s="10">
        <f t="shared" si="1"/>
        <v>4929.0720000000001</v>
      </c>
      <c r="E25" s="129">
        <f t="shared" si="2"/>
        <v>1.3981581369269607E-3</v>
      </c>
    </row>
    <row r="26" spans="3:5" x14ac:dyDescent="0.25">
      <c r="C26">
        <v>100</v>
      </c>
      <c r="D26" s="10">
        <f t="shared" si="1"/>
        <v>4911.18</v>
      </c>
      <c r="E26" s="129">
        <f t="shared" si="2"/>
        <v>1.2783109170199731E-3</v>
      </c>
    </row>
    <row r="27" spans="3:5" x14ac:dyDescent="0.25">
      <c r="E27" s="132">
        <f>AVERAGE(E18:E26)</f>
        <v>4.9534144183794053E-4</v>
      </c>
    </row>
  </sheetData>
  <mergeCells count="3">
    <mergeCell ref="A1:B1"/>
    <mergeCell ref="C1:E1"/>
    <mergeCell ref="G1:H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Predicted</vt:lpstr>
      <vt:lpstr>Experimental</vt:lpstr>
      <vt:lpstr>COMSOL</vt:lpstr>
      <vt:lpstr>Combined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Lawrence Yule</dc:creator>
  <cp:lastModifiedBy>Lawrence Yule</cp:lastModifiedBy>
  <dcterms:created xsi:type="dcterms:W3CDTF">2015-06-05T18:17:20Z</dcterms:created>
  <dcterms:modified xsi:type="dcterms:W3CDTF">2021-09-09T15:52:56Z</dcterms:modified>
</cp:coreProperties>
</file>