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sotonac-my.sharepoint.com/personal/ahw1u17_soton_ac_uk/Documents/PhD Research Studentship/AHW PhD Project/Study 1 - content analysis/Coding/"/>
    </mc:Choice>
  </mc:AlternateContent>
  <xr:revisionPtr revIDLastSave="6" documentId="11_E8B4D48F9123C235D22224F295572AF9508CD0C0" xr6:coauthVersionLast="46" xr6:coauthVersionMax="46" xr10:uidLastSave="{2D035624-15F7-4C59-BEE0-3367B5548885}"/>
  <bookViews>
    <workbookView xWindow="-108" yWindow="-108" windowWidth="23256" windowHeight="12576" xr2:uid="{00000000-000D-0000-FFFF-FFFF00000000}"/>
  </bookViews>
  <sheets>
    <sheet name="Content Coding" sheetId="1" r:id="rId1"/>
    <sheet name="Analysis" sheetId="4" r:id="rId2"/>
    <sheet name="Graphs" sheetId="3" r:id="rId3"/>
    <sheet name="Table A" sheetId="5" r:id="rId4"/>
    <sheet name="Instructions" sheetId="2" r:id="rId5"/>
  </sheets>
  <definedNames>
    <definedName name="_xlnm._FilterDatabase" localSheetId="0" hidden="1">'Content Coding'!$E$2:$AN$15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 i="1" l="1"/>
  <c r="AD5" i="1"/>
  <c r="AD6" i="1"/>
  <c r="AD7" i="1"/>
  <c r="AD8" i="1"/>
  <c r="AD9" i="1"/>
  <c r="AD10" i="1"/>
  <c r="AD11" i="1"/>
  <c r="AD12" i="1"/>
  <c r="AD13" i="1"/>
  <c r="AD14" i="1"/>
  <c r="AD15" i="1"/>
  <c r="AC4" i="1"/>
  <c r="AC5" i="1"/>
  <c r="AC6" i="1"/>
  <c r="AC7" i="1"/>
  <c r="AC8" i="1"/>
  <c r="AC9" i="1"/>
  <c r="AC10" i="1"/>
  <c r="AC11" i="1"/>
  <c r="AC12" i="1"/>
  <c r="AC13" i="1"/>
  <c r="AC14" i="1"/>
  <c r="AC15" i="1"/>
  <c r="AC3" i="1"/>
  <c r="AB4" i="1"/>
  <c r="Q4" i="4" s="1"/>
  <c r="AB5" i="1"/>
  <c r="Q5" i="4" s="1"/>
  <c r="AB6" i="1"/>
  <c r="Q6" i="4" s="1"/>
  <c r="AB7" i="1"/>
  <c r="Q7" i="4" s="1"/>
  <c r="AB8" i="1"/>
  <c r="Q8" i="4" s="1"/>
  <c r="AB9" i="1"/>
  <c r="Q9" i="4" s="1"/>
  <c r="AB10" i="1"/>
  <c r="Q10" i="4" s="1"/>
  <c r="AB11" i="1"/>
  <c r="Q11" i="4" s="1"/>
  <c r="AB12" i="1"/>
  <c r="Q12" i="4" s="1"/>
  <c r="AB13" i="1"/>
  <c r="Q13" i="4" s="1"/>
  <c r="AB14" i="1"/>
  <c r="Q14" i="4" s="1"/>
  <c r="AB15" i="1"/>
  <c r="Q15" i="4" s="1"/>
  <c r="AD3" i="1"/>
  <c r="AB3" i="1"/>
  <c r="Q3" i="4" s="1"/>
  <c r="T11" i="4" l="1"/>
  <c r="T3" i="4"/>
  <c r="L7" i="4"/>
  <c r="K7" i="4"/>
  <c r="J7" i="4"/>
  <c r="I7" i="4"/>
  <c r="H7" i="4"/>
  <c r="G7" i="4"/>
  <c r="F7" i="4"/>
  <c r="E7" i="4"/>
  <c r="D7" i="4"/>
  <c r="L6" i="4"/>
  <c r="K6" i="4"/>
  <c r="J6" i="4"/>
  <c r="I6" i="4"/>
  <c r="H6" i="4"/>
  <c r="G6" i="4"/>
  <c r="F6" i="4"/>
  <c r="E6" i="4"/>
  <c r="D6" i="4"/>
  <c r="M6" i="4" s="1"/>
  <c r="L5" i="4"/>
  <c r="K5" i="4"/>
  <c r="J5" i="4"/>
  <c r="I5" i="4"/>
  <c r="H5" i="4"/>
  <c r="G5" i="4"/>
  <c r="F5" i="4"/>
  <c r="E5" i="4"/>
  <c r="D5" i="4"/>
  <c r="M7" i="4" l="1"/>
  <c r="M5" i="4"/>
  <c r="M9" i="4" s="1"/>
  <c r="T5" i="4" l="1"/>
  <c r="T7" i="4"/>
  <c r="T6" i="4"/>
  <c r="T8" i="4"/>
  <c r="T9" i="4"/>
  <c r="T10" i="4"/>
  <c r="T4" i="4"/>
  <c r="S2" i="5"/>
  <c r="B2" i="5"/>
</calcChain>
</file>

<file path=xl/sharedStrings.xml><?xml version="1.0" encoding="utf-8"?>
<sst xmlns="http://schemas.openxmlformats.org/spreadsheetml/2006/main" count="159" uniqueCount="114">
  <si>
    <t>Reviewer 1 - Target Concept Scores</t>
  </si>
  <si>
    <t>Reviewer 2 - Target Concept Scores</t>
  </si>
  <si>
    <t>Target Concepts</t>
  </si>
  <si>
    <t>Code</t>
  </si>
  <si>
    <t>Score</t>
  </si>
  <si>
    <t>URL/ link (if provided)</t>
  </si>
  <si>
    <t>DARWeb</t>
  </si>
  <si>
    <t>Rheumates@Work</t>
  </si>
  <si>
    <t>Teens taking charge: managing arthritis online</t>
  </si>
  <si>
    <t>Aim To Decrease Anxiety and Pain Treatment (ADAPT)</t>
  </si>
  <si>
    <t>Intervention Name</t>
  </si>
  <si>
    <t>Web-MAP (Web-based Management of Adolescent Pain)/ Web-MAP2</t>
  </si>
  <si>
    <t>Year (first mentioned in published work)</t>
  </si>
  <si>
    <t>no, this concept is absent</t>
  </si>
  <si>
    <t>yes, this concept is vaguely represented</t>
  </si>
  <si>
    <t>yes, this concept is clearly represented</t>
  </si>
  <si>
    <t>Armbrust et al. (2015)</t>
  </si>
  <si>
    <t>Nieto et al. (2015)</t>
  </si>
  <si>
    <t>Yeh et al. (2013)</t>
  </si>
  <si>
    <t>McCormick et al. (2010)</t>
  </si>
  <si>
    <t>Stinson et al. (2014)</t>
  </si>
  <si>
    <t>Stinson et al. (2010)</t>
  </si>
  <si>
    <t>Donovan et al. (2013)</t>
  </si>
  <si>
    <t>Country</t>
  </si>
  <si>
    <t>Voerman et al. (2015)</t>
  </si>
  <si>
    <t>Palermo et al. (2009)</t>
  </si>
  <si>
    <t>Flink et al. (2016)</t>
  </si>
  <si>
    <t>Trautmann &amp; Kröner-Herwig (2010)</t>
  </si>
  <si>
    <t>Lalouni et al. (2017)</t>
  </si>
  <si>
    <t>Cunningham et al. (2018)</t>
  </si>
  <si>
    <t>https://webmap2.com</t>
  </si>
  <si>
    <t>https://teens.aboutkidshealth.ca/jiateenhub</t>
  </si>
  <si>
    <t>https://darweb.uoc.es</t>
  </si>
  <si>
    <t>Spain</t>
  </si>
  <si>
    <t>Canada</t>
  </si>
  <si>
    <t>USA</t>
  </si>
  <si>
    <t>Taiwan</t>
  </si>
  <si>
    <t>Netherlands</t>
  </si>
  <si>
    <t>Sweden</t>
  </si>
  <si>
    <t>Germany</t>
  </si>
  <si>
    <t>2. SMART goals or goal-setting</t>
  </si>
  <si>
    <t>3. Sleep hygeine/ routine</t>
  </si>
  <si>
    <t>4. School support: academic or social support for remaining/ or returning to school</t>
  </si>
  <si>
    <t>6. Activity pacing, including e-diaries and symptom tracking</t>
  </si>
  <si>
    <t>9. Medications (evidence -based pharmacological advice or advice from clinicians)</t>
  </si>
  <si>
    <t>8. Non-pharmalogical physical therapies: massage, desensitisation, TENS, or thermal analgesia etc.</t>
  </si>
  <si>
    <t xml:space="preserve">https://adapt.research.cchmc.org/Patient/Login </t>
  </si>
  <si>
    <r>
      <t xml:space="preserve">Instructions
</t>
    </r>
    <r>
      <rPr>
        <sz val="12"/>
        <color theme="1"/>
        <rFont val="Arial"/>
        <family val="2"/>
      </rPr>
      <t xml:space="preserve">Each concept item (1 to 9) can be rated with one of three codes (see above) which refer to how well the concept item is represented by the primary paper, in combination with supplementary materials such as the intervention the website and addittional information, where provided. 
Reviewer 1 is Anna Hurley-Wallace, University of Southampton. The current spreadsheet pilots 2 interventions based on their main descriptive papers. 
The target concepts are listed along the top of the coding sheet, and are as follows; 
1. Pain education (explanation of what chronic pain is or why it occurs) 
2. SMART goals or goal-setting 
3. Sleep hygeine/ routine 
4. School support: academic or social support for remaining/ or returning to school 
5. Multi-component CBT, including psychoeducation, relaxation techniques and coping skills 
6. Activity pacing, including e-diaries and symptom tracking 
7. Physiotherapy guidance, including video/ diagram examples 
8. Non-pharmalogical physical therapies: massage, desensitisation, TENS, or thermal analgesia etc. 
9. Medications (evidence -based pharmacological advice or advice from clinicians)
</t>
    </r>
    <r>
      <rPr>
        <b/>
        <u/>
        <sz val="12"/>
        <color theme="1"/>
        <rFont val="Arial"/>
        <family val="2"/>
      </rPr>
      <t xml:space="preserve">
</t>
    </r>
  </si>
  <si>
    <t>Reference to primary article (main description of content)</t>
  </si>
  <si>
    <t>2009/ 2015</t>
  </si>
  <si>
    <t>The Netherlands</t>
  </si>
  <si>
    <t>iCanCope with Pain™</t>
  </si>
  <si>
    <t>Number of modules (children)</t>
  </si>
  <si>
    <t>7. Physiotherapy guidance, including written examples/ explanations or video/ diagram examples</t>
  </si>
  <si>
    <t>Move It Now - guided interactive internet CBT for adolescents with chronic pain</t>
  </si>
  <si>
    <t>Internet-based self-help for paediatric recurrent headache (no specific name)</t>
  </si>
  <si>
    <t>In-person CBT followed by 6-week online skill review for IBD (no specific name)</t>
  </si>
  <si>
    <t>Prototype website for web-based skills training for adolescents with migraine (no specific name)</t>
  </si>
  <si>
    <t>Internet CBT for children with pain-related gastrointestinal disorders (no specific name)</t>
  </si>
  <si>
    <t>Customized CBT for adolescents with pain and emotional distress (no specific name)</t>
  </si>
  <si>
    <t>Interactive website for dysmenorrhea (no specific name)</t>
  </si>
  <si>
    <t>Number (count)</t>
  </si>
  <si>
    <t>2014 (Bonnert)</t>
  </si>
  <si>
    <t>5. Multi-component CBT (relaxation techniques/ coping skills/ thought restructuring/ behavioural activation)</t>
  </si>
  <si>
    <t>1. Pain education/ psycho-education (explanation of what chronic pain is or why it occurs)</t>
  </si>
  <si>
    <t>yes, this concept is clearly represented (n)</t>
  </si>
  <si>
    <t>yes, this concept is vaguely represented (n)</t>
  </si>
  <si>
    <t>no, this concept is absent (n)</t>
  </si>
  <si>
    <t xml:space="preserve">1. Pain education/ psycho-education </t>
  </si>
  <si>
    <t>4. School support: academic or social support</t>
  </si>
  <si>
    <t>5. Multi-component CBT</t>
  </si>
  <si>
    <t>7. Physiotherapy guidance</t>
  </si>
  <si>
    <t>8. Non-pharmacological physical therapies</t>
  </si>
  <si>
    <t>6. Activity pacing, e-diaries &amp; tracking</t>
  </si>
  <si>
    <t>1 Concept</t>
  </si>
  <si>
    <t>2 Concepts</t>
  </si>
  <si>
    <t>3 Concepts</t>
  </si>
  <si>
    <t>4 Concepts</t>
  </si>
  <si>
    <t>5 Concepts</t>
  </si>
  <si>
    <t>6 Concepts</t>
  </si>
  <si>
    <t>7 Concepts</t>
  </si>
  <si>
    <t>8 Concepts</t>
  </si>
  <si>
    <t>9 Concepts</t>
  </si>
  <si>
    <t>Number of concepts 'clearly' represented (by intervention)</t>
  </si>
  <si>
    <t>Number of concepts 'clearly' represented (whole dataset)</t>
  </si>
  <si>
    <t>Password protected?</t>
  </si>
  <si>
    <t>Y</t>
  </si>
  <si>
    <t>N</t>
  </si>
  <si>
    <t>Representation of pain management concepts by intervention</t>
  </si>
  <si>
    <t>Intervention details</t>
  </si>
  <si>
    <t>9. Medications (evidence-based pharmacological advice)</t>
  </si>
  <si>
    <t xml:space="preserve">Number of possible agreed codes = 117 </t>
  </si>
  <si>
    <t>Concept</t>
  </si>
  <si>
    <t>Web-MAP/ Web-MAP2</t>
  </si>
  <si>
    <t>Self-help for paediatric recurrent headache (no specific name)</t>
  </si>
  <si>
    <t>CBT with 6-week online skill review for IBD (no specific name)</t>
  </si>
  <si>
    <t>Teens Taking Charge</t>
  </si>
  <si>
    <t>Web-based skills training for adolescents with migraine (no specific name)</t>
  </si>
  <si>
    <t>Website for dysmenorrhea (no specific name)</t>
  </si>
  <si>
    <t>Move It Now</t>
  </si>
  <si>
    <t>Customized CBT for adolescents with pain (no specific name)</t>
  </si>
  <si>
    <t>CBT for children with gastrointestinal disorders (no specific name)</t>
  </si>
  <si>
    <t>ADAPT</t>
  </si>
  <si>
    <t>4. School support</t>
  </si>
  <si>
    <t>3. Sleep hygeine</t>
  </si>
  <si>
    <t>2. SMART goals / goal-setting</t>
  </si>
  <si>
    <t>1. Pain education/ psycho-education</t>
  </si>
  <si>
    <t>8. Non-pharmalogical physical therapies</t>
  </si>
  <si>
    <t>9. Medications (evidence -based advice)</t>
  </si>
  <si>
    <t>6. Activity pacing/ tracking</t>
  </si>
  <si>
    <t xml:space="preserve">7. Physiotherapy </t>
  </si>
  <si>
    <t>Yes, this strategy is clearly represented</t>
  </si>
  <si>
    <t>Yes, this strategy is vaguely represented</t>
  </si>
  <si>
    <t>No, this strategy is absent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</si>
</sst>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sz val="12"/>
      <color theme="0"/>
      <name val="Calibri"/>
      <family val="2"/>
      <scheme val="minor"/>
    </font>
    <font>
      <b/>
      <sz val="16"/>
      <color theme="1"/>
      <name val="Calibri (Body)_x0000_"/>
    </font>
    <font>
      <b/>
      <sz val="16"/>
      <color theme="1"/>
      <name val="Arial"/>
      <family val="2"/>
    </font>
    <font>
      <sz val="12"/>
      <color theme="1"/>
      <name val="Arial"/>
      <family val="2"/>
    </font>
    <font>
      <b/>
      <sz val="12"/>
      <color theme="1"/>
      <name val="Arial"/>
      <family val="2"/>
    </font>
    <font>
      <sz val="11"/>
      <color theme="1"/>
      <name val="Arial"/>
      <family val="2"/>
    </font>
    <font>
      <sz val="12"/>
      <name val="Arial"/>
      <family val="2"/>
    </font>
    <font>
      <sz val="11"/>
      <name val="Arial"/>
      <family val="2"/>
    </font>
    <font>
      <b/>
      <u/>
      <sz val="12"/>
      <color theme="1"/>
      <name val="Arial"/>
      <family val="2"/>
    </font>
    <font>
      <u/>
      <sz val="12"/>
      <color theme="10"/>
      <name val="Arial"/>
      <family val="2"/>
    </font>
    <font>
      <sz val="10"/>
      <name val="Arial"/>
      <family val="2"/>
    </font>
    <font>
      <sz val="11"/>
      <color rgb="FF006100"/>
      <name val="Calibri"/>
      <family val="2"/>
      <scheme val="minor"/>
    </font>
    <font>
      <sz val="11"/>
      <color rgb="FF006100"/>
      <name val="Arial"/>
      <family val="2"/>
    </font>
    <font>
      <sz val="10"/>
      <color theme="1"/>
      <name val="Arial"/>
      <family val="2"/>
    </font>
  </fonts>
  <fills count="8">
    <fill>
      <patternFill patternType="none"/>
    </fill>
    <fill>
      <patternFill patternType="gray125"/>
    </fill>
    <fill>
      <patternFill patternType="solid">
        <fgColor theme="9" tint="0.79998168889431442"/>
        <bgColor indexed="65"/>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medium">
        <color rgb="FFDBDBDB"/>
      </left>
      <right style="medium">
        <color rgb="FFDBDBDB"/>
      </right>
      <top/>
      <bottom style="medium">
        <color rgb="FFDBDBDB"/>
      </bottom>
      <diagonal/>
    </border>
    <border>
      <left style="medium">
        <color rgb="FFDBDBDB"/>
      </left>
      <right style="medium">
        <color rgb="FFDBDBDB"/>
      </right>
      <top style="medium">
        <color rgb="FFDBDBDB"/>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3" fillId="0" borderId="0" applyNumberFormat="0" applyFill="0" applyBorder="0" applyAlignment="0" applyProtection="0"/>
    <xf numFmtId="0" fontId="1" fillId="2" borderId="0" applyNumberFormat="0" applyBorder="0" applyAlignment="0" applyProtection="0"/>
    <xf numFmtId="0" fontId="16" fillId="4" borderId="0" applyNumberFormat="0" applyBorder="0" applyAlignment="0" applyProtection="0"/>
  </cellStyleXfs>
  <cellXfs count="102">
    <xf numFmtId="0" fontId="0" fillId="0" borderId="0" xfId="0"/>
    <xf numFmtId="0" fontId="0" fillId="0" borderId="0" xfId="0" applyBorder="1"/>
    <xf numFmtId="0" fontId="0" fillId="0" borderId="0" xfId="0" applyFill="1" applyBorder="1" applyAlignment="1">
      <alignment horizontal="right"/>
    </xf>
    <xf numFmtId="0" fontId="0" fillId="0" borderId="0" xfId="0" applyFill="1" applyBorder="1"/>
    <xf numFmtId="0" fontId="5" fillId="0" borderId="0" xfId="0" applyFont="1" applyFill="1" applyAlignment="1">
      <alignment horizontal="right"/>
    </xf>
    <xf numFmtId="0" fontId="0" fillId="0" borderId="0" xfId="0" applyFill="1" applyAlignment="1"/>
    <xf numFmtId="0" fontId="5" fillId="0" borderId="0" xfId="0" applyFont="1" applyFill="1" applyBorder="1" applyAlignment="1">
      <alignment horizontal="center"/>
    </xf>
    <xf numFmtId="0" fontId="2" fillId="0" borderId="0" xfId="0" applyFont="1"/>
    <xf numFmtId="0" fontId="6" fillId="0" borderId="0" xfId="0" applyFont="1"/>
    <xf numFmtId="0" fontId="5" fillId="0" borderId="0" xfId="0" applyFont="1" applyFill="1"/>
    <xf numFmtId="0" fontId="0" fillId="0" borderId="0" xfId="0" applyFont="1" applyFill="1"/>
    <xf numFmtId="0" fontId="7" fillId="0" borderId="0" xfId="0" applyFont="1"/>
    <xf numFmtId="0" fontId="8" fillId="0" borderId="0" xfId="0" applyFont="1"/>
    <xf numFmtId="0" fontId="9" fillId="0" borderId="0" xfId="0" applyFont="1"/>
    <xf numFmtId="0" fontId="8" fillId="0" borderId="0" xfId="0" applyFont="1" applyBorder="1"/>
    <xf numFmtId="0" fontId="10" fillId="2" borderId="0" xfId="2" applyFont="1" applyBorder="1" applyAlignment="1">
      <alignment vertical="center"/>
    </xf>
    <xf numFmtId="0" fontId="0" fillId="0" borderId="0" xfId="0" applyBorder="1" applyAlignment="1">
      <alignment horizontal="left" vertical="center"/>
    </xf>
    <xf numFmtId="0" fontId="8" fillId="0" borderId="0" xfId="0" applyFont="1" applyBorder="1" applyAlignment="1">
      <alignment horizontal="left" vertical="center" wrapText="1"/>
    </xf>
    <xf numFmtId="0" fontId="0" fillId="0" borderId="0" xfId="0" applyBorder="1" applyAlignment="1">
      <alignment horizontal="left"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4" fillId="0" borderId="0" xfId="0" applyFont="1" applyFill="1" applyBorder="1"/>
    <xf numFmtId="0" fontId="4" fillId="0" borderId="0" xfId="0" applyFont="1" applyFill="1" applyAlignment="1">
      <alignment horizontal="right"/>
    </xf>
    <xf numFmtId="0" fontId="4" fillId="0" borderId="0" xfId="0" applyFont="1" applyFill="1" applyAlignment="1"/>
    <xf numFmtId="0" fontId="4" fillId="0" borderId="0" xfId="0" applyFont="1" applyBorder="1"/>
    <xf numFmtId="0" fontId="0" fillId="0" borderId="0" xfId="0" applyBorder="1" applyAlignment="1">
      <alignment horizontal="center" vertical="center"/>
    </xf>
    <xf numFmtId="0" fontId="0" fillId="3" borderId="0" xfId="0" applyFill="1" applyBorder="1"/>
    <xf numFmtId="0" fontId="0" fillId="3" borderId="0" xfId="0" applyFont="1" applyFill="1" applyBorder="1"/>
    <xf numFmtId="0" fontId="0" fillId="3" borderId="0" xfId="0" applyFill="1" applyBorder="1" applyAlignment="1">
      <alignment vertical="top"/>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8" fillId="0" borderId="0" xfId="0" applyFont="1" applyFill="1" applyAlignment="1">
      <alignment horizontal="left" wrapText="1"/>
    </xf>
    <xf numFmtId="0" fontId="8" fillId="0" borderId="2" xfId="0" applyFont="1" applyFill="1" applyBorder="1" applyAlignment="1">
      <alignment horizontal="left" vertical="center" wrapText="1"/>
    </xf>
    <xf numFmtId="0" fontId="11" fillId="0" borderId="0" xfId="0" applyFont="1" applyFill="1" applyBorder="1" applyAlignment="1">
      <alignment horizontal="left" wrapText="1"/>
    </xf>
    <xf numFmtId="0" fontId="15" fillId="0" borderId="0" xfId="0" applyFont="1" applyFill="1" applyBorder="1" applyAlignment="1">
      <alignment horizontal="left" wrapText="1"/>
    </xf>
    <xf numFmtId="0" fontId="8" fillId="0" borderId="0" xfId="0" applyFont="1" applyFill="1" applyAlignment="1">
      <alignment horizontal="left" vertical="center" wrapText="1"/>
    </xf>
    <xf numFmtId="0" fontId="14" fillId="0" borderId="0" xfId="1" applyFont="1" applyFill="1" applyAlignment="1">
      <alignment vertical="center" wrapText="1"/>
    </xf>
    <xf numFmtId="0" fontId="15" fillId="0" borderId="0" xfId="1" applyFont="1" applyFill="1" applyAlignment="1">
      <alignment vertical="center" wrapText="1"/>
    </xf>
    <xf numFmtId="0" fontId="8" fillId="0" borderId="0" xfId="0" applyFont="1" applyFill="1" applyAlignment="1">
      <alignment wrapText="1"/>
    </xf>
    <xf numFmtId="0" fontId="8" fillId="0" borderId="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11"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4" fillId="0" borderId="0" xfId="1" applyFont="1" applyFill="1" applyAlignment="1">
      <alignment horizontal="left" vertical="center" wrapText="1"/>
    </xf>
    <xf numFmtId="0" fontId="15" fillId="0" borderId="0" xfId="1" applyFont="1" applyFill="1" applyAlignment="1">
      <alignment horizontal="left" vertical="center" wrapText="1"/>
    </xf>
    <xf numFmtId="0" fontId="11" fillId="0" borderId="0" xfId="1" applyFont="1" applyFill="1" applyBorder="1" applyAlignment="1">
      <alignment horizontal="left" wrapText="1"/>
    </xf>
    <xf numFmtId="0" fontId="15" fillId="0" borderId="0" xfId="1" applyFont="1" applyFill="1" applyBorder="1" applyAlignment="1">
      <alignment horizontal="left" wrapText="1"/>
    </xf>
    <xf numFmtId="0" fontId="10" fillId="2" borderId="3" xfId="2" applyFont="1" applyBorder="1" applyAlignment="1">
      <alignment horizontal="center" vertical="center" wrapText="1"/>
    </xf>
    <xf numFmtId="0" fontId="10" fillId="2" borderId="4" xfId="2" applyFont="1" applyBorder="1" applyAlignment="1">
      <alignment vertical="center"/>
    </xf>
    <xf numFmtId="0" fontId="10" fillId="2" borderId="4" xfId="2" applyFont="1" applyBorder="1" applyAlignment="1">
      <alignment horizontal="left" vertical="center" wrapText="1"/>
    </xf>
    <xf numFmtId="0" fontId="10" fillId="2" borderId="4" xfId="2" applyFont="1" applyBorder="1" applyAlignment="1">
      <alignment vertical="center" wrapText="1"/>
    </xf>
    <xf numFmtId="0" fontId="12" fillId="2" borderId="4" xfId="2" applyFont="1" applyBorder="1" applyAlignment="1">
      <alignment vertical="center" wrapText="1"/>
    </xf>
    <xf numFmtId="1" fontId="10" fillId="2" borderId="4" xfId="2" applyNumberFormat="1" applyFont="1" applyBorder="1" applyAlignment="1">
      <alignment horizontal="center" vertical="center" wrapText="1"/>
    </xf>
    <xf numFmtId="0" fontId="10" fillId="2" borderId="4" xfId="2" applyFont="1" applyBorder="1" applyAlignment="1">
      <alignment horizontal="center" vertical="center" wrapText="1"/>
    </xf>
    <xf numFmtId="0" fontId="10" fillId="2" borderId="5" xfId="2" applyFont="1" applyBorder="1" applyAlignment="1">
      <alignment horizontal="center" vertical="center" wrapText="1"/>
    </xf>
    <xf numFmtId="0" fontId="8" fillId="0" borderId="0" xfId="0" applyFont="1" applyAlignment="1">
      <alignment wrapText="1"/>
    </xf>
    <xf numFmtId="0" fontId="9" fillId="0" borderId="0" xfId="0" applyFont="1" applyAlignment="1">
      <alignment wrapText="1"/>
    </xf>
    <xf numFmtId="0" fontId="9" fillId="7" borderId="0" xfId="0" applyFont="1" applyFill="1" applyAlignment="1">
      <alignment wrapText="1"/>
    </xf>
    <xf numFmtId="0" fontId="0" fillId="6" borderId="0" xfId="0" applyFill="1"/>
    <xf numFmtId="0" fontId="8" fillId="6" borderId="10"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8" xfId="0" applyFont="1" applyFill="1" applyBorder="1" applyAlignment="1">
      <alignment horizontal="center" vertical="center"/>
    </xf>
    <xf numFmtId="0" fontId="8" fillId="0" borderId="0" xfId="0" applyFont="1" applyFill="1" applyBorder="1" applyAlignment="1">
      <alignment horizontal="center" vertical="center"/>
    </xf>
    <xf numFmtId="0" fontId="14" fillId="0" borderId="0" xfId="1" applyFont="1" applyFill="1" applyBorder="1" applyAlignment="1">
      <alignment horizontal="left" vertical="center" wrapText="1"/>
    </xf>
    <xf numFmtId="0" fontId="8" fillId="6" borderId="7"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8" xfId="0" applyFont="1" applyFill="1" applyBorder="1" applyAlignment="1">
      <alignment horizontal="center" vertical="center"/>
    </xf>
    <xf numFmtId="0" fontId="11" fillId="0" borderId="0" xfId="0" applyFont="1" applyBorder="1"/>
    <xf numFmtId="0" fontId="8" fillId="0" borderId="0" xfId="0" applyFont="1" applyBorder="1" applyAlignment="1">
      <alignment horizontal="center" vertical="center" wrapText="1"/>
    </xf>
    <xf numFmtId="0" fontId="9" fillId="7" borderId="0" xfId="0" applyFont="1" applyFill="1" applyAlignment="1">
      <alignment horizontal="center" vertical="center" wrapText="1"/>
    </xf>
    <xf numFmtId="0" fontId="8" fillId="7" borderId="0" xfId="0" applyFont="1" applyFill="1" applyBorder="1" applyAlignment="1">
      <alignment horizontal="center" vertical="center"/>
    </xf>
    <xf numFmtId="0" fontId="8" fillId="5" borderId="0" xfId="0" applyFont="1" applyFill="1"/>
    <xf numFmtId="2" fontId="9" fillId="3" borderId="0" xfId="0" applyNumberFormat="1" applyFont="1" applyFill="1"/>
    <xf numFmtId="2" fontId="17" fillId="4" borderId="0" xfId="3" applyNumberFormat="1" applyFont="1"/>
    <xf numFmtId="0" fontId="10" fillId="2" borderId="0" xfId="2" applyFont="1" applyBorder="1" applyAlignment="1">
      <alignment horizontal="center" vertical="center" wrapText="1"/>
    </xf>
    <xf numFmtId="0" fontId="8" fillId="0" borderId="0" xfId="0" applyFont="1" applyBorder="1" applyAlignment="1">
      <alignment wrapText="1"/>
    </xf>
    <xf numFmtId="0" fontId="9" fillId="7" borderId="0" xfId="0" applyFont="1" applyFill="1" applyBorder="1" applyAlignment="1">
      <alignment horizontal="center" vertical="center" wrapText="1"/>
    </xf>
    <xf numFmtId="0" fontId="9" fillId="0" borderId="0" xfId="0" applyFont="1" applyBorder="1" applyAlignment="1">
      <alignment wrapText="1"/>
    </xf>
    <xf numFmtId="0" fontId="0" fillId="0" borderId="0" xfId="0" applyAlignment="1">
      <alignment vertical="center" wrapText="1"/>
    </xf>
    <xf numFmtId="0" fontId="0" fillId="0" borderId="0" xfId="0" applyAlignment="1">
      <alignment textRotation="45" wrapText="1"/>
    </xf>
    <xf numFmtId="0" fontId="18" fillId="0" borderId="0" xfId="0" applyFont="1" applyAlignment="1">
      <alignment vertical="center" textRotation="45" wrapText="1"/>
    </xf>
    <xf numFmtId="0" fontId="18" fillId="0" borderId="0" xfId="0" applyFont="1" applyAlignment="1">
      <alignment textRotation="45" wrapText="1"/>
    </xf>
    <xf numFmtId="0" fontId="18" fillId="0" borderId="0" xfId="0" applyFont="1" applyAlignment="1">
      <alignment vertical="center" wrapText="1"/>
    </xf>
    <xf numFmtId="0" fontId="18" fillId="0" borderId="0" xfId="0" applyFont="1"/>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0" fillId="0" borderId="0" xfId="0"/>
    <xf numFmtId="0" fontId="7" fillId="0" borderId="0"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 fillId="7" borderId="0" xfId="0" applyFont="1" applyFill="1" applyAlignment="1">
      <alignment horizontal="center" vertical="center" wrapText="1"/>
    </xf>
    <xf numFmtId="0" fontId="8" fillId="0" borderId="0" xfId="0" applyFont="1" applyAlignment="1">
      <alignment horizontal="left" vertical="center"/>
    </xf>
    <xf numFmtId="0" fontId="13" fillId="0" borderId="0" xfId="0" applyFont="1" applyAlignment="1">
      <alignment horizontal="left" vertical="top" wrapText="1"/>
    </xf>
  </cellXfs>
  <cellStyles count="4">
    <cellStyle name="20% - Accent6" xfId="2" builtinId="50"/>
    <cellStyle name="Good" xfId="3" builtinId="26"/>
    <cellStyle name="Hyperlink" xfId="1" builtinId="8"/>
    <cellStyle name="Normal" xfId="0" builtinId="0"/>
  </cellStyles>
  <dxfs count="16">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general" vertical="center" textRotation="0" wrapText="1"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general" textRotation="45" wrapText="1" indent="0" justifyLastLine="0" shrinkToFit="0" readingOrder="0"/>
    </dxf>
  </dxfs>
  <tableStyles count="0" defaultTableStyle="TableStyleMedium2" defaultPivotStyle="PivotStyleLight16"/>
  <colors>
    <mruColors>
      <color rgb="FF00CC99"/>
      <color rgb="FF5DFFD5"/>
      <color rgb="FFE1FFF7"/>
      <color rgb="FFFF8989"/>
      <color rgb="FFFFA3A3"/>
      <color rgb="FF83A3D7"/>
      <color rgb="FFFF5050"/>
      <color rgb="FFFF993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Compilation of concept codes across all interventions (n = 13)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Analysis!$C$5</c:f>
              <c:strCache>
                <c:ptCount val="1"/>
                <c:pt idx="0">
                  <c:v>Yes, this strategy is clearly represented</c:v>
                </c:pt>
              </c:strCache>
            </c:strRef>
          </c:tx>
          <c:spPr>
            <a:solidFill>
              <a:schemeClr val="accent1">
                <a:lumMod val="75000"/>
              </a:schemeClr>
            </a:solidFill>
            <a:ln>
              <a:noFill/>
            </a:ln>
            <a:effectLst/>
          </c:spPr>
          <c:invertIfNegative val="0"/>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Analysis!$D$5:$L$5</c:f>
              <c:numCache>
                <c:formatCode>General</c:formatCode>
                <c:ptCount val="9"/>
                <c:pt idx="0">
                  <c:v>12</c:v>
                </c:pt>
                <c:pt idx="1">
                  <c:v>8</c:v>
                </c:pt>
                <c:pt idx="2">
                  <c:v>4</c:v>
                </c:pt>
                <c:pt idx="3">
                  <c:v>6</c:v>
                </c:pt>
                <c:pt idx="4">
                  <c:v>12</c:v>
                </c:pt>
                <c:pt idx="5">
                  <c:v>6</c:v>
                </c:pt>
                <c:pt idx="6">
                  <c:v>2</c:v>
                </c:pt>
                <c:pt idx="7">
                  <c:v>2</c:v>
                </c:pt>
                <c:pt idx="8">
                  <c:v>3</c:v>
                </c:pt>
              </c:numCache>
            </c:numRef>
          </c:val>
          <c:extLst>
            <c:ext xmlns:c16="http://schemas.microsoft.com/office/drawing/2014/chart" uri="{C3380CC4-5D6E-409C-BE32-E72D297353CC}">
              <c16:uniqueId val="{00000000-D889-4DAF-BFEE-2A25A65CC6AA}"/>
            </c:ext>
          </c:extLst>
        </c:ser>
        <c:ser>
          <c:idx val="1"/>
          <c:order val="1"/>
          <c:tx>
            <c:strRef>
              <c:f>Analysis!$C$6</c:f>
              <c:strCache>
                <c:ptCount val="1"/>
                <c:pt idx="0">
                  <c:v>Yes, this strategy is vaguely represented</c:v>
                </c:pt>
              </c:strCache>
            </c:strRef>
          </c:tx>
          <c:spPr>
            <a:solidFill>
              <a:srgbClr val="83A3D7"/>
            </a:solidFill>
            <a:ln>
              <a:noFill/>
            </a:ln>
            <a:effectLst/>
          </c:spPr>
          <c:invertIfNegative val="0"/>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Analysis!$D$6:$L$6</c:f>
              <c:numCache>
                <c:formatCode>General</c:formatCode>
                <c:ptCount val="9"/>
                <c:pt idx="0">
                  <c:v>1</c:v>
                </c:pt>
                <c:pt idx="1">
                  <c:v>2</c:v>
                </c:pt>
                <c:pt idx="2">
                  <c:v>0</c:v>
                </c:pt>
                <c:pt idx="3">
                  <c:v>2</c:v>
                </c:pt>
                <c:pt idx="4">
                  <c:v>0</c:v>
                </c:pt>
                <c:pt idx="5">
                  <c:v>4</c:v>
                </c:pt>
                <c:pt idx="6">
                  <c:v>0</c:v>
                </c:pt>
                <c:pt idx="7">
                  <c:v>1</c:v>
                </c:pt>
                <c:pt idx="8">
                  <c:v>5</c:v>
                </c:pt>
              </c:numCache>
            </c:numRef>
          </c:val>
          <c:extLst>
            <c:ext xmlns:c16="http://schemas.microsoft.com/office/drawing/2014/chart" uri="{C3380CC4-5D6E-409C-BE32-E72D297353CC}">
              <c16:uniqueId val="{00000001-D889-4DAF-BFEE-2A25A65CC6AA}"/>
            </c:ext>
          </c:extLst>
        </c:ser>
        <c:ser>
          <c:idx val="2"/>
          <c:order val="2"/>
          <c:tx>
            <c:strRef>
              <c:f>Analysis!$C$7</c:f>
              <c:strCache>
                <c:ptCount val="1"/>
                <c:pt idx="0">
                  <c:v>No, this strategy is absent</c:v>
                </c:pt>
              </c:strCache>
            </c:strRef>
          </c:tx>
          <c:spPr>
            <a:solidFill>
              <a:srgbClr val="FF8989"/>
            </a:solidFill>
            <a:ln>
              <a:noFill/>
            </a:ln>
            <a:effectLst/>
          </c:spPr>
          <c:invertIfNegative val="0"/>
          <c:dPt>
            <c:idx val="7"/>
            <c:invertIfNegative val="0"/>
            <c:bubble3D val="0"/>
            <c:spPr>
              <a:solidFill>
                <a:srgbClr val="FFA3A3"/>
              </a:solidFill>
              <a:ln>
                <a:noFill/>
              </a:ln>
              <a:effectLst/>
            </c:spPr>
            <c:extLst>
              <c:ext xmlns:c16="http://schemas.microsoft.com/office/drawing/2014/chart" uri="{C3380CC4-5D6E-409C-BE32-E72D297353CC}">
                <c16:uniqueId val="{00000000-B926-48A1-A5D1-1A9A25E806FD}"/>
              </c:ext>
            </c:extLst>
          </c:dPt>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Analysis!$D$7:$L$7</c:f>
              <c:numCache>
                <c:formatCode>General</c:formatCode>
                <c:ptCount val="9"/>
                <c:pt idx="0">
                  <c:v>0</c:v>
                </c:pt>
                <c:pt idx="1">
                  <c:v>3</c:v>
                </c:pt>
                <c:pt idx="2">
                  <c:v>9</c:v>
                </c:pt>
                <c:pt idx="3">
                  <c:v>5</c:v>
                </c:pt>
                <c:pt idx="4">
                  <c:v>1</c:v>
                </c:pt>
                <c:pt idx="5">
                  <c:v>3</c:v>
                </c:pt>
                <c:pt idx="6">
                  <c:v>11</c:v>
                </c:pt>
                <c:pt idx="7">
                  <c:v>10</c:v>
                </c:pt>
                <c:pt idx="8">
                  <c:v>5</c:v>
                </c:pt>
              </c:numCache>
            </c:numRef>
          </c:val>
          <c:extLst>
            <c:ext xmlns:c16="http://schemas.microsoft.com/office/drawing/2014/chart" uri="{C3380CC4-5D6E-409C-BE32-E72D297353CC}">
              <c16:uniqueId val="{00000002-D889-4DAF-BFEE-2A25A65CC6AA}"/>
            </c:ext>
          </c:extLst>
        </c:ser>
        <c:dLbls>
          <c:showLegendKey val="0"/>
          <c:showVal val="0"/>
          <c:showCatName val="0"/>
          <c:showSerName val="0"/>
          <c:showPercent val="0"/>
          <c:showBubbleSize val="0"/>
        </c:dLbls>
        <c:gapWidth val="150"/>
        <c:overlap val="100"/>
        <c:axId val="652316936"/>
        <c:axId val="652315624"/>
      </c:barChart>
      <c:catAx>
        <c:axId val="652316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2315624"/>
        <c:crosses val="autoZero"/>
        <c:auto val="1"/>
        <c:lblAlgn val="ctr"/>
        <c:lblOffset val="100"/>
        <c:noMultiLvlLbl val="0"/>
      </c:catAx>
      <c:valAx>
        <c:axId val="6523156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231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Number of interventions that 'clearly' represented each target concept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83A3D7"/>
            </a:solidFill>
            <a:ln>
              <a:noFill/>
            </a:ln>
            <a:effectLst/>
          </c:spPr>
          <c:invertIfNegative val="0"/>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Analysis!$D$5:$L$5</c:f>
              <c:numCache>
                <c:formatCode>General</c:formatCode>
                <c:ptCount val="9"/>
                <c:pt idx="0">
                  <c:v>12</c:v>
                </c:pt>
                <c:pt idx="1">
                  <c:v>8</c:v>
                </c:pt>
                <c:pt idx="2">
                  <c:v>4</c:v>
                </c:pt>
                <c:pt idx="3">
                  <c:v>6</c:v>
                </c:pt>
                <c:pt idx="4">
                  <c:v>12</c:v>
                </c:pt>
                <c:pt idx="5">
                  <c:v>6</c:v>
                </c:pt>
                <c:pt idx="6">
                  <c:v>2</c:v>
                </c:pt>
                <c:pt idx="7">
                  <c:v>2</c:v>
                </c:pt>
                <c:pt idx="8">
                  <c:v>3</c:v>
                </c:pt>
              </c:numCache>
            </c:numRef>
          </c:val>
          <c:extLst>
            <c:ext xmlns:c16="http://schemas.microsoft.com/office/drawing/2014/chart" uri="{C3380CC4-5D6E-409C-BE32-E72D297353CC}">
              <c16:uniqueId val="{00000000-C9AE-46E6-8E7E-CD961ACD0872}"/>
            </c:ext>
          </c:extLst>
        </c:ser>
        <c:dLbls>
          <c:showLegendKey val="0"/>
          <c:showVal val="0"/>
          <c:showCatName val="0"/>
          <c:showSerName val="0"/>
          <c:showPercent val="0"/>
          <c:showBubbleSize val="0"/>
        </c:dLbls>
        <c:gapWidth val="182"/>
        <c:axId val="249038576"/>
        <c:axId val="249039232"/>
      </c:barChart>
      <c:catAx>
        <c:axId val="249038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9232"/>
        <c:crosses val="autoZero"/>
        <c:auto val="1"/>
        <c:lblAlgn val="ctr"/>
        <c:lblOffset val="100"/>
        <c:noMultiLvlLbl val="0"/>
      </c:catAx>
      <c:valAx>
        <c:axId val="249039232"/>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8576"/>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Number of concepts that were 'clearly' represented across all interventions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cat>
            <c:strRef>
              <c:f>Analysis!$S$3:$S$11</c:f>
              <c:strCache>
                <c:ptCount val="9"/>
                <c:pt idx="0">
                  <c:v>1 Concept</c:v>
                </c:pt>
                <c:pt idx="1">
                  <c:v>2 Concepts</c:v>
                </c:pt>
                <c:pt idx="2">
                  <c:v>3 Concepts</c:v>
                </c:pt>
                <c:pt idx="3">
                  <c:v>4 Concepts</c:v>
                </c:pt>
                <c:pt idx="4">
                  <c:v>5 Concepts</c:v>
                </c:pt>
                <c:pt idx="5">
                  <c:v>6 Concepts</c:v>
                </c:pt>
                <c:pt idx="6">
                  <c:v>7 Concepts</c:v>
                </c:pt>
                <c:pt idx="7">
                  <c:v>8 Concepts</c:v>
                </c:pt>
                <c:pt idx="8">
                  <c:v>9 Concepts</c:v>
                </c:pt>
              </c:strCache>
            </c:strRef>
          </c:cat>
          <c:val>
            <c:numRef>
              <c:f>Analysis!$T$3:$T$11</c:f>
              <c:numCache>
                <c:formatCode>General</c:formatCode>
                <c:ptCount val="9"/>
                <c:pt idx="0">
                  <c:v>0</c:v>
                </c:pt>
                <c:pt idx="1">
                  <c:v>3</c:v>
                </c:pt>
                <c:pt idx="2">
                  <c:v>0</c:v>
                </c:pt>
                <c:pt idx="3">
                  <c:v>5</c:v>
                </c:pt>
                <c:pt idx="4">
                  <c:v>4</c:v>
                </c:pt>
                <c:pt idx="5">
                  <c:v>0</c:v>
                </c:pt>
                <c:pt idx="6">
                  <c:v>0</c:v>
                </c:pt>
                <c:pt idx="7">
                  <c:v>0</c:v>
                </c:pt>
                <c:pt idx="8">
                  <c:v>1</c:v>
                </c:pt>
              </c:numCache>
            </c:numRef>
          </c:val>
          <c:extLst>
            <c:ext xmlns:c16="http://schemas.microsoft.com/office/drawing/2014/chart" uri="{C3380CC4-5D6E-409C-BE32-E72D297353CC}">
              <c16:uniqueId val="{00000000-6382-4D7D-81D2-5177423B4164}"/>
            </c:ext>
          </c:extLst>
        </c:ser>
        <c:dLbls>
          <c:showLegendKey val="0"/>
          <c:showVal val="0"/>
          <c:showCatName val="0"/>
          <c:showSerName val="0"/>
          <c:showPercent val="0"/>
          <c:showBubbleSize val="0"/>
        </c:dLbls>
        <c:gapWidth val="182"/>
        <c:axId val="615440784"/>
        <c:axId val="615441112"/>
      </c:barChart>
      <c:catAx>
        <c:axId val="615440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441112"/>
        <c:crosses val="autoZero"/>
        <c:auto val="1"/>
        <c:lblAlgn val="ctr"/>
        <c:lblOffset val="100"/>
        <c:noMultiLvlLbl val="0"/>
      </c:catAx>
      <c:valAx>
        <c:axId val="615441112"/>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Number</a:t>
                </a:r>
                <a:r>
                  <a:rPr lang="en-GB" baseline="0"/>
                  <a:t> of interventions</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440784"/>
        <c:crosses val="autoZero"/>
        <c:crossBetween val="between"/>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Number of interventions that 'vaguely' represented each target concept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5">
                <a:lumMod val="60000"/>
                <a:lumOff val="40000"/>
              </a:schemeClr>
            </a:solidFill>
            <a:ln>
              <a:noFill/>
            </a:ln>
            <a:effectLst/>
          </c:spPr>
          <c:invertIfNegative val="0"/>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Analysis!$D$6:$L$6</c:f>
              <c:numCache>
                <c:formatCode>General</c:formatCode>
                <c:ptCount val="9"/>
                <c:pt idx="0">
                  <c:v>1</c:v>
                </c:pt>
                <c:pt idx="1">
                  <c:v>2</c:v>
                </c:pt>
                <c:pt idx="2">
                  <c:v>0</c:v>
                </c:pt>
                <c:pt idx="3">
                  <c:v>2</c:v>
                </c:pt>
                <c:pt idx="4">
                  <c:v>0</c:v>
                </c:pt>
                <c:pt idx="5">
                  <c:v>4</c:v>
                </c:pt>
                <c:pt idx="6">
                  <c:v>0</c:v>
                </c:pt>
                <c:pt idx="7">
                  <c:v>1</c:v>
                </c:pt>
                <c:pt idx="8">
                  <c:v>5</c:v>
                </c:pt>
              </c:numCache>
            </c:numRef>
          </c:val>
          <c:extLst>
            <c:ext xmlns:c16="http://schemas.microsoft.com/office/drawing/2014/chart" uri="{C3380CC4-5D6E-409C-BE32-E72D297353CC}">
              <c16:uniqueId val="{00000000-94A8-4706-AD01-3E62B8283F7C}"/>
            </c:ext>
          </c:extLst>
        </c:ser>
        <c:dLbls>
          <c:showLegendKey val="0"/>
          <c:showVal val="0"/>
          <c:showCatName val="0"/>
          <c:showSerName val="0"/>
          <c:showPercent val="0"/>
          <c:showBubbleSize val="0"/>
        </c:dLbls>
        <c:gapWidth val="182"/>
        <c:axId val="249038576"/>
        <c:axId val="249039232"/>
      </c:barChart>
      <c:catAx>
        <c:axId val="249038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9232"/>
        <c:crosses val="autoZero"/>
        <c:auto val="1"/>
        <c:lblAlgn val="ctr"/>
        <c:lblOffset val="100"/>
        <c:noMultiLvlLbl val="0"/>
      </c:catAx>
      <c:valAx>
        <c:axId val="249039232"/>
        <c:scaling>
          <c:orientation val="minMax"/>
          <c:max val="1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8576"/>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Number of interventions</a:t>
            </a:r>
            <a:r>
              <a:rPr lang="en-US" baseline="0"/>
              <a:t> where </a:t>
            </a:r>
            <a:r>
              <a:rPr lang="en-US"/>
              <a:t>each target concept was 'absent'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1">
                <a:lumMod val="75000"/>
              </a:schemeClr>
            </a:solidFill>
            <a:ln>
              <a:noFill/>
            </a:ln>
            <a:effectLst/>
          </c:spPr>
          <c:invertIfNegative val="0"/>
          <c:cat>
            <c:strRef>
              <c:f>Analysis!$D$4:$L$4</c:f>
              <c:strCache>
                <c:ptCount val="9"/>
                <c:pt idx="0">
                  <c:v>1. Pain education/ psycho-education </c:v>
                </c:pt>
                <c:pt idx="1">
                  <c:v>2. SMART goals or goal-setting</c:v>
                </c:pt>
                <c:pt idx="2">
                  <c:v>3. Sleep hygeine/ routine</c:v>
                </c:pt>
                <c:pt idx="3">
                  <c:v>4. School support: academic or social support</c:v>
                </c:pt>
                <c:pt idx="4">
                  <c:v>5. Multi-component CBT</c:v>
                </c:pt>
                <c:pt idx="5">
                  <c:v>6. Activity pacing, e-diaries &amp; tracking</c:v>
                </c:pt>
                <c:pt idx="6">
                  <c:v>7. Physiotherapy </c:v>
                </c:pt>
                <c:pt idx="7">
                  <c:v>8. Non-pharmacological physical therapies</c:v>
                </c:pt>
                <c:pt idx="8">
                  <c:v>9. Medications (evidence-based pharmacological advice)</c:v>
                </c:pt>
              </c:strCache>
            </c:strRef>
          </c:cat>
          <c:val>
            <c:numRef>
              <c:f>Analysis!$D$7:$L$7</c:f>
              <c:numCache>
                <c:formatCode>General</c:formatCode>
                <c:ptCount val="9"/>
                <c:pt idx="0">
                  <c:v>0</c:v>
                </c:pt>
                <c:pt idx="1">
                  <c:v>3</c:v>
                </c:pt>
                <c:pt idx="2">
                  <c:v>9</c:v>
                </c:pt>
                <c:pt idx="3">
                  <c:v>5</c:v>
                </c:pt>
                <c:pt idx="4">
                  <c:v>1</c:v>
                </c:pt>
                <c:pt idx="5">
                  <c:v>3</c:v>
                </c:pt>
                <c:pt idx="6">
                  <c:v>11</c:v>
                </c:pt>
                <c:pt idx="7">
                  <c:v>10</c:v>
                </c:pt>
                <c:pt idx="8">
                  <c:v>5</c:v>
                </c:pt>
              </c:numCache>
            </c:numRef>
          </c:val>
          <c:extLst>
            <c:ext xmlns:c16="http://schemas.microsoft.com/office/drawing/2014/chart" uri="{C3380CC4-5D6E-409C-BE32-E72D297353CC}">
              <c16:uniqueId val="{00000000-B65F-4B84-8128-3BEBFF01A797}"/>
            </c:ext>
          </c:extLst>
        </c:ser>
        <c:dLbls>
          <c:showLegendKey val="0"/>
          <c:showVal val="0"/>
          <c:showCatName val="0"/>
          <c:showSerName val="0"/>
          <c:showPercent val="0"/>
          <c:showBubbleSize val="0"/>
        </c:dLbls>
        <c:gapWidth val="182"/>
        <c:axId val="249038576"/>
        <c:axId val="249039232"/>
      </c:barChart>
      <c:catAx>
        <c:axId val="249038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9232"/>
        <c:crosses val="autoZero"/>
        <c:auto val="1"/>
        <c:lblAlgn val="ctr"/>
        <c:lblOffset val="100"/>
        <c:noMultiLvlLbl val="0"/>
      </c:catAx>
      <c:valAx>
        <c:axId val="249039232"/>
        <c:scaling>
          <c:orientation val="minMax"/>
          <c:max val="14"/>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9038576"/>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281940</xdr:colOff>
      <xdr:row>1</xdr:row>
      <xdr:rowOff>30480</xdr:rowOff>
    </xdr:from>
    <xdr:to>
      <xdr:col>19</xdr:col>
      <xdr:colOff>65662</xdr:colOff>
      <xdr:row>35</xdr:row>
      <xdr:rowOff>137808</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251459</xdr:colOff>
      <xdr:row>36</xdr:row>
      <xdr:rowOff>114300</xdr:rowOff>
    </xdr:from>
    <xdr:to>
      <xdr:col>14</xdr:col>
      <xdr:colOff>204106</xdr:colOff>
      <xdr:row>61</xdr:row>
      <xdr:rowOff>27214</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290752</xdr:colOff>
      <xdr:row>69</xdr:row>
      <xdr:rowOff>125458</xdr:rowOff>
    </xdr:from>
    <xdr:to>
      <xdr:col>29</xdr:col>
      <xdr:colOff>155394</xdr:colOff>
      <xdr:row>92</xdr:row>
      <xdr:rowOff>1089</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64</xdr:row>
      <xdr:rowOff>0</xdr:rowOff>
    </xdr:from>
    <xdr:to>
      <xdr:col>14</xdr:col>
      <xdr:colOff>623207</xdr:colOff>
      <xdr:row>88</xdr:row>
      <xdr:rowOff>111034</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91</xdr:row>
      <xdr:rowOff>0</xdr:rowOff>
    </xdr:from>
    <xdr:to>
      <xdr:col>14</xdr:col>
      <xdr:colOff>623207</xdr:colOff>
      <xdr:row>115</xdr:row>
      <xdr:rowOff>111034</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A1:N10" totalsRowShown="0" headerRowDxfId="15" dataDxfId="14">
  <autoFilter ref="A1:N10" xr:uid="{00000000-0009-0000-0100-000008000000}"/>
  <tableColumns count="14">
    <tableColumn id="1" xr3:uid="{00000000-0010-0000-0000-000001000000}" name="Concept" dataDxfId="13"/>
    <tableColumn id="2" xr3:uid="{00000000-0010-0000-0000-000002000000}" name="ADAPT" dataDxfId="12"/>
    <tableColumn id="3" xr3:uid="{00000000-0010-0000-0000-000003000000}" name="CBT for children with gastrointestinal disorders (no specific name)" dataDxfId="11"/>
    <tableColumn id="4" xr3:uid="{00000000-0010-0000-0000-000004000000}" name="Customized CBT for adolescents with pain (no specific name)" dataDxfId="10"/>
    <tableColumn id="5" xr3:uid="{00000000-0010-0000-0000-000005000000}" name="DARWeb" dataDxfId="9"/>
    <tableColumn id="6" xr3:uid="{00000000-0010-0000-0000-000006000000}" name="Rheumates@Work" dataDxfId="8"/>
    <tableColumn id="7" xr3:uid="{00000000-0010-0000-0000-000007000000}" name="Move It Now" dataDxfId="7"/>
    <tableColumn id="8" xr3:uid="{00000000-0010-0000-0000-000008000000}" name="iCanCope with Pain™" dataDxfId="6"/>
    <tableColumn id="9" xr3:uid="{00000000-0010-0000-0000-000009000000}" name="Website for dysmenorrhea (no specific name)" dataDxfId="5"/>
    <tableColumn id="10" xr3:uid="{00000000-0010-0000-0000-00000A000000}" name="Web-based skills training for adolescents with migraine (no specific name)" dataDxfId="4"/>
    <tableColumn id="11" xr3:uid="{00000000-0010-0000-0000-00000B000000}" name="Teens Taking Charge" dataDxfId="3"/>
    <tableColumn id="12" xr3:uid="{00000000-0010-0000-0000-00000C000000}" name="CBT with 6-week online skill review for IBD (no specific name)" dataDxfId="2"/>
    <tableColumn id="13" xr3:uid="{00000000-0010-0000-0000-00000D000000}" name="Self-help for paediatric recurrent headache (no specific name)" dataDxfId="1"/>
    <tableColumn id="14" xr3:uid="{00000000-0010-0000-0000-00000E000000}" name="Web-MAP/ Web-MAP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ebmap2.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6"/>
  <sheetViews>
    <sheetView tabSelected="1" zoomScale="46" zoomScaleNormal="46" workbookViewId="0">
      <selection activeCell="X14" sqref="X14"/>
    </sheetView>
  </sheetViews>
  <sheetFormatPr defaultColWidth="11" defaultRowHeight="15.6"/>
  <cols>
    <col min="1" max="1" width="11" style="25"/>
    <col min="2" max="2" width="28.19921875" style="1" customWidth="1"/>
    <col min="3" max="3" width="15.69921875" style="1" customWidth="1"/>
    <col min="4" max="4" width="16.69921875" style="16" customWidth="1"/>
    <col min="5" max="5" width="23.09765625" style="16" customWidth="1"/>
    <col min="6" max="6" width="18" style="1" customWidth="1"/>
    <col min="7" max="7" width="18.5" style="24" customWidth="1"/>
    <col min="8" max="8" width="19.59765625" style="20" customWidth="1"/>
    <col min="9" max="26" width="17.59765625" style="1" customWidth="1"/>
    <col min="27" max="31" width="17.59765625" customWidth="1"/>
    <col min="32" max="37" width="17.59765625" style="1" customWidth="1"/>
    <col min="38" max="41" width="17.59765625" customWidth="1"/>
    <col min="42" max="42" width="21.8984375" customWidth="1"/>
    <col min="43" max="43" width="23.5" customWidth="1"/>
    <col min="44" max="44" width="18.8984375" customWidth="1"/>
    <col min="80" max="16384" width="11" style="1"/>
  </cols>
  <sheetData>
    <row r="1" spans="1:96" s="14" customFormat="1" ht="43.2" customHeight="1">
      <c r="A1" s="96" t="s">
        <v>89</v>
      </c>
      <c r="B1" s="97"/>
      <c r="C1" s="97"/>
      <c r="D1" s="97"/>
      <c r="E1" s="97"/>
      <c r="F1" s="97"/>
      <c r="G1" s="97"/>
      <c r="H1" s="98"/>
      <c r="I1" s="91" t="s">
        <v>0</v>
      </c>
      <c r="J1" s="92"/>
      <c r="K1" s="92"/>
      <c r="L1" s="92"/>
      <c r="M1" s="92"/>
      <c r="N1" s="92"/>
      <c r="O1" s="92"/>
      <c r="P1" s="92"/>
      <c r="Q1" s="93"/>
      <c r="R1" s="91" t="s">
        <v>1</v>
      </c>
      <c r="S1" s="92"/>
      <c r="T1" s="92"/>
      <c r="U1" s="92"/>
      <c r="V1" s="92"/>
      <c r="W1" s="92"/>
      <c r="X1" s="92"/>
      <c r="Y1" s="92"/>
      <c r="Z1" s="93"/>
      <c r="AA1" s="12"/>
      <c r="AB1" s="95" t="s">
        <v>88</v>
      </c>
      <c r="AC1" s="95"/>
      <c r="AD1" s="95"/>
      <c r="AE1" s="12"/>
      <c r="AF1" s="94"/>
      <c r="AG1" s="94"/>
      <c r="AH1" s="94"/>
      <c r="AI1" s="94"/>
      <c r="AJ1" s="94"/>
      <c r="AK1" s="94"/>
      <c r="AL1" s="94"/>
      <c r="AM1" s="94"/>
      <c r="AN1" s="94"/>
      <c r="AO1"/>
      <c r="AP1"/>
      <c r="AQ1"/>
      <c r="AR1"/>
      <c r="AS1"/>
      <c r="AT1"/>
      <c r="AU1"/>
      <c r="AV1"/>
      <c r="AW1"/>
      <c r="AX1"/>
      <c r="AY1"/>
      <c r="AZ1"/>
      <c r="BA1"/>
      <c r="BB1"/>
      <c r="BC1"/>
      <c r="BD1"/>
      <c r="BE1"/>
      <c r="BF1"/>
      <c r="BG1"/>
      <c r="BH1"/>
      <c r="BI1"/>
      <c r="BJ1"/>
      <c r="BK1"/>
      <c r="BL1"/>
      <c r="BM1"/>
      <c r="BN1"/>
      <c r="BO1"/>
      <c r="BP1"/>
      <c r="BQ1"/>
      <c r="BR1"/>
      <c r="BS1"/>
      <c r="BT1"/>
      <c r="BU1"/>
      <c r="BV1"/>
      <c r="BW1"/>
      <c r="BX1"/>
      <c r="BY1"/>
      <c r="BZ1"/>
      <c r="CA1"/>
    </row>
    <row r="2" spans="1:96" s="15" customFormat="1" ht="112.5" customHeight="1">
      <c r="A2" s="50" t="s">
        <v>61</v>
      </c>
      <c r="B2" s="51" t="s">
        <v>10</v>
      </c>
      <c r="C2" s="51" t="s">
        <v>23</v>
      </c>
      <c r="D2" s="52" t="s">
        <v>12</v>
      </c>
      <c r="E2" s="52" t="s">
        <v>48</v>
      </c>
      <c r="F2" s="53" t="s">
        <v>5</v>
      </c>
      <c r="G2" s="54" t="s">
        <v>85</v>
      </c>
      <c r="H2" s="55" t="s">
        <v>52</v>
      </c>
      <c r="I2" s="50" t="s">
        <v>64</v>
      </c>
      <c r="J2" s="56" t="s">
        <v>40</v>
      </c>
      <c r="K2" s="56" t="s">
        <v>41</v>
      </c>
      <c r="L2" s="56" t="s">
        <v>42</v>
      </c>
      <c r="M2" s="56" t="s">
        <v>63</v>
      </c>
      <c r="N2" s="56" t="s">
        <v>43</v>
      </c>
      <c r="O2" s="56" t="s">
        <v>53</v>
      </c>
      <c r="P2" s="56" t="s">
        <v>45</v>
      </c>
      <c r="Q2" s="57" t="s">
        <v>44</v>
      </c>
      <c r="R2" s="56" t="s">
        <v>64</v>
      </c>
      <c r="S2" s="56" t="s">
        <v>40</v>
      </c>
      <c r="T2" s="56" t="s">
        <v>41</v>
      </c>
      <c r="U2" s="56" t="s">
        <v>42</v>
      </c>
      <c r="V2" s="56" t="s">
        <v>63</v>
      </c>
      <c r="W2" s="56" t="s">
        <v>43</v>
      </c>
      <c r="X2" s="56" t="s">
        <v>53</v>
      </c>
      <c r="Y2" s="56" t="s">
        <v>45</v>
      </c>
      <c r="Z2" s="57" t="s">
        <v>44</v>
      </c>
      <c r="AA2" s="12"/>
      <c r="AB2" s="83" t="s">
        <v>65</v>
      </c>
      <c r="AC2" s="83" t="s">
        <v>66</v>
      </c>
      <c r="AD2" s="83" t="s">
        <v>67</v>
      </c>
      <c r="AE2" s="1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row>
    <row r="3" spans="1:96" s="26" customFormat="1" ht="64.5" customHeight="1" thickBot="1">
      <c r="A3" s="67">
        <v>1</v>
      </c>
      <c r="B3" s="29" t="s">
        <v>9</v>
      </c>
      <c r="C3" s="30" t="s">
        <v>35</v>
      </c>
      <c r="D3" s="30">
        <v>2018</v>
      </c>
      <c r="E3" s="31" t="s">
        <v>29</v>
      </c>
      <c r="F3" s="68" t="s">
        <v>46</v>
      </c>
      <c r="G3" s="32" t="s">
        <v>86</v>
      </c>
      <c r="H3" s="33">
        <v>7</v>
      </c>
      <c r="I3" s="62">
        <v>2</v>
      </c>
      <c r="J3" s="63">
        <v>1</v>
      </c>
      <c r="K3" s="63">
        <v>0</v>
      </c>
      <c r="L3" s="63">
        <v>2</v>
      </c>
      <c r="M3" s="63">
        <v>2</v>
      </c>
      <c r="N3" s="63">
        <v>2</v>
      </c>
      <c r="O3" s="63">
        <v>0</v>
      </c>
      <c r="P3" s="63">
        <v>0</v>
      </c>
      <c r="Q3" s="69">
        <v>1</v>
      </c>
      <c r="R3" s="70">
        <v>2</v>
      </c>
      <c r="S3" s="70">
        <v>1</v>
      </c>
      <c r="T3" s="70">
        <v>0</v>
      </c>
      <c r="U3" s="70">
        <v>2</v>
      </c>
      <c r="V3" s="70">
        <v>2</v>
      </c>
      <c r="W3" s="70">
        <v>2</v>
      </c>
      <c r="X3" s="70">
        <v>0</v>
      </c>
      <c r="Y3" s="70">
        <v>0</v>
      </c>
      <c r="Z3" s="71">
        <v>1</v>
      </c>
      <c r="AA3" s="12"/>
      <c r="AB3" s="77">
        <f>COUNTIF(I3:Q3,"2")</f>
        <v>4</v>
      </c>
      <c r="AC3" s="77">
        <f>COUNTIF(I3:Q3, "1")</f>
        <v>2</v>
      </c>
      <c r="AD3" s="77">
        <f>COUNTIF(I3:Q3,"0")</f>
        <v>3</v>
      </c>
      <c r="AE3" s="12"/>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row>
    <row r="4" spans="1:96" s="26" customFormat="1" ht="66.75" customHeight="1" thickBot="1">
      <c r="A4" s="67">
        <v>2</v>
      </c>
      <c r="B4" s="34" t="s">
        <v>58</v>
      </c>
      <c r="C4" s="30" t="s">
        <v>38</v>
      </c>
      <c r="D4" s="30" t="s">
        <v>62</v>
      </c>
      <c r="E4" s="31" t="s">
        <v>28</v>
      </c>
      <c r="F4" s="35"/>
      <c r="G4" s="36"/>
      <c r="H4" s="33">
        <v>10</v>
      </c>
      <c r="I4" s="64">
        <v>2</v>
      </c>
      <c r="J4" s="65">
        <v>2</v>
      </c>
      <c r="K4" s="65">
        <v>0</v>
      </c>
      <c r="L4" s="65">
        <v>2</v>
      </c>
      <c r="M4" s="65">
        <v>2</v>
      </c>
      <c r="N4" s="65">
        <v>1</v>
      </c>
      <c r="O4" s="65">
        <v>0</v>
      </c>
      <c r="P4" s="65">
        <v>0</v>
      </c>
      <c r="Q4" s="66">
        <v>0</v>
      </c>
      <c r="R4" s="72">
        <v>2</v>
      </c>
      <c r="S4" s="72">
        <v>2</v>
      </c>
      <c r="T4" s="72">
        <v>0</v>
      </c>
      <c r="U4" s="72">
        <v>2</v>
      </c>
      <c r="V4" s="72">
        <v>2</v>
      </c>
      <c r="W4" s="72">
        <v>1</v>
      </c>
      <c r="X4" s="72">
        <v>0</v>
      </c>
      <c r="Y4" s="72">
        <v>0</v>
      </c>
      <c r="Z4" s="73">
        <v>0</v>
      </c>
      <c r="AA4" s="12"/>
      <c r="AB4" s="77">
        <f t="shared" ref="AB4:AB15" si="0">COUNTIF(I4:Q4,"2")</f>
        <v>4</v>
      </c>
      <c r="AC4" s="77">
        <f t="shared" ref="AC4:AC15" si="1">COUNTIF(I4:Q4, "1")</f>
        <v>1</v>
      </c>
      <c r="AD4" s="77">
        <f t="shared" ref="AD4:AD15" si="2">COUNTIF(I4:Q4,"0")</f>
        <v>4</v>
      </c>
      <c r="AE4" s="12"/>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row>
    <row r="5" spans="1:96" s="26" customFormat="1" ht="77.25" customHeight="1">
      <c r="A5" s="67">
        <v>3</v>
      </c>
      <c r="B5" s="34" t="s">
        <v>59</v>
      </c>
      <c r="C5" s="30" t="s">
        <v>38</v>
      </c>
      <c r="D5" s="30">
        <v>2016</v>
      </c>
      <c r="E5" s="37" t="s">
        <v>26</v>
      </c>
      <c r="F5" s="35"/>
      <c r="G5" s="36"/>
      <c r="H5" s="33">
        <v>9</v>
      </c>
      <c r="I5" s="64">
        <v>2</v>
      </c>
      <c r="J5" s="65">
        <v>2</v>
      </c>
      <c r="K5" s="65">
        <v>2</v>
      </c>
      <c r="L5" s="65">
        <v>0</v>
      </c>
      <c r="M5" s="65">
        <v>2</v>
      </c>
      <c r="N5" s="65">
        <v>1</v>
      </c>
      <c r="O5" s="65">
        <v>0</v>
      </c>
      <c r="P5" s="65">
        <v>0</v>
      </c>
      <c r="Q5" s="66">
        <v>0</v>
      </c>
      <c r="R5" s="72">
        <v>2</v>
      </c>
      <c r="S5" s="72">
        <v>2</v>
      </c>
      <c r="T5" s="72">
        <v>2</v>
      </c>
      <c r="U5" s="72">
        <v>0</v>
      </c>
      <c r="V5" s="72">
        <v>2</v>
      </c>
      <c r="W5" s="72">
        <v>1</v>
      </c>
      <c r="X5" s="72">
        <v>0</v>
      </c>
      <c r="Y5" s="72">
        <v>0</v>
      </c>
      <c r="Z5" s="73">
        <v>0</v>
      </c>
      <c r="AA5" s="12"/>
      <c r="AB5" s="77">
        <f t="shared" si="0"/>
        <v>4</v>
      </c>
      <c r="AC5" s="77">
        <f t="shared" si="1"/>
        <v>1</v>
      </c>
      <c r="AD5" s="77">
        <f t="shared" si="2"/>
        <v>4</v>
      </c>
      <c r="AE5" s="12"/>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row>
    <row r="6" spans="1:96" s="27" customFormat="1" ht="88.5" customHeight="1" thickBot="1">
      <c r="A6" s="67">
        <v>4</v>
      </c>
      <c r="B6" s="29" t="s">
        <v>6</v>
      </c>
      <c r="C6" s="30" t="s">
        <v>33</v>
      </c>
      <c r="D6" s="30">
        <v>2015</v>
      </c>
      <c r="E6" s="37" t="s">
        <v>17</v>
      </c>
      <c r="F6" s="38" t="s">
        <v>32</v>
      </c>
      <c r="G6" s="39" t="s">
        <v>86</v>
      </c>
      <c r="H6" s="33">
        <v>7</v>
      </c>
      <c r="I6" s="64">
        <v>2</v>
      </c>
      <c r="J6" s="65">
        <v>2</v>
      </c>
      <c r="K6" s="65">
        <v>0</v>
      </c>
      <c r="L6" s="65">
        <v>2</v>
      </c>
      <c r="M6" s="65">
        <v>2</v>
      </c>
      <c r="N6" s="65">
        <v>0</v>
      </c>
      <c r="O6" s="65">
        <v>0</v>
      </c>
      <c r="P6" s="65">
        <v>0</v>
      </c>
      <c r="Q6" s="66">
        <v>0</v>
      </c>
      <c r="R6" s="72">
        <v>2</v>
      </c>
      <c r="S6" s="72">
        <v>2</v>
      </c>
      <c r="T6" s="72">
        <v>0</v>
      </c>
      <c r="U6" s="72">
        <v>2</v>
      </c>
      <c r="V6" s="72">
        <v>2</v>
      </c>
      <c r="W6" s="72">
        <v>0</v>
      </c>
      <c r="X6" s="72">
        <v>0</v>
      </c>
      <c r="Y6" s="72">
        <v>0</v>
      </c>
      <c r="Z6" s="73">
        <v>0</v>
      </c>
      <c r="AA6" s="12"/>
      <c r="AB6" s="77">
        <f t="shared" si="0"/>
        <v>4</v>
      </c>
      <c r="AC6" s="77">
        <f t="shared" si="1"/>
        <v>0</v>
      </c>
      <c r="AD6" s="77">
        <f t="shared" si="2"/>
        <v>5</v>
      </c>
      <c r="AE6" s="12"/>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row>
    <row r="7" spans="1:96" s="26" customFormat="1" ht="41.25" customHeight="1" thickBot="1">
      <c r="A7" s="67">
        <v>5</v>
      </c>
      <c r="B7" s="40" t="s">
        <v>7</v>
      </c>
      <c r="C7" s="30" t="s">
        <v>50</v>
      </c>
      <c r="D7" s="30">
        <v>2010</v>
      </c>
      <c r="E7" s="37" t="s">
        <v>16</v>
      </c>
      <c r="F7" s="35"/>
      <c r="G7" s="36"/>
      <c r="H7" s="33">
        <v>14</v>
      </c>
      <c r="I7" s="64">
        <v>2</v>
      </c>
      <c r="J7" s="65">
        <v>2</v>
      </c>
      <c r="K7" s="65">
        <v>0</v>
      </c>
      <c r="L7" s="65">
        <v>0</v>
      </c>
      <c r="M7" s="65">
        <v>2</v>
      </c>
      <c r="N7" s="65">
        <v>2</v>
      </c>
      <c r="O7" s="65">
        <v>2</v>
      </c>
      <c r="P7" s="65">
        <v>0</v>
      </c>
      <c r="Q7" s="66">
        <v>1</v>
      </c>
      <c r="R7" s="72">
        <v>2</v>
      </c>
      <c r="S7" s="72">
        <v>2</v>
      </c>
      <c r="T7" s="72">
        <v>0</v>
      </c>
      <c r="U7" s="72">
        <v>0</v>
      </c>
      <c r="V7" s="72">
        <v>2</v>
      </c>
      <c r="W7" s="72">
        <v>2</v>
      </c>
      <c r="X7" s="72">
        <v>2</v>
      </c>
      <c r="Y7" s="72">
        <v>0</v>
      </c>
      <c r="Z7" s="73">
        <v>1</v>
      </c>
      <c r="AA7" s="12"/>
      <c r="AB7" s="77">
        <f t="shared" si="0"/>
        <v>5</v>
      </c>
      <c r="AC7" s="77">
        <f t="shared" si="1"/>
        <v>1</v>
      </c>
      <c r="AD7" s="77">
        <f t="shared" si="2"/>
        <v>3</v>
      </c>
      <c r="AE7" s="12"/>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row>
    <row r="8" spans="1:96" s="26" customFormat="1" ht="60" customHeight="1">
      <c r="A8" s="67">
        <v>6</v>
      </c>
      <c r="B8" s="34" t="s">
        <v>54</v>
      </c>
      <c r="C8" s="30" t="s">
        <v>37</v>
      </c>
      <c r="D8" s="30">
        <v>2015</v>
      </c>
      <c r="E8" s="37" t="s">
        <v>24</v>
      </c>
      <c r="F8" s="35"/>
      <c r="G8" s="36"/>
      <c r="H8" s="33">
        <v>7</v>
      </c>
      <c r="I8" s="64">
        <v>2</v>
      </c>
      <c r="J8" s="65">
        <v>2</v>
      </c>
      <c r="K8" s="65">
        <v>0</v>
      </c>
      <c r="L8" s="65">
        <v>0</v>
      </c>
      <c r="M8" s="65">
        <v>2</v>
      </c>
      <c r="N8" s="65">
        <v>0</v>
      </c>
      <c r="O8" s="65">
        <v>0</v>
      </c>
      <c r="P8" s="65">
        <v>0</v>
      </c>
      <c r="Q8" s="66">
        <v>2</v>
      </c>
      <c r="R8" s="72">
        <v>2</v>
      </c>
      <c r="S8" s="72">
        <v>2</v>
      </c>
      <c r="T8" s="72">
        <v>0</v>
      </c>
      <c r="U8" s="72">
        <v>0</v>
      </c>
      <c r="V8" s="72">
        <v>2</v>
      </c>
      <c r="W8" s="72">
        <v>0</v>
      </c>
      <c r="X8" s="72">
        <v>0</v>
      </c>
      <c r="Y8" s="72">
        <v>0</v>
      </c>
      <c r="Z8" s="73">
        <v>2</v>
      </c>
      <c r="AA8" s="12"/>
      <c r="AB8" s="77">
        <f t="shared" si="0"/>
        <v>4</v>
      </c>
      <c r="AC8" s="77">
        <f t="shared" si="1"/>
        <v>0</v>
      </c>
      <c r="AD8" s="77">
        <f t="shared" si="2"/>
        <v>5</v>
      </c>
      <c r="AE8" s="12"/>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row>
    <row r="9" spans="1:96" s="26" customFormat="1" ht="60" customHeight="1" thickBot="1">
      <c r="A9" s="67">
        <v>7</v>
      </c>
      <c r="B9" s="29" t="s">
        <v>51</v>
      </c>
      <c r="C9" s="30" t="s">
        <v>34</v>
      </c>
      <c r="D9" s="30">
        <v>2014</v>
      </c>
      <c r="E9" s="37" t="s">
        <v>20</v>
      </c>
      <c r="F9" s="35"/>
      <c r="G9" s="36"/>
      <c r="H9" s="33">
        <v>11</v>
      </c>
      <c r="I9" s="64">
        <v>2</v>
      </c>
      <c r="J9" s="65">
        <v>2</v>
      </c>
      <c r="K9" s="65">
        <v>2</v>
      </c>
      <c r="L9" s="65">
        <v>1</v>
      </c>
      <c r="M9" s="65">
        <v>2</v>
      </c>
      <c r="N9" s="65">
        <v>2</v>
      </c>
      <c r="O9" s="65">
        <v>0</v>
      </c>
      <c r="P9" s="65">
        <v>0</v>
      </c>
      <c r="Q9" s="66">
        <v>1</v>
      </c>
      <c r="R9" s="72">
        <v>2</v>
      </c>
      <c r="S9" s="72">
        <v>2</v>
      </c>
      <c r="T9" s="72">
        <v>2</v>
      </c>
      <c r="U9" s="72">
        <v>1</v>
      </c>
      <c r="V9" s="72">
        <v>2</v>
      </c>
      <c r="W9" s="72">
        <v>2</v>
      </c>
      <c r="X9" s="72">
        <v>0</v>
      </c>
      <c r="Y9" s="72">
        <v>0</v>
      </c>
      <c r="Z9" s="73">
        <v>1</v>
      </c>
      <c r="AA9" s="12"/>
      <c r="AB9" s="77">
        <f t="shared" si="0"/>
        <v>5</v>
      </c>
      <c r="AC9" s="77">
        <f t="shared" si="1"/>
        <v>2</v>
      </c>
      <c r="AD9" s="77">
        <f t="shared" si="2"/>
        <v>2</v>
      </c>
      <c r="AE9" s="12"/>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row>
    <row r="10" spans="1:96" s="28" customFormat="1" ht="48.75" customHeight="1" thickBot="1">
      <c r="A10" s="67">
        <v>8</v>
      </c>
      <c r="B10" s="41" t="s">
        <v>60</v>
      </c>
      <c r="C10" s="42" t="s">
        <v>36</v>
      </c>
      <c r="D10" s="42">
        <v>2013</v>
      </c>
      <c r="E10" s="43" t="s">
        <v>18</v>
      </c>
      <c r="F10" s="44"/>
      <c r="G10" s="45"/>
      <c r="H10" s="33">
        <v>9</v>
      </c>
      <c r="I10" s="64">
        <v>2</v>
      </c>
      <c r="J10" s="65">
        <v>0</v>
      </c>
      <c r="K10" s="65">
        <v>0</v>
      </c>
      <c r="L10" s="65">
        <v>0</v>
      </c>
      <c r="M10" s="65">
        <v>0</v>
      </c>
      <c r="N10" s="65">
        <v>1</v>
      </c>
      <c r="O10" s="65">
        <v>0</v>
      </c>
      <c r="P10" s="65">
        <v>2</v>
      </c>
      <c r="Q10" s="66">
        <v>1</v>
      </c>
      <c r="R10" s="72">
        <v>2</v>
      </c>
      <c r="S10" s="72">
        <v>0</v>
      </c>
      <c r="T10" s="72">
        <v>0</v>
      </c>
      <c r="U10" s="72">
        <v>0</v>
      </c>
      <c r="V10" s="72">
        <v>0</v>
      </c>
      <c r="W10" s="72">
        <v>1</v>
      </c>
      <c r="X10" s="72">
        <v>0</v>
      </c>
      <c r="Y10" s="72">
        <v>2</v>
      </c>
      <c r="Z10" s="73">
        <v>1</v>
      </c>
      <c r="AA10" s="12"/>
      <c r="AB10" s="77">
        <f t="shared" si="0"/>
        <v>2</v>
      </c>
      <c r="AC10" s="77">
        <f t="shared" si="1"/>
        <v>2</v>
      </c>
      <c r="AD10" s="77">
        <f t="shared" si="2"/>
        <v>5</v>
      </c>
      <c r="AE10" s="12"/>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row>
    <row r="11" spans="1:96" s="26" customFormat="1" ht="70.5" customHeight="1">
      <c r="A11" s="67">
        <v>9</v>
      </c>
      <c r="B11" s="34" t="s">
        <v>57</v>
      </c>
      <c r="C11" s="30" t="s">
        <v>35</v>
      </c>
      <c r="D11" s="30">
        <v>2013</v>
      </c>
      <c r="E11" s="37" t="s">
        <v>22</v>
      </c>
      <c r="F11" s="31"/>
      <c r="G11" s="32"/>
      <c r="H11" s="33">
        <v>6</v>
      </c>
      <c r="I11" s="64">
        <v>2</v>
      </c>
      <c r="J11" s="65">
        <v>0</v>
      </c>
      <c r="K11" s="65">
        <v>0</v>
      </c>
      <c r="L11" s="65">
        <v>2</v>
      </c>
      <c r="M11" s="65">
        <v>2</v>
      </c>
      <c r="N11" s="65">
        <v>2</v>
      </c>
      <c r="O11" s="65">
        <v>0</v>
      </c>
      <c r="P11" s="65">
        <v>1</v>
      </c>
      <c r="Q11" s="66">
        <v>2</v>
      </c>
      <c r="R11" s="72">
        <v>2</v>
      </c>
      <c r="S11" s="72">
        <v>0</v>
      </c>
      <c r="T11" s="72">
        <v>0</v>
      </c>
      <c r="U11" s="72">
        <v>2</v>
      </c>
      <c r="V11" s="72">
        <v>2</v>
      </c>
      <c r="W11" s="72">
        <v>2</v>
      </c>
      <c r="X11" s="72">
        <v>0</v>
      </c>
      <c r="Y11" s="72">
        <v>1</v>
      </c>
      <c r="Z11" s="73">
        <v>2</v>
      </c>
      <c r="AA11" s="12"/>
      <c r="AB11" s="77">
        <f t="shared" si="0"/>
        <v>5</v>
      </c>
      <c r="AC11" s="77">
        <f t="shared" si="1"/>
        <v>1</v>
      </c>
      <c r="AD11" s="77">
        <f t="shared" si="2"/>
        <v>3</v>
      </c>
      <c r="AE11" s="12"/>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row>
    <row r="12" spans="1:96" s="26" customFormat="1" ht="66.75" customHeight="1" thickBot="1">
      <c r="A12" s="67">
        <v>10</v>
      </c>
      <c r="B12" s="29" t="s">
        <v>8</v>
      </c>
      <c r="C12" s="30" t="s">
        <v>34</v>
      </c>
      <c r="D12" s="30">
        <v>2010</v>
      </c>
      <c r="E12" s="31" t="s">
        <v>21</v>
      </c>
      <c r="F12" s="46" t="s">
        <v>31</v>
      </c>
      <c r="G12" s="47" t="s">
        <v>87</v>
      </c>
      <c r="H12" s="33">
        <v>10</v>
      </c>
      <c r="I12" s="64">
        <v>2</v>
      </c>
      <c r="J12" s="65">
        <v>2</v>
      </c>
      <c r="K12" s="65">
        <v>2</v>
      </c>
      <c r="L12" s="65">
        <v>2</v>
      </c>
      <c r="M12" s="65">
        <v>2</v>
      </c>
      <c r="N12" s="65">
        <v>2</v>
      </c>
      <c r="O12" s="65">
        <v>2</v>
      </c>
      <c r="P12" s="65">
        <v>2</v>
      </c>
      <c r="Q12" s="66">
        <v>2</v>
      </c>
      <c r="R12" s="72">
        <v>2</v>
      </c>
      <c r="S12" s="72">
        <v>2</v>
      </c>
      <c r="T12" s="72">
        <v>2</v>
      </c>
      <c r="U12" s="72">
        <v>2</v>
      </c>
      <c r="V12" s="72">
        <v>2</v>
      </c>
      <c r="W12" s="72">
        <v>2</v>
      </c>
      <c r="X12" s="72">
        <v>2</v>
      </c>
      <c r="Y12" s="72">
        <v>2</v>
      </c>
      <c r="Z12" s="73">
        <v>2</v>
      </c>
      <c r="AA12" s="12"/>
      <c r="AB12" s="77">
        <f t="shared" si="0"/>
        <v>9</v>
      </c>
      <c r="AC12" s="77">
        <f t="shared" si="1"/>
        <v>0</v>
      </c>
      <c r="AD12" s="77">
        <f t="shared" si="2"/>
        <v>0</v>
      </c>
      <c r="AE12" s="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row>
    <row r="13" spans="1:96" s="26" customFormat="1" ht="66.75" customHeight="1">
      <c r="A13" s="67">
        <v>11</v>
      </c>
      <c r="B13" s="34" t="s">
        <v>56</v>
      </c>
      <c r="C13" s="30" t="s">
        <v>35</v>
      </c>
      <c r="D13" s="30">
        <v>2010</v>
      </c>
      <c r="E13" s="37" t="s">
        <v>19</v>
      </c>
      <c r="F13" s="48"/>
      <c r="G13" s="49"/>
      <c r="H13" s="33">
        <v>7</v>
      </c>
      <c r="I13" s="64">
        <v>1</v>
      </c>
      <c r="J13" s="65">
        <v>2</v>
      </c>
      <c r="K13" s="65">
        <v>0</v>
      </c>
      <c r="L13" s="65">
        <v>1</v>
      </c>
      <c r="M13" s="65">
        <v>2</v>
      </c>
      <c r="N13" s="65">
        <v>0</v>
      </c>
      <c r="O13" s="65">
        <v>0</v>
      </c>
      <c r="P13" s="65">
        <v>0</v>
      </c>
      <c r="Q13" s="66">
        <v>0</v>
      </c>
      <c r="R13" s="72">
        <v>1</v>
      </c>
      <c r="S13" s="72">
        <v>2</v>
      </c>
      <c r="T13" s="72">
        <v>0</v>
      </c>
      <c r="U13" s="72">
        <v>1</v>
      </c>
      <c r="V13" s="72">
        <v>2</v>
      </c>
      <c r="W13" s="72">
        <v>0</v>
      </c>
      <c r="X13" s="72">
        <v>0</v>
      </c>
      <c r="Y13" s="72">
        <v>0</v>
      </c>
      <c r="Z13" s="73">
        <v>0</v>
      </c>
      <c r="AA13" s="12"/>
      <c r="AB13" s="77">
        <f t="shared" si="0"/>
        <v>2</v>
      </c>
      <c r="AC13" s="77">
        <f t="shared" si="1"/>
        <v>2</v>
      </c>
      <c r="AD13" s="77">
        <f t="shared" si="2"/>
        <v>5</v>
      </c>
      <c r="AE13" s="12"/>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row>
    <row r="14" spans="1:96" s="26" customFormat="1" ht="55.5" customHeight="1" thickBot="1">
      <c r="A14" s="67">
        <v>12</v>
      </c>
      <c r="B14" s="29" t="s">
        <v>55</v>
      </c>
      <c r="C14" s="30" t="s">
        <v>39</v>
      </c>
      <c r="D14" s="30">
        <v>2008</v>
      </c>
      <c r="E14" s="31" t="s">
        <v>27</v>
      </c>
      <c r="F14" s="35"/>
      <c r="G14" s="36"/>
      <c r="H14" s="33">
        <v>6</v>
      </c>
      <c r="I14" s="64">
        <v>2</v>
      </c>
      <c r="J14" s="65">
        <v>0</v>
      </c>
      <c r="K14" s="65">
        <v>0</v>
      </c>
      <c r="L14" s="65">
        <v>0</v>
      </c>
      <c r="M14" s="65">
        <v>2</v>
      </c>
      <c r="N14" s="65">
        <v>1</v>
      </c>
      <c r="O14" s="65">
        <v>0</v>
      </c>
      <c r="P14" s="65">
        <v>0</v>
      </c>
      <c r="Q14" s="66">
        <v>0</v>
      </c>
      <c r="R14" s="72">
        <v>2</v>
      </c>
      <c r="S14" s="72">
        <v>0</v>
      </c>
      <c r="T14" s="72">
        <v>0</v>
      </c>
      <c r="U14" s="72">
        <v>0</v>
      </c>
      <c r="V14" s="72">
        <v>2</v>
      </c>
      <c r="W14" s="72">
        <v>1</v>
      </c>
      <c r="X14" s="72">
        <v>0</v>
      </c>
      <c r="Y14" s="72">
        <v>0</v>
      </c>
      <c r="Z14" s="73">
        <v>0</v>
      </c>
      <c r="AA14" s="12"/>
      <c r="AB14" s="77">
        <f t="shared" si="0"/>
        <v>2</v>
      </c>
      <c r="AC14" s="77">
        <f t="shared" si="1"/>
        <v>1</v>
      </c>
      <c r="AD14" s="77">
        <f t="shared" si="2"/>
        <v>6</v>
      </c>
      <c r="AE14" s="12"/>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row>
    <row r="15" spans="1:96" s="26" customFormat="1" ht="90" customHeight="1" thickBot="1">
      <c r="A15" s="67">
        <v>13</v>
      </c>
      <c r="B15" s="29" t="s">
        <v>11</v>
      </c>
      <c r="C15" s="30" t="s">
        <v>35</v>
      </c>
      <c r="D15" s="30" t="s">
        <v>49</v>
      </c>
      <c r="E15" s="37" t="s">
        <v>25</v>
      </c>
      <c r="F15" s="46" t="s">
        <v>30</v>
      </c>
      <c r="G15" s="47" t="s">
        <v>86</v>
      </c>
      <c r="H15" s="33">
        <v>8</v>
      </c>
      <c r="I15" s="64">
        <v>2</v>
      </c>
      <c r="J15" s="65">
        <v>1</v>
      </c>
      <c r="K15" s="65">
        <v>2</v>
      </c>
      <c r="L15" s="65">
        <v>2</v>
      </c>
      <c r="M15" s="65">
        <v>2</v>
      </c>
      <c r="N15" s="65">
        <v>2</v>
      </c>
      <c r="O15" s="65">
        <v>0</v>
      </c>
      <c r="P15" s="65">
        <v>0</v>
      </c>
      <c r="Q15" s="66">
        <v>1</v>
      </c>
      <c r="R15" s="72">
        <v>2</v>
      </c>
      <c r="S15" s="72">
        <v>1</v>
      </c>
      <c r="T15" s="72">
        <v>2</v>
      </c>
      <c r="U15" s="72">
        <v>2</v>
      </c>
      <c r="V15" s="72">
        <v>2</v>
      </c>
      <c r="W15" s="72">
        <v>2</v>
      </c>
      <c r="X15" s="72">
        <v>0</v>
      </c>
      <c r="Y15" s="72">
        <v>0</v>
      </c>
      <c r="Z15" s="73">
        <v>1</v>
      </c>
      <c r="AA15" s="12"/>
      <c r="AB15" s="77">
        <f t="shared" si="0"/>
        <v>5</v>
      </c>
      <c r="AC15" s="77">
        <f t="shared" si="1"/>
        <v>2</v>
      </c>
      <c r="AD15" s="77">
        <f t="shared" si="2"/>
        <v>2</v>
      </c>
      <c r="AE15" s="12"/>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row>
    <row r="16" spans="1:96" customFormat="1" ht="92.25" customHeight="1">
      <c r="A16" s="12"/>
      <c r="B16" s="12"/>
      <c r="C16" s="12"/>
      <c r="D16" s="12"/>
      <c r="E16" s="12"/>
      <c r="F16" s="12"/>
      <c r="G16" s="74"/>
      <c r="H16" s="75"/>
      <c r="I16" s="14"/>
      <c r="J16" s="14"/>
      <c r="K16" s="14"/>
      <c r="L16" s="14"/>
      <c r="M16" s="14"/>
      <c r="N16" s="14"/>
      <c r="O16" s="14"/>
      <c r="P16" s="14"/>
      <c r="Q16" s="14"/>
      <c r="R16" s="14"/>
      <c r="S16" s="14"/>
      <c r="T16" s="14"/>
      <c r="U16" s="14"/>
      <c r="V16" s="14"/>
      <c r="W16" s="14"/>
      <c r="X16" s="14"/>
      <c r="Y16" s="14"/>
      <c r="Z16" s="14"/>
      <c r="AA16" s="12"/>
      <c r="AB16" s="14"/>
      <c r="AC16" s="14"/>
      <c r="AD16" s="14"/>
      <c r="AE16" s="12"/>
      <c r="AF16" s="1"/>
      <c r="AG16" s="1"/>
      <c r="AH16" s="1"/>
      <c r="AI16" s="1"/>
      <c r="AJ16" s="1"/>
      <c r="AK16" s="1"/>
    </row>
    <row r="17" spans="2:37" customFormat="1" ht="115.2" customHeight="1">
      <c r="G17" s="24"/>
      <c r="H17" s="84"/>
      <c r="I17" s="82"/>
      <c r="J17" s="1"/>
      <c r="K17" s="1"/>
      <c r="L17" s="1"/>
      <c r="M17" s="1"/>
      <c r="N17" s="1"/>
      <c r="O17" s="1"/>
      <c r="P17" s="1"/>
      <c r="Q17" s="1"/>
      <c r="R17" s="1"/>
      <c r="S17" s="1"/>
      <c r="T17" s="1"/>
      <c r="U17" s="1"/>
      <c r="V17" s="1"/>
      <c r="W17" s="1"/>
      <c r="X17" s="1"/>
      <c r="Y17" s="1"/>
      <c r="Z17" s="1"/>
      <c r="AB17" s="1"/>
      <c r="AC17" s="1"/>
      <c r="AD17" s="1"/>
      <c r="AF17" s="1"/>
      <c r="AG17" s="1"/>
      <c r="AH17" s="1"/>
      <c r="AI17" s="1"/>
      <c r="AJ17" s="1"/>
      <c r="AK17" s="1"/>
    </row>
    <row r="18" spans="2:37" customFormat="1" ht="121.2" customHeight="1">
      <c r="G18" s="24"/>
      <c r="H18" s="20"/>
      <c r="I18" s="1"/>
      <c r="J18" s="1"/>
      <c r="K18" s="1"/>
      <c r="L18" s="1"/>
      <c r="M18" s="1"/>
      <c r="N18" s="1"/>
      <c r="O18" s="1"/>
      <c r="P18" s="1"/>
      <c r="Q18" s="1"/>
      <c r="R18" s="1"/>
      <c r="S18" s="1"/>
      <c r="T18" s="1"/>
      <c r="U18" s="1"/>
      <c r="V18" s="1"/>
      <c r="W18" s="1"/>
      <c r="X18" s="1"/>
      <c r="Y18" s="1"/>
      <c r="Z18" s="1"/>
      <c r="AF18" s="1"/>
      <c r="AG18" s="1"/>
      <c r="AH18" s="1"/>
      <c r="AI18" s="1"/>
      <c r="AJ18" s="1"/>
      <c r="AK18" s="1"/>
    </row>
    <row r="19" spans="2:37" customFormat="1" ht="92.25" customHeight="1">
      <c r="B19" s="58"/>
      <c r="C19" s="58"/>
      <c r="G19" s="24"/>
      <c r="H19" s="20"/>
      <c r="I19" s="1"/>
      <c r="J19" s="1"/>
      <c r="K19" s="1"/>
      <c r="L19" s="1"/>
      <c r="M19" s="1"/>
      <c r="N19" s="1"/>
      <c r="O19" s="1"/>
      <c r="P19" s="1"/>
      <c r="Q19" s="1"/>
      <c r="R19" s="1"/>
      <c r="S19" s="1"/>
      <c r="T19" s="1"/>
      <c r="U19" s="1"/>
      <c r="V19" s="1"/>
      <c r="W19" s="1"/>
      <c r="X19" s="1"/>
      <c r="Y19" s="1"/>
      <c r="Z19" s="1"/>
      <c r="AF19" s="1"/>
      <c r="AG19" s="1"/>
      <c r="AH19" s="1"/>
      <c r="AI19" s="1"/>
      <c r="AJ19" s="1"/>
      <c r="AK19" s="1"/>
    </row>
    <row r="20" spans="2:37" ht="109.2" customHeight="1">
      <c r="B20" s="58"/>
      <c r="C20" s="58"/>
      <c r="D20" s="19"/>
      <c r="E20" s="17"/>
      <c r="F20" s="18"/>
    </row>
    <row r="21" spans="2:37" ht="75.599999999999994" customHeight="1">
      <c r="B21" s="58"/>
      <c r="C21" s="58"/>
    </row>
    <row r="22" spans="2:37" customFormat="1" ht="75.599999999999994" customHeight="1">
      <c r="G22" s="24"/>
      <c r="H22" s="20"/>
      <c r="I22" s="1"/>
      <c r="J22" s="1"/>
      <c r="K22" s="1"/>
      <c r="L22" s="1"/>
      <c r="M22" s="1"/>
      <c r="N22" s="1"/>
      <c r="O22" s="1"/>
      <c r="P22" s="1"/>
      <c r="Q22" s="1"/>
      <c r="R22" s="1"/>
      <c r="S22" s="1"/>
      <c r="T22" s="1"/>
      <c r="U22" s="1"/>
      <c r="V22" s="1"/>
      <c r="W22" s="1"/>
      <c r="X22" s="1"/>
      <c r="Y22" s="1"/>
      <c r="Z22" s="1"/>
      <c r="AF22" s="1"/>
      <c r="AG22" s="1"/>
      <c r="AH22" s="1"/>
      <c r="AI22" s="1"/>
      <c r="AJ22" s="1"/>
      <c r="AK22" s="1"/>
    </row>
    <row r="23" spans="2:37" customFormat="1" ht="75.599999999999994" customHeight="1">
      <c r="G23" s="24"/>
      <c r="H23" s="20"/>
      <c r="I23" s="1"/>
      <c r="J23" s="1"/>
      <c r="K23" s="1"/>
      <c r="L23" s="1"/>
      <c r="M23" s="1"/>
      <c r="N23" s="1"/>
      <c r="O23" s="1"/>
      <c r="P23" s="1"/>
      <c r="Q23" s="1"/>
      <c r="R23" s="1"/>
      <c r="S23" s="1"/>
      <c r="T23" s="1"/>
      <c r="U23" s="1"/>
      <c r="V23" s="1"/>
      <c r="W23" s="1"/>
      <c r="X23" s="1"/>
      <c r="Y23" s="1"/>
      <c r="Z23" s="1"/>
      <c r="AF23" s="1"/>
      <c r="AG23" s="1"/>
      <c r="AH23" s="1"/>
      <c r="AI23" s="1"/>
      <c r="AJ23" s="1"/>
      <c r="AK23" s="1"/>
    </row>
    <row r="24" spans="2:37" ht="138" customHeight="1">
      <c r="F24" s="3"/>
    </row>
    <row r="25" spans="2:37" ht="112.2" customHeight="1">
      <c r="F25" s="3"/>
    </row>
    <row r="26" spans="2:37" ht="91.2" customHeight="1">
      <c r="F26" s="3"/>
    </row>
    <row r="27" spans="2:37" ht="117.6" customHeight="1">
      <c r="F27" s="3"/>
      <c r="G27" s="21"/>
      <c r="I27" s="3"/>
      <c r="AJ27" s="3"/>
      <c r="AK27" s="3"/>
    </row>
    <row r="28" spans="2:37">
      <c r="F28" s="4"/>
      <c r="G28" s="22"/>
      <c r="I28" s="6"/>
      <c r="AJ28" s="2"/>
      <c r="AK28" s="9"/>
    </row>
    <row r="29" spans="2:37">
      <c r="F29" s="4"/>
      <c r="G29" s="22"/>
      <c r="I29" s="6"/>
      <c r="AJ29" s="3"/>
      <c r="AK29" s="9"/>
    </row>
    <row r="30" spans="2:37">
      <c r="F30" s="4"/>
      <c r="G30" s="22"/>
      <c r="I30" s="6"/>
      <c r="AJ30" s="3"/>
      <c r="AK30" s="9"/>
    </row>
    <row r="31" spans="2:37">
      <c r="F31" s="4"/>
      <c r="G31" s="22"/>
      <c r="I31" s="6"/>
      <c r="AJ31" s="3"/>
      <c r="AK31" s="9"/>
    </row>
    <row r="32" spans="2:37">
      <c r="F32" s="3"/>
      <c r="G32" s="21"/>
      <c r="I32" s="3"/>
      <c r="AJ32" s="3"/>
      <c r="AK32" s="3"/>
    </row>
    <row r="33" spans="6:9">
      <c r="F33" s="5"/>
      <c r="G33" s="23"/>
      <c r="I33" s="3"/>
    </row>
    <row r="34" spans="6:9">
      <c r="F34" s="3"/>
      <c r="G34" s="21"/>
      <c r="I34" s="3"/>
    </row>
    <row r="35" spans="6:9">
      <c r="F35" s="5"/>
      <c r="G35" s="23"/>
      <c r="I35" s="3"/>
    </row>
    <row r="36" spans="6:9">
      <c r="I36" s="3"/>
    </row>
  </sheetData>
  <mergeCells count="5">
    <mergeCell ref="R1:Z1"/>
    <mergeCell ref="AF1:AN1"/>
    <mergeCell ref="I1:Q1"/>
    <mergeCell ref="AB1:AD1"/>
    <mergeCell ref="A1:H1"/>
  </mergeCells>
  <dataValidations count="1">
    <dataValidation type="whole" allowBlank="1" showInputMessage="1" showErrorMessage="1" sqref="H3:H15" xr:uid="{00000000-0002-0000-0000-000000000000}">
      <formula1>0</formula1>
      <formula2>100</formula2>
    </dataValidation>
  </dataValidations>
  <hyperlinks>
    <hyperlink ref="F15" r:id="rId1" xr:uid="{00000000-0004-0000-0000-000000000000}"/>
  </hyperlinks>
  <pageMargins left="0.25" right="0.25" top="0.75" bottom="0.75" header="0.3" footer="0.3"/>
  <pageSetup paperSize="9" orientation="landscape"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6"/>
  <sheetViews>
    <sheetView topLeftCell="G3" zoomScale="93" zoomScaleNormal="93" workbookViewId="0">
      <selection activeCell="C7" sqref="C7"/>
    </sheetView>
  </sheetViews>
  <sheetFormatPr defaultRowHeight="15.6"/>
  <cols>
    <col min="3" max="3" width="32.3984375" customWidth="1"/>
    <col min="4" max="4" width="12.69921875" customWidth="1"/>
    <col min="5" max="5" width="17.09765625" customWidth="1"/>
    <col min="6" max="6" width="20.19921875" customWidth="1"/>
    <col min="7" max="7" width="20.69921875" customWidth="1"/>
    <col min="8" max="8" width="15.69921875" customWidth="1"/>
    <col min="9" max="9" width="14.19921875" customWidth="1"/>
    <col min="10" max="10" width="15.19921875" customWidth="1"/>
    <col min="11" max="11" width="18.69921875" customWidth="1"/>
    <col min="12" max="12" width="15.19921875" customWidth="1"/>
    <col min="13" max="13" width="13.59765625" customWidth="1"/>
    <col min="17" max="17" width="18.59765625" customWidth="1"/>
    <col min="19" max="19" width="14.8984375" customWidth="1"/>
    <col min="20" max="20" width="16.69921875" customWidth="1"/>
  </cols>
  <sheetData>
    <row r="1" spans="2:20" ht="55.95" customHeight="1">
      <c r="B1" s="12"/>
      <c r="C1" s="12"/>
      <c r="D1" s="12"/>
      <c r="E1" s="12"/>
      <c r="F1" s="12"/>
      <c r="G1" s="12"/>
      <c r="H1" s="12"/>
      <c r="I1" s="12"/>
      <c r="J1" s="12"/>
      <c r="K1" s="12"/>
      <c r="L1" s="12"/>
      <c r="M1" s="12"/>
      <c r="N1" s="12"/>
      <c r="O1" s="14"/>
      <c r="P1" s="14"/>
      <c r="Q1" s="12"/>
      <c r="R1" s="12"/>
    </row>
    <row r="2" spans="2:20" ht="95.4" customHeight="1">
      <c r="B2" s="12"/>
      <c r="C2" s="12"/>
      <c r="D2" s="12"/>
      <c r="E2" s="12"/>
      <c r="F2" s="12"/>
      <c r="G2" s="12"/>
      <c r="H2" s="12"/>
      <c r="I2" s="12"/>
      <c r="J2" s="12"/>
      <c r="K2" s="12"/>
      <c r="L2" s="12"/>
      <c r="M2" s="12"/>
      <c r="N2" s="12"/>
      <c r="O2" s="14"/>
      <c r="P2" s="14"/>
      <c r="Q2" s="76" t="s">
        <v>83</v>
      </c>
      <c r="R2" s="12"/>
      <c r="S2" s="99" t="s">
        <v>84</v>
      </c>
      <c r="T2" s="99"/>
    </row>
    <row r="3" spans="2:20" ht="57.6" customHeight="1">
      <c r="B3" s="12"/>
      <c r="C3" s="12"/>
      <c r="D3" s="12"/>
      <c r="E3" s="12"/>
      <c r="F3" s="12"/>
      <c r="G3" s="12"/>
      <c r="H3" s="12"/>
      <c r="I3" s="12"/>
      <c r="J3" s="12"/>
      <c r="K3" s="12"/>
      <c r="L3" s="12"/>
      <c r="M3" s="12"/>
      <c r="N3" s="12"/>
      <c r="O3" s="14"/>
      <c r="P3" s="14"/>
      <c r="Q3" s="77">
        <f>'Content Coding'!AB3</f>
        <v>4</v>
      </c>
      <c r="R3" s="12"/>
      <c r="S3" s="61" t="s">
        <v>74</v>
      </c>
      <c r="T3" s="61">
        <f>COUNTIF(Q3:Q16, "1")</f>
        <v>0</v>
      </c>
    </row>
    <row r="4" spans="2:20" ht="55.2">
      <c r="B4" s="12"/>
      <c r="C4" s="12"/>
      <c r="D4" s="81" t="s">
        <v>68</v>
      </c>
      <c r="E4" s="81" t="s">
        <v>40</v>
      </c>
      <c r="F4" s="81" t="s">
        <v>41</v>
      </c>
      <c r="G4" s="81" t="s">
        <v>69</v>
      </c>
      <c r="H4" s="81" t="s">
        <v>70</v>
      </c>
      <c r="I4" s="81" t="s">
        <v>73</v>
      </c>
      <c r="J4" s="81" t="s">
        <v>110</v>
      </c>
      <c r="K4" s="81" t="s">
        <v>72</v>
      </c>
      <c r="L4" s="81" t="s">
        <v>90</v>
      </c>
      <c r="M4" s="12"/>
      <c r="N4" s="12"/>
      <c r="O4" s="14"/>
      <c r="P4" s="14"/>
      <c r="Q4" s="77">
        <f>'Content Coding'!AB4</f>
        <v>4</v>
      </c>
      <c r="R4" s="12"/>
      <c r="S4" s="61" t="s">
        <v>75</v>
      </c>
      <c r="T4" s="61">
        <f>COUNTIF(Q3:Q16, "2")</f>
        <v>3</v>
      </c>
    </row>
    <row r="5" spans="2:20" ht="31.2">
      <c r="B5" s="59"/>
      <c r="C5" s="60" t="s">
        <v>111</v>
      </c>
      <c r="D5" s="78">
        <f>COUNTIF('Content Coding'!I3:I15, "2")</f>
        <v>12</v>
      </c>
      <c r="E5" s="78">
        <f>COUNTIF('Content Coding'!J3:J15, "2")</f>
        <v>8</v>
      </c>
      <c r="F5" s="78">
        <f>COUNTIF('Content Coding'!K3:K15, "2")</f>
        <v>4</v>
      </c>
      <c r="G5" s="78">
        <f>COUNTIF('Content Coding'!L3:L15, "2")</f>
        <v>6</v>
      </c>
      <c r="H5" s="78">
        <f>COUNTIF('Content Coding'!M3:M15, "2")</f>
        <v>12</v>
      </c>
      <c r="I5" s="78">
        <f>COUNTIF('Content Coding'!N3:N15, "2")</f>
        <v>6</v>
      </c>
      <c r="J5" s="78">
        <f>COUNTIF('Content Coding'!O3:O15, "2")</f>
        <v>2</v>
      </c>
      <c r="K5" s="78">
        <f>COUNTIF('Content Coding'!P3:P15, "2")</f>
        <v>2</v>
      </c>
      <c r="L5" s="78">
        <f>COUNTIF('Content Coding'!Q3:Q15, "2")</f>
        <v>3</v>
      </c>
      <c r="M5" s="79">
        <f>(SUM(D5:L5)/117)*100</f>
        <v>47.008547008547005</v>
      </c>
      <c r="N5" s="12"/>
      <c r="P5" s="14"/>
      <c r="Q5" s="77">
        <f>'Content Coding'!AB5</f>
        <v>4</v>
      </c>
      <c r="R5" s="12"/>
      <c r="S5" s="61" t="s">
        <v>76</v>
      </c>
      <c r="T5" s="61">
        <f>COUNTIF(Q3:Q16, "3")</f>
        <v>0</v>
      </c>
    </row>
    <row r="6" spans="2:20" ht="55.2" customHeight="1">
      <c r="B6" s="59"/>
      <c r="C6" s="60" t="s">
        <v>112</v>
      </c>
      <c r="D6" s="78">
        <f>COUNTIF('Content Coding'!I3:I15, "1")</f>
        <v>1</v>
      </c>
      <c r="E6" s="78">
        <f>COUNTIF('Content Coding'!J3:J15, "1")</f>
        <v>2</v>
      </c>
      <c r="F6" s="78">
        <f>COUNTIF('Content Coding'!K3:K15, "1")</f>
        <v>0</v>
      </c>
      <c r="G6" s="78">
        <f>COUNTIF('Content Coding'!L3:L15, "1")</f>
        <v>2</v>
      </c>
      <c r="H6" s="78">
        <f>COUNTIF('Content Coding'!M3:M15, "1")</f>
        <v>0</v>
      </c>
      <c r="I6" s="78">
        <f>COUNTIF('Content Coding'!N3:N15, "1")</f>
        <v>4</v>
      </c>
      <c r="J6" s="78">
        <f>COUNTIF('Content Coding'!O3:O15, "1")</f>
        <v>0</v>
      </c>
      <c r="K6" s="78">
        <f>COUNTIF('Content Coding'!P3:P15, "1")</f>
        <v>1</v>
      </c>
      <c r="L6" s="78">
        <f>COUNTIF('Content Coding'!Q3:Q15, "1")</f>
        <v>5</v>
      </c>
      <c r="M6" s="79">
        <f>(SUM(D6:L6)/117)*100</f>
        <v>12.820512820512819</v>
      </c>
      <c r="N6" s="12"/>
      <c r="P6" s="14"/>
      <c r="Q6" s="77">
        <f>'Content Coding'!AB6</f>
        <v>4</v>
      </c>
      <c r="R6" s="12"/>
      <c r="S6" s="61" t="s">
        <v>77</v>
      </c>
      <c r="T6" s="61">
        <f>COUNTIF(Q3:Q16, "4")</f>
        <v>5</v>
      </c>
    </row>
    <row r="7" spans="2:20" ht="58.95" customHeight="1">
      <c r="B7" s="59"/>
      <c r="C7" s="60" t="s">
        <v>113</v>
      </c>
      <c r="D7" s="78">
        <f>COUNTIF('Content Coding'!I3:I15, "0")</f>
        <v>0</v>
      </c>
      <c r="E7" s="78">
        <f>COUNTIF('Content Coding'!J3:J15, "0")</f>
        <v>3</v>
      </c>
      <c r="F7" s="78">
        <f>COUNTIF('Content Coding'!K3:K15, "0")</f>
        <v>9</v>
      </c>
      <c r="G7" s="78">
        <f>COUNTIF('Content Coding'!L3:L15, "0")</f>
        <v>5</v>
      </c>
      <c r="H7" s="78">
        <f>COUNTIF('Content Coding'!M3:M15, "0")</f>
        <v>1</v>
      </c>
      <c r="I7" s="78">
        <f>COUNTIF('Content Coding'!N3:N15, "0")</f>
        <v>3</v>
      </c>
      <c r="J7" s="78">
        <f>COUNTIF('Content Coding'!O3:O15, "0")</f>
        <v>11</v>
      </c>
      <c r="K7" s="78">
        <f>COUNTIF('Content Coding'!P3:P15, "0")</f>
        <v>10</v>
      </c>
      <c r="L7" s="78">
        <f>COUNTIF('Content Coding'!Q3:Q15, "0")</f>
        <v>5</v>
      </c>
      <c r="M7" s="79">
        <f>(SUM(D7:L7)/117)*100</f>
        <v>40.17094017094017</v>
      </c>
      <c r="N7" s="12"/>
      <c r="P7" s="14"/>
      <c r="Q7" s="77">
        <f>'Content Coding'!AB7</f>
        <v>5</v>
      </c>
      <c r="R7" s="12"/>
      <c r="S7" s="61" t="s">
        <v>78</v>
      </c>
      <c r="T7" s="61">
        <f>COUNTIF(Q3:Q16, "5")</f>
        <v>4</v>
      </c>
    </row>
    <row r="8" spans="2:20" ht="52.95" customHeight="1">
      <c r="B8" s="12"/>
      <c r="C8" s="12"/>
      <c r="D8" s="12"/>
      <c r="E8" s="12"/>
      <c r="F8" s="12"/>
      <c r="G8" s="12"/>
      <c r="H8" s="12"/>
      <c r="I8" s="12"/>
      <c r="J8" s="12"/>
      <c r="K8" s="12"/>
      <c r="L8" s="12"/>
      <c r="M8" s="12"/>
      <c r="N8" s="12"/>
      <c r="P8" s="14"/>
      <c r="Q8" s="77">
        <f>'Content Coding'!AB8</f>
        <v>4</v>
      </c>
      <c r="R8" s="12"/>
      <c r="S8" s="61" t="s">
        <v>79</v>
      </c>
      <c r="T8" s="61">
        <f>COUNTIF(Q3:Q16, "6")</f>
        <v>0</v>
      </c>
    </row>
    <row r="9" spans="2:20" ht="85.95" customHeight="1">
      <c r="B9" s="12"/>
      <c r="C9" s="12"/>
      <c r="D9" s="100" t="s">
        <v>91</v>
      </c>
      <c r="E9" s="100"/>
      <c r="F9" s="100"/>
      <c r="G9" s="100"/>
      <c r="H9" s="100"/>
      <c r="I9" s="100"/>
      <c r="J9" s="100"/>
      <c r="K9" s="100"/>
      <c r="L9" s="12"/>
      <c r="M9" s="80">
        <f>SUM(M5:M7)</f>
        <v>100</v>
      </c>
      <c r="N9" s="12"/>
      <c r="O9" s="14"/>
      <c r="P9" s="14"/>
      <c r="Q9" s="77">
        <f>'Content Coding'!AB9</f>
        <v>5</v>
      </c>
      <c r="R9" s="12"/>
      <c r="S9" s="61" t="s">
        <v>80</v>
      </c>
      <c r="T9" s="61">
        <f>COUNTIF(Q3:Q16, "7")</f>
        <v>0</v>
      </c>
    </row>
    <row r="10" spans="2:20" ht="61.2" customHeight="1">
      <c r="B10" s="12"/>
      <c r="C10" s="12"/>
      <c r="D10" s="12"/>
      <c r="E10" s="12"/>
      <c r="F10" s="12"/>
      <c r="G10" s="12"/>
      <c r="H10" s="12"/>
      <c r="I10" s="12"/>
      <c r="J10" s="12"/>
      <c r="K10" s="12"/>
      <c r="L10" s="12"/>
      <c r="M10" s="12"/>
      <c r="N10" s="12"/>
      <c r="O10" s="14"/>
      <c r="P10" s="14"/>
      <c r="Q10" s="77">
        <f>'Content Coding'!AB10</f>
        <v>2</v>
      </c>
      <c r="R10" s="12"/>
      <c r="S10" s="61" t="s">
        <v>81</v>
      </c>
      <c r="T10" s="61">
        <f>COUNTIF(Q3:Q16, "8")</f>
        <v>0</v>
      </c>
    </row>
    <row r="11" spans="2:20" ht="49.95" customHeight="1">
      <c r="B11" s="12"/>
      <c r="C11" s="12"/>
      <c r="D11" s="12"/>
      <c r="E11" s="12"/>
      <c r="F11" s="12"/>
      <c r="G11" s="12"/>
      <c r="H11" s="12"/>
      <c r="I11" s="12"/>
      <c r="J11" s="12"/>
      <c r="K11" s="12"/>
      <c r="L11" s="12"/>
      <c r="M11" s="12"/>
      <c r="N11" s="12"/>
      <c r="O11" s="14"/>
      <c r="P11" s="14"/>
      <c r="Q11" s="77">
        <f>'Content Coding'!AB11</f>
        <v>5</v>
      </c>
      <c r="R11" s="12"/>
      <c r="S11" s="61" t="s">
        <v>82</v>
      </c>
      <c r="T11" s="61">
        <f>COUNTIF(Q3:Q16, "9")</f>
        <v>1</v>
      </c>
    </row>
    <row r="12" spans="2:20" ht="66.599999999999994" customHeight="1">
      <c r="B12" s="12"/>
      <c r="C12" s="12"/>
      <c r="D12" s="12"/>
      <c r="E12" s="12"/>
      <c r="F12" s="12"/>
      <c r="G12" s="12"/>
      <c r="H12" s="12"/>
      <c r="I12" s="12"/>
      <c r="J12" s="12"/>
      <c r="K12" s="12"/>
      <c r="L12" s="12"/>
      <c r="M12" s="12"/>
      <c r="N12" s="12"/>
      <c r="O12" s="14"/>
      <c r="P12" s="14"/>
      <c r="Q12" s="77">
        <f>'Content Coding'!AB12</f>
        <v>9</v>
      </c>
      <c r="R12" s="12"/>
    </row>
    <row r="13" spans="2:20" ht="82.95" customHeight="1">
      <c r="B13" s="12"/>
      <c r="C13" s="12"/>
      <c r="D13" s="12"/>
      <c r="E13" s="12"/>
      <c r="F13" s="12"/>
      <c r="G13" s="12"/>
      <c r="H13" s="12"/>
      <c r="I13" s="12"/>
      <c r="J13" s="12"/>
      <c r="K13" s="12"/>
      <c r="L13" s="12"/>
      <c r="M13" s="12"/>
      <c r="N13" s="12"/>
      <c r="O13" s="14"/>
      <c r="P13" s="14"/>
      <c r="Q13" s="77">
        <f>'Content Coding'!AB13</f>
        <v>2</v>
      </c>
      <c r="R13" s="12"/>
    </row>
    <row r="14" spans="2:20" ht="52.95" customHeight="1">
      <c r="B14" s="12"/>
      <c r="C14" s="12"/>
      <c r="D14" s="12"/>
      <c r="E14" s="12"/>
      <c r="F14" s="12"/>
      <c r="G14" s="12"/>
      <c r="H14" s="12"/>
      <c r="I14" s="12"/>
      <c r="J14" s="12"/>
      <c r="K14" s="12"/>
      <c r="L14" s="12"/>
      <c r="M14" s="12"/>
      <c r="N14" s="12"/>
      <c r="O14" s="14"/>
      <c r="P14" s="14"/>
      <c r="Q14" s="77">
        <f>'Content Coding'!AB14</f>
        <v>2</v>
      </c>
      <c r="R14" s="12"/>
    </row>
    <row r="15" spans="2:20" ht="84" customHeight="1">
      <c r="B15" s="12"/>
      <c r="C15" s="12"/>
      <c r="D15" s="12"/>
      <c r="E15" s="12"/>
      <c r="F15" s="12"/>
      <c r="G15" s="12"/>
      <c r="H15" s="12"/>
      <c r="I15" s="12"/>
      <c r="J15" s="12"/>
      <c r="K15" s="12"/>
      <c r="L15" s="12"/>
      <c r="M15" s="12"/>
      <c r="N15" s="12"/>
      <c r="O15" s="14"/>
      <c r="P15" s="14"/>
      <c r="Q15" s="77">
        <f>'Content Coding'!AB15</f>
        <v>5</v>
      </c>
      <c r="R15" s="12"/>
    </row>
    <row r="16" spans="2:20" ht="63" customHeight="1">
      <c r="B16" s="12"/>
      <c r="C16" s="12"/>
      <c r="D16" s="12"/>
      <c r="E16" s="12"/>
      <c r="F16" s="12"/>
      <c r="G16" s="12"/>
      <c r="H16" s="12"/>
      <c r="I16" s="12"/>
      <c r="J16" s="12"/>
      <c r="K16" s="12"/>
      <c r="L16" s="12"/>
      <c r="M16" s="12"/>
      <c r="N16" s="12"/>
      <c r="O16" s="14"/>
      <c r="P16" s="14"/>
      <c r="Q16" s="77"/>
      <c r="R16" s="12"/>
    </row>
  </sheetData>
  <mergeCells count="2">
    <mergeCell ref="S2:T2"/>
    <mergeCell ref="D9:K9"/>
  </mergeCells>
  <dataValidations count="1">
    <dataValidation type="whole" allowBlank="1" showInputMessage="1" showErrorMessage="1" sqref="C2:C4" xr:uid="{00000000-0002-0000-0100-000000000000}">
      <formula1>0</formula1>
      <formula2>100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6" zoomScaleNormal="100" workbookViewId="0">
      <selection activeCell="R39" sqref="R39"/>
    </sheetView>
  </sheetViews>
  <sheetFormatPr defaultRowHeight="15.6"/>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
  <sheetViews>
    <sheetView zoomScale="73" zoomScaleNormal="73" workbookViewId="0">
      <selection activeCell="AD6" sqref="AD6"/>
    </sheetView>
  </sheetViews>
  <sheetFormatPr defaultRowHeight="39.9" customHeight="1"/>
  <cols>
    <col min="1" max="1" width="20.8984375" style="85" customWidth="1"/>
    <col min="2" max="14" width="6.59765625" customWidth="1"/>
    <col min="18" max="18" width="29.3984375" customWidth="1"/>
  </cols>
  <sheetData>
    <row r="1" spans="1:27" s="86" customFormat="1" ht="208.5" customHeight="1">
      <c r="A1" s="87" t="s">
        <v>92</v>
      </c>
      <c r="B1" s="88" t="s">
        <v>102</v>
      </c>
      <c r="C1" s="88" t="s">
        <v>101</v>
      </c>
      <c r="D1" s="88" t="s">
        <v>100</v>
      </c>
      <c r="E1" s="88" t="s">
        <v>6</v>
      </c>
      <c r="F1" s="88" t="s">
        <v>7</v>
      </c>
      <c r="G1" s="88" t="s">
        <v>99</v>
      </c>
      <c r="H1" s="88" t="s">
        <v>51</v>
      </c>
      <c r="I1" s="88" t="s">
        <v>98</v>
      </c>
      <c r="J1" s="88" t="s">
        <v>97</v>
      </c>
      <c r="K1" s="88" t="s">
        <v>96</v>
      </c>
      <c r="L1" s="88" t="s">
        <v>95</v>
      </c>
      <c r="M1" s="88" t="s">
        <v>94</v>
      </c>
      <c r="N1" s="88" t="s">
        <v>93</v>
      </c>
      <c r="R1" s="87" t="s">
        <v>92</v>
      </c>
      <c r="S1" s="89" t="s">
        <v>106</v>
      </c>
      <c r="T1" s="89" t="s">
        <v>105</v>
      </c>
      <c r="U1" s="89" t="s">
        <v>104</v>
      </c>
      <c r="V1" s="89" t="s">
        <v>103</v>
      </c>
      <c r="W1" s="89" t="s">
        <v>70</v>
      </c>
      <c r="X1" s="89" t="s">
        <v>109</v>
      </c>
      <c r="Y1" s="89" t="s">
        <v>71</v>
      </c>
      <c r="Z1" s="89" t="s">
        <v>107</v>
      </c>
      <c r="AA1" s="89" t="s">
        <v>108</v>
      </c>
    </row>
    <row r="2" spans="1:27" ht="39.9" customHeight="1">
      <c r="A2" s="89" t="s">
        <v>106</v>
      </c>
      <c r="B2" s="90">
        <f ca="1">B2:G102</f>
        <v>0</v>
      </c>
      <c r="C2" s="90">
        <v>2</v>
      </c>
      <c r="D2" s="90">
        <v>2</v>
      </c>
      <c r="E2" s="90">
        <v>2</v>
      </c>
      <c r="F2" s="90">
        <v>2</v>
      </c>
      <c r="G2" s="90">
        <v>2</v>
      </c>
      <c r="H2" s="90">
        <v>2</v>
      </c>
      <c r="I2" s="90">
        <v>2</v>
      </c>
      <c r="J2" s="90">
        <v>2</v>
      </c>
      <c r="K2" s="90">
        <v>2</v>
      </c>
      <c r="L2" s="90">
        <v>1</v>
      </c>
      <c r="M2" s="90">
        <v>2</v>
      </c>
      <c r="N2" s="90">
        <v>2</v>
      </c>
      <c r="R2" s="88" t="s">
        <v>102</v>
      </c>
      <c r="S2" s="90">
        <f ca="1">S2:DO7</f>
        <v>0</v>
      </c>
      <c r="T2" s="90">
        <v>1</v>
      </c>
      <c r="U2" s="90">
        <v>0</v>
      </c>
      <c r="V2" s="90">
        <v>2</v>
      </c>
      <c r="W2" s="90">
        <v>2</v>
      </c>
      <c r="X2" s="90">
        <v>2</v>
      </c>
      <c r="Y2" s="90">
        <v>0</v>
      </c>
      <c r="Z2" s="90">
        <v>0</v>
      </c>
      <c r="AA2" s="90">
        <v>1</v>
      </c>
    </row>
    <row r="3" spans="1:27" ht="39.9" customHeight="1">
      <c r="A3" s="89" t="s">
        <v>105</v>
      </c>
      <c r="B3" s="90">
        <v>1</v>
      </c>
      <c r="C3" s="90">
        <v>2</v>
      </c>
      <c r="D3" s="90">
        <v>2</v>
      </c>
      <c r="E3" s="90">
        <v>2</v>
      </c>
      <c r="F3" s="90">
        <v>2</v>
      </c>
      <c r="G3" s="90">
        <v>2</v>
      </c>
      <c r="H3" s="90">
        <v>2</v>
      </c>
      <c r="I3" s="90">
        <v>0</v>
      </c>
      <c r="J3" s="90">
        <v>0</v>
      </c>
      <c r="K3" s="90">
        <v>2</v>
      </c>
      <c r="L3" s="90">
        <v>2</v>
      </c>
      <c r="M3" s="90">
        <v>0</v>
      </c>
      <c r="N3" s="90">
        <v>1</v>
      </c>
      <c r="R3" s="88" t="s">
        <v>101</v>
      </c>
      <c r="S3" s="90">
        <v>2</v>
      </c>
      <c r="T3" s="90">
        <v>2</v>
      </c>
      <c r="U3" s="90">
        <v>0</v>
      </c>
      <c r="V3" s="90">
        <v>2</v>
      </c>
      <c r="W3" s="90">
        <v>2</v>
      </c>
      <c r="X3" s="90">
        <v>1</v>
      </c>
      <c r="Y3" s="90">
        <v>0</v>
      </c>
      <c r="Z3" s="90">
        <v>0</v>
      </c>
      <c r="AA3" s="90">
        <v>0</v>
      </c>
    </row>
    <row r="4" spans="1:27" ht="39.9" customHeight="1">
      <c r="A4" s="89" t="s">
        <v>104</v>
      </c>
      <c r="B4" s="90">
        <v>0</v>
      </c>
      <c r="C4" s="90">
        <v>0</v>
      </c>
      <c r="D4" s="90">
        <v>2</v>
      </c>
      <c r="E4" s="90">
        <v>0</v>
      </c>
      <c r="F4" s="90">
        <v>0</v>
      </c>
      <c r="G4" s="90">
        <v>0</v>
      </c>
      <c r="H4" s="90">
        <v>2</v>
      </c>
      <c r="I4" s="90">
        <v>0</v>
      </c>
      <c r="J4" s="90">
        <v>0</v>
      </c>
      <c r="K4" s="90">
        <v>2</v>
      </c>
      <c r="L4" s="90">
        <v>0</v>
      </c>
      <c r="M4" s="90">
        <v>0</v>
      </c>
      <c r="N4" s="90">
        <v>2</v>
      </c>
      <c r="R4" s="88" t="s">
        <v>100</v>
      </c>
      <c r="S4" s="90">
        <v>2</v>
      </c>
      <c r="T4" s="90">
        <v>2</v>
      </c>
      <c r="U4" s="90">
        <v>2</v>
      </c>
      <c r="V4" s="90">
        <v>0</v>
      </c>
      <c r="W4" s="90">
        <v>2</v>
      </c>
      <c r="X4" s="90">
        <v>1</v>
      </c>
      <c r="Y4" s="90">
        <v>0</v>
      </c>
      <c r="Z4" s="90">
        <v>0</v>
      </c>
      <c r="AA4" s="90">
        <v>0</v>
      </c>
    </row>
    <row r="5" spans="1:27" ht="39.9" customHeight="1">
      <c r="A5" s="89" t="s">
        <v>103</v>
      </c>
      <c r="B5" s="90">
        <v>2</v>
      </c>
      <c r="C5" s="90">
        <v>2</v>
      </c>
      <c r="D5" s="90">
        <v>0</v>
      </c>
      <c r="E5" s="90">
        <v>2</v>
      </c>
      <c r="F5" s="90">
        <v>0</v>
      </c>
      <c r="G5" s="90">
        <v>0</v>
      </c>
      <c r="H5" s="90">
        <v>1</v>
      </c>
      <c r="I5" s="90">
        <v>0</v>
      </c>
      <c r="J5" s="90">
        <v>2</v>
      </c>
      <c r="K5" s="90">
        <v>2</v>
      </c>
      <c r="L5" s="90">
        <v>1</v>
      </c>
      <c r="M5" s="90">
        <v>0</v>
      </c>
      <c r="N5" s="90">
        <v>2</v>
      </c>
      <c r="R5" s="88" t="s">
        <v>6</v>
      </c>
      <c r="S5" s="90">
        <v>2</v>
      </c>
      <c r="T5" s="90">
        <v>2</v>
      </c>
      <c r="U5" s="90">
        <v>0</v>
      </c>
      <c r="V5" s="90">
        <v>2</v>
      </c>
      <c r="W5" s="90">
        <v>2</v>
      </c>
      <c r="X5" s="90">
        <v>0</v>
      </c>
      <c r="Y5" s="90">
        <v>0</v>
      </c>
      <c r="Z5" s="90">
        <v>0</v>
      </c>
      <c r="AA5" s="90">
        <v>0</v>
      </c>
    </row>
    <row r="6" spans="1:27" ht="39.9" customHeight="1">
      <c r="A6" s="89" t="s">
        <v>70</v>
      </c>
      <c r="B6" s="90">
        <v>2</v>
      </c>
      <c r="C6" s="90">
        <v>2</v>
      </c>
      <c r="D6" s="90">
        <v>2</v>
      </c>
      <c r="E6" s="90">
        <v>2</v>
      </c>
      <c r="F6" s="90">
        <v>2</v>
      </c>
      <c r="G6" s="90">
        <v>2</v>
      </c>
      <c r="H6" s="90">
        <v>2</v>
      </c>
      <c r="I6" s="90">
        <v>0</v>
      </c>
      <c r="J6" s="90">
        <v>2</v>
      </c>
      <c r="K6" s="90">
        <v>2</v>
      </c>
      <c r="L6" s="90">
        <v>2</v>
      </c>
      <c r="M6" s="90">
        <v>2</v>
      </c>
      <c r="N6" s="90">
        <v>2</v>
      </c>
      <c r="R6" s="88" t="s">
        <v>7</v>
      </c>
      <c r="S6" s="90">
        <v>2</v>
      </c>
      <c r="T6" s="90">
        <v>2</v>
      </c>
      <c r="U6" s="90">
        <v>0</v>
      </c>
      <c r="V6" s="90">
        <v>0</v>
      </c>
      <c r="W6" s="90">
        <v>2</v>
      </c>
      <c r="X6" s="90">
        <v>2</v>
      </c>
      <c r="Y6" s="90">
        <v>2</v>
      </c>
      <c r="Z6" s="90">
        <v>0</v>
      </c>
      <c r="AA6" s="90">
        <v>1</v>
      </c>
    </row>
    <row r="7" spans="1:27" ht="39.9" customHeight="1">
      <c r="A7" s="89" t="s">
        <v>109</v>
      </c>
      <c r="B7" s="90">
        <v>2</v>
      </c>
      <c r="C7" s="90">
        <v>1</v>
      </c>
      <c r="D7" s="90">
        <v>1</v>
      </c>
      <c r="E7" s="90">
        <v>0</v>
      </c>
      <c r="F7" s="90">
        <v>2</v>
      </c>
      <c r="G7" s="90">
        <v>0</v>
      </c>
      <c r="H7" s="90">
        <v>2</v>
      </c>
      <c r="I7" s="90">
        <v>1</v>
      </c>
      <c r="J7" s="90">
        <v>2</v>
      </c>
      <c r="K7" s="90">
        <v>2</v>
      </c>
      <c r="L7" s="90">
        <v>0</v>
      </c>
      <c r="M7" s="90">
        <v>1</v>
      </c>
      <c r="N7" s="90">
        <v>2</v>
      </c>
      <c r="R7" s="88" t="s">
        <v>99</v>
      </c>
      <c r="S7" s="90">
        <v>2</v>
      </c>
      <c r="T7" s="90">
        <v>2</v>
      </c>
      <c r="U7" s="90">
        <v>0</v>
      </c>
      <c r="V7" s="90">
        <v>0</v>
      </c>
      <c r="W7" s="90">
        <v>2</v>
      </c>
      <c r="X7" s="90">
        <v>0</v>
      </c>
      <c r="Y7" s="90">
        <v>0</v>
      </c>
      <c r="Z7" s="90">
        <v>0</v>
      </c>
      <c r="AA7" s="90">
        <v>2</v>
      </c>
    </row>
    <row r="8" spans="1:27" ht="39.9" customHeight="1">
      <c r="A8" s="89" t="s">
        <v>71</v>
      </c>
      <c r="B8" s="90">
        <v>0</v>
      </c>
      <c r="C8" s="90">
        <v>0</v>
      </c>
      <c r="D8" s="90">
        <v>0</v>
      </c>
      <c r="E8" s="90">
        <v>0</v>
      </c>
      <c r="F8" s="90">
        <v>2</v>
      </c>
      <c r="G8" s="90">
        <v>0</v>
      </c>
      <c r="H8" s="90">
        <v>0</v>
      </c>
      <c r="I8" s="90">
        <v>0</v>
      </c>
      <c r="J8" s="90">
        <v>0</v>
      </c>
      <c r="K8" s="90">
        <v>2</v>
      </c>
      <c r="L8" s="90">
        <v>0</v>
      </c>
      <c r="M8" s="90">
        <v>0</v>
      </c>
      <c r="N8" s="90">
        <v>0</v>
      </c>
      <c r="R8" s="88" t="s">
        <v>51</v>
      </c>
      <c r="S8" s="90">
        <v>2</v>
      </c>
      <c r="T8" s="90">
        <v>2</v>
      </c>
      <c r="U8" s="90">
        <v>2</v>
      </c>
      <c r="V8" s="90">
        <v>1</v>
      </c>
      <c r="W8" s="90">
        <v>2</v>
      </c>
      <c r="X8" s="90">
        <v>2</v>
      </c>
      <c r="Y8" s="90">
        <v>0</v>
      </c>
      <c r="Z8" s="90">
        <v>0</v>
      </c>
      <c r="AA8" s="90">
        <v>1</v>
      </c>
    </row>
    <row r="9" spans="1:27" ht="39.9" customHeight="1">
      <c r="A9" s="89" t="s">
        <v>107</v>
      </c>
      <c r="B9" s="90">
        <v>0</v>
      </c>
      <c r="C9" s="90">
        <v>0</v>
      </c>
      <c r="D9" s="90">
        <v>0</v>
      </c>
      <c r="E9" s="90">
        <v>0</v>
      </c>
      <c r="F9" s="90">
        <v>0</v>
      </c>
      <c r="G9" s="90">
        <v>0</v>
      </c>
      <c r="H9" s="90">
        <v>0</v>
      </c>
      <c r="I9" s="90">
        <v>2</v>
      </c>
      <c r="J9" s="90">
        <v>1</v>
      </c>
      <c r="K9" s="90">
        <v>2</v>
      </c>
      <c r="L9" s="90">
        <v>0</v>
      </c>
      <c r="M9" s="90">
        <v>0</v>
      </c>
      <c r="N9" s="90">
        <v>0</v>
      </c>
      <c r="R9" s="88" t="s">
        <v>98</v>
      </c>
      <c r="S9" s="90">
        <v>2</v>
      </c>
      <c r="T9" s="90">
        <v>0</v>
      </c>
      <c r="U9" s="90">
        <v>0</v>
      </c>
      <c r="V9" s="90">
        <v>0</v>
      </c>
      <c r="W9" s="90">
        <v>0</v>
      </c>
      <c r="X9" s="90">
        <v>1</v>
      </c>
      <c r="Y9" s="90">
        <v>0</v>
      </c>
      <c r="Z9" s="90">
        <v>2</v>
      </c>
      <c r="AA9" s="90">
        <v>1</v>
      </c>
    </row>
    <row r="10" spans="1:27" ht="39.9" customHeight="1">
      <c r="A10" s="89" t="s">
        <v>108</v>
      </c>
      <c r="B10" s="90">
        <v>1</v>
      </c>
      <c r="C10" s="90">
        <v>0</v>
      </c>
      <c r="D10" s="90">
        <v>0</v>
      </c>
      <c r="E10" s="90">
        <v>0</v>
      </c>
      <c r="F10" s="90">
        <v>1</v>
      </c>
      <c r="G10" s="90">
        <v>2</v>
      </c>
      <c r="H10" s="90">
        <v>1</v>
      </c>
      <c r="I10" s="90">
        <v>1</v>
      </c>
      <c r="J10" s="90">
        <v>2</v>
      </c>
      <c r="K10" s="90">
        <v>2</v>
      </c>
      <c r="L10" s="90">
        <v>0</v>
      </c>
      <c r="M10" s="90">
        <v>0</v>
      </c>
      <c r="N10" s="90">
        <v>1</v>
      </c>
      <c r="R10" s="88" t="s">
        <v>97</v>
      </c>
      <c r="S10" s="90">
        <v>2</v>
      </c>
      <c r="T10" s="90">
        <v>0</v>
      </c>
      <c r="U10" s="90">
        <v>0</v>
      </c>
      <c r="V10" s="90">
        <v>2</v>
      </c>
      <c r="W10" s="90">
        <v>2</v>
      </c>
      <c r="X10" s="90">
        <v>2</v>
      </c>
      <c r="Y10" s="90">
        <v>0</v>
      </c>
      <c r="Z10" s="90">
        <v>1</v>
      </c>
      <c r="AA10" s="90">
        <v>2</v>
      </c>
    </row>
    <row r="11" spans="1:27" ht="39.9" customHeight="1">
      <c r="R11" s="88" t="s">
        <v>96</v>
      </c>
      <c r="S11" s="90">
        <v>2</v>
      </c>
      <c r="T11" s="90">
        <v>2</v>
      </c>
      <c r="U11" s="90">
        <v>2</v>
      </c>
      <c r="V11" s="90">
        <v>2</v>
      </c>
      <c r="W11" s="90">
        <v>2</v>
      </c>
      <c r="X11" s="90">
        <v>2</v>
      </c>
      <c r="Y11" s="90">
        <v>2</v>
      </c>
      <c r="Z11" s="90">
        <v>2</v>
      </c>
      <c r="AA11" s="90">
        <v>2</v>
      </c>
    </row>
    <row r="12" spans="1:27" ht="39.9" customHeight="1">
      <c r="K12" s="90">
        <v>0</v>
      </c>
      <c r="L12" s="90">
        <v>1</v>
      </c>
      <c r="M12" s="90">
        <v>2</v>
      </c>
      <c r="R12" s="88" t="s">
        <v>95</v>
      </c>
      <c r="S12" s="90">
        <v>1</v>
      </c>
      <c r="T12" s="90">
        <v>2</v>
      </c>
      <c r="U12" s="90">
        <v>0</v>
      </c>
      <c r="V12" s="90">
        <v>1</v>
      </c>
      <c r="W12" s="90">
        <v>2</v>
      </c>
      <c r="X12" s="90">
        <v>0</v>
      </c>
      <c r="Y12" s="90">
        <v>0</v>
      </c>
      <c r="Z12" s="90">
        <v>0</v>
      </c>
      <c r="AA12" s="90">
        <v>0</v>
      </c>
    </row>
    <row r="13" spans="1:27" ht="39.9" customHeight="1">
      <c r="R13" s="88" t="s">
        <v>94</v>
      </c>
      <c r="S13" s="90">
        <v>2</v>
      </c>
      <c r="T13" s="90">
        <v>0</v>
      </c>
      <c r="U13" s="90">
        <v>0</v>
      </c>
      <c r="V13" s="90">
        <v>0</v>
      </c>
      <c r="W13" s="90">
        <v>2</v>
      </c>
      <c r="X13" s="90">
        <v>1</v>
      </c>
      <c r="Y13" s="90">
        <v>0</v>
      </c>
      <c r="Z13" s="90">
        <v>0</v>
      </c>
      <c r="AA13" s="90">
        <v>0</v>
      </c>
    </row>
    <row r="14" spans="1:27" ht="39.9" customHeight="1">
      <c r="R14" s="88" t="s">
        <v>93</v>
      </c>
      <c r="S14" s="90">
        <v>2</v>
      </c>
      <c r="T14" s="90">
        <v>1</v>
      </c>
      <c r="U14" s="90">
        <v>2</v>
      </c>
      <c r="V14" s="90">
        <v>2</v>
      </c>
      <c r="W14" s="90">
        <v>2</v>
      </c>
      <c r="X14" s="90">
        <v>2</v>
      </c>
      <c r="Y14" s="90">
        <v>0</v>
      </c>
      <c r="Z14" s="90">
        <v>0</v>
      </c>
      <c r="AA14" s="90">
        <v>1</v>
      </c>
    </row>
  </sheetData>
  <conditionalFormatting sqref="B2:N10">
    <cfRule type="colorScale" priority="18">
      <colorScale>
        <cfvo type="min"/>
        <cfvo type="max"/>
        <color rgb="FF63BE7B"/>
        <color rgb="FFFCFCFF"/>
      </colorScale>
    </cfRule>
    <cfRule type="colorScale" priority="20">
      <colorScale>
        <cfvo type="min"/>
        <cfvo type="percentile" val="50"/>
        <cfvo type="max"/>
        <color rgb="FFFFA3A3"/>
        <color rgb="FFFFEB84"/>
        <color rgb="FF63BE7B"/>
      </colorScale>
    </cfRule>
    <cfRule type="colorScale" priority="19">
      <colorScale>
        <cfvo type="min"/>
        <cfvo type="percentile" val="50"/>
        <cfvo type="max"/>
        <color rgb="FFFF8989"/>
        <color theme="7" tint="0.39997558519241921"/>
        <color theme="9"/>
      </colorScale>
    </cfRule>
    <cfRule type="colorScale" priority="17">
      <colorScale>
        <cfvo type="min"/>
        <cfvo type="percentile" val="50"/>
        <cfvo type="max"/>
        <color theme="9" tint="0.79998168889431442"/>
        <color theme="9" tint="0.39997558519241921"/>
        <color theme="9" tint="-0.249977111117893"/>
      </colorScale>
    </cfRule>
    <cfRule type="colorScale" priority="16">
      <colorScale>
        <cfvo type="min"/>
        <cfvo type="percentile" val="50"/>
        <cfvo type="max"/>
        <color rgb="FFE1FFF7"/>
        <color rgb="FF5DFFD5"/>
        <color rgb="FF00CC99"/>
      </colorScale>
    </cfRule>
  </conditionalFormatting>
  <conditionalFormatting sqref="R8">
    <cfRule type="colorScale" priority="11">
      <colorScale>
        <cfvo type="min"/>
        <cfvo type="percentile" val="50"/>
        <cfvo type="max"/>
        <color rgb="FFE1FFF7"/>
        <color rgb="FF5DFFD5"/>
        <color rgb="FF00CC99"/>
      </colorScale>
    </cfRule>
    <cfRule type="colorScale" priority="12">
      <colorScale>
        <cfvo type="min"/>
        <cfvo type="percentile" val="50"/>
        <cfvo type="max"/>
        <color theme="9" tint="0.79998168889431442"/>
        <color theme="9" tint="0.39997558519241921"/>
        <color theme="9" tint="-0.249977111117893"/>
      </colorScale>
    </cfRule>
    <cfRule type="colorScale" priority="13">
      <colorScale>
        <cfvo type="min"/>
        <cfvo type="max"/>
        <color rgb="FF63BE7B"/>
        <color rgb="FFFCFCFF"/>
      </colorScale>
    </cfRule>
    <cfRule type="colorScale" priority="14">
      <colorScale>
        <cfvo type="min"/>
        <cfvo type="percentile" val="50"/>
        <cfvo type="max"/>
        <color rgb="FFFF8989"/>
        <color theme="7" tint="0.39997558519241921"/>
        <color theme="9"/>
      </colorScale>
    </cfRule>
    <cfRule type="colorScale" priority="15">
      <colorScale>
        <cfvo type="min"/>
        <cfvo type="percentile" val="50"/>
        <cfvo type="max"/>
        <color rgb="FFFFA3A3"/>
        <color rgb="FFFFEB84"/>
        <color rgb="FF63BE7B"/>
      </colorScale>
    </cfRule>
  </conditionalFormatting>
  <conditionalFormatting sqref="K12:M12">
    <cfRule type="colorScale" priority="6">
      <colorScale>
        <cfvo type="min"/>
        <cfvo type="percentile" val="50"/>
        <cfvo type="max"/>
        <color rgb="FFE1FFF7"/>
        <color rgb="FF5DFFD5"/>
        <color rgb="FF00CC99"/>
      </colorScale>
    </cfRule>
    <cfRule type="colorScale" priority="7">
      <colorScale>
        <cfvo type="min"/>
        <cfvo type="percentile" val="50"/>
        <cfvo type="max"/>
        <color theme="9" tint="0.79998168889431442"/>
        <color theme="9" tint="0.39997558519241921"/>
        <color theme="9" tint="-0.249977111117893"/>
      </colorScale>
    </cfRule>
    <cfRule type="colorScale" priority="8">
      <colorScale>
        <cfvo type="min"/>
        <cfvo type="max"/>
        <color rgb="FF63BE7B"/>
        <color rgb="FFFCFCFF"/>
      </colorScale>
    </cfRule>
    <cfRule type="colorScale" priority="9">
      <colorScale>
        <cfvo type="min"/>
        <cfvo type="percentile" val="50"/>
        <cfvo type="max"/>
        <color rgb="FFFF8989"/>
        <color theme="7" tint="0.39997558519241921"/>
        <color theme="9"/>
      </colorScale>
    </cfRule>
    <cfRule type="colorScale" priority="10">
      <colorScale>
        <cfvo type="min"/>
        <cfvo type="percentile" val="50"/>
        <cfvo type="max"/>
        <color rgb="FFFFA3A3"/>
        <color rgb="FFFFEB84"/>
        <color rgb="FF63BE7B"/>
      </colorScale>
    </cfRule>
  </conditionalFormatting>
  <conditionalFormatting sqref="S2:AA14">
    <cfRule type="colorScale" priority="1">
      <colorScale>
        <cfvo type="min"/>
        <cfvo type="percentile" val="50"/>
        <cfvo type="max"/>
        <color rgb="FFE1FFF7"/>
        <color rgb="FF5DFFD5"/>
        <color rgb="FF00CC99"/>
      </colorScale>
    </cfRule>
    <cfRule type="colorScale" priority="2">
      <colorScale>
        <cfvo type="min"/>
        <cfvo type="percentile" val="50"/>
        <cfvo type="max"/>
        <color theme="9" tint="0.79998168889431442"/>
        <color theme="9" tint="0.39997558519241921"/>
        <color theme="9" tint="-0.249977111117893"/>
      </colorScale>
    </cfRule>
    <cfRule type="colorScale" priority="3">
      <colorScale>
        <cfvo type="min"/>
        <cfvo type="max"/>
        <color rgb="FF63BE7B"/>
        <color rgb="FFFCFCFF"/>
      </colorScale>
    </cfRule>
    <cfRule type="colorScale" priority="4">
      <colorScale>
        <cfvo type="min"/>
        <cfvo type="percentile" val="50"/>
        <cfvo type="max"/>
        <color rgb="FFFF8989"/>
        <color theme="7" tint="0.39997558519241921"/>
        <color theme="9"/>
      </colorScale>
    </cfRule>
    <cfRule type="colorScale" priority="5">
      <colorScale>
        <cfvo type="min"/>
        <cfvo type="percentile" val="50"/>
        <cfvo type="max"/>
        <color rgb="FFFFA3A3"/>
        <color rgb="FFFFEB84"/>
        <color rgb="FF63BE7B"/>
      </colorScale>
    </cfRule>
  </conditionalFormatting>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workbookViewId="0">
      <selection activeCell="G6" sqref="G6"/>
    </sheetView>
  </sheetViews>
  <sheetFormatPr defaultColWidth="11" defaultRowHeight="15.6"/>
  <cols>
    <col min="1" max="1" width="43" customWidth="1"/>
    <col min="5" max="5" width="18.5" customWidth="1"/>
  </cols>
  <sheetData>
    <row r="1" spans="1:6" ht="21">
      <c r="A1" s="11" t="s">
        <v>2</v>
      </c>
      <c r="B1" s="12"/>
      <c r="C1" s="12"/>
      <c r="D1" s="12"/>
      <c r="E1" s="8"/>
    </row>
    <row r="2" spans="1:6">
      <c r="A2" s="13" t="s">
        <v>3</v>
      </c>
      <c r="B2" s="13" t="s">
        <v>4</v>
      </c>
      <c r="C2" s="12"/>
      <c r="D2" s="12"/>
      <c r="E2" s="7"/>
      <c r="F2" s="7"/>
    </row>
    <row r="3" spans="1:6">
      <c r="A3" s="12" t="s">
        <v>15</v>
      </c>
      <c r="B3" s="12">
        <v>2</v>
      </c>
      <c r="C3" s="12"/>
      <c r="D3" s="12"/>
      <c r="E3" s="10"/>
    </row>
    <row r="4" spans="1:6">
      <c r="A4" s="12" t="s">
        <v>14</v>
      </c>
      <c r="B4" s="12">
        <v>1</v>
      </c>
      <c r="C4" s="12"/>
      <c r="D4" s="12"/>
      <c r="E4" s="10"/>
    </row>
    <row r="5" spans="1:6">
      <c r="A5" s="12" t="s">
        <v>13</v>
      </c>
      <c r="B5" s="12">
        <v>0</v>
      </c>
      <c r="C5" s="12"/>
      <c r="D5" s="12"/>
      <c r="E5" s="10"/>
    </row>
    <row r="6" spans="1:6">
      <c r="A6" s="12"/>
      <c r="B6" s="12"/>
      <c r="C6" s="12"/>
      <c r="D6" s="12"/>
      <c r="E6" s="10"/>
    </row>
    <row r="7" spans="1:6" ht="15.75" customHeight="1">
      <c r="A7" s="101" t="s">
        <v>47</v>
      </c>
      <c r="B7" s="101"/>
      <c r="C7" s="101"/>
      <c r="D7" s="101"/>
    </row>
    <row r="8" spans="1:6">
      <c r="A8" s="101"/>
      <c r="B8" s="101"/>
      <c r="C8" s="101"/>
      <c r="D8" s="101"/>
    </row>
    <row r="9" spans="1:6">
      <c r="A9" s="101"/>
      <c r="B9" s="101"/>
      <c r="C9" s="101"/>
      <c r="D9" s="101"/>
    </row>
    <row r="10" spans="1:6">
      <c r="A10" s="101"/>
      <c r="B10" s="101"/>
      <c r="C10" s="101"/>
      <c r="D10" s="101"/>
    </row>
    <row r="11" spans="1:6">
      <c r="A11" s="101"/>
      <c r="B11" s="101"/>
      <c r="C11" s="101"/>
      <c r="D11" s="101"/>
    </row>
    <row r="12" spans="1:6">
      <c r="A12" s="101"/>
      <c r="B12" s="101"/>
      <c r="C12" s="101"/>
      <c r="D12" s="101"/>
    </row>
    <row r="13" spans="1:6">
      <c r="A13" s="101"/>
      <c r="B13" s="101"/>
      <c r="C13" s="101"/>
      <c r="D13" s="101"/>
    </row>
    <row r="14" spans="1:6">
      <c r="A14" s="101"/>
      <c r="B14" s="101"/>
      <c r="C14" s="101"/>
      <c r="D14" s="101"/>
    </row>
    <row r="15" spans="1:6">
      <c r="A15" s="101"/>
      <c r="B15" s="101"/>
      <c r="C15" s="101"/>
      <c r="D15" s="101"/>
    </row>
    <row r="16" spans="1:6">
      <c r="A16" s="101"/>
      <c r="B16" s="101"/>
      <c r="C16" s="101"/>
      <c r="D16" s="101"/>
    </row>
    <row r="17" spans="1:4">
      <c r="A17" s="101"/>
      <c r="B17" s="101"/>
      <c r="C17" s="101"/>
      <c r="D17" s="101"/>
    </row>
    <row r="18" spans="1:4">
      <c r="A18" s="101"/>
      <c r="B18" s="101"/>
      <c r="C18" s="101"/>
      <c r="D18" s="101"/>
    </row>
    <row r="19" spans="1:4">
      <c r="A19" s="101"/>
      <c r="B19" s="101"/>
      <c r="C19" s="101"/>
      <c r="D19" s="101"/>
    </row>
    <row r="20" spans="1:4">
      <c r="A20" s="101"/>
      <c r="B20" s="101"/>
      <c r="C20" s="101"/>
      <c r="D20" s="101"/>
    </row>
    <row r="21" spans="1:4">
      <c r="A21" s="101"/>
      <c r="B21" s="101"/>
      <c r="C21" s="101"/>
      <c r="D21" s="101"/>
    </row>
    <row r="22" spans="1:4">
      <c r="A22" s="101"/>
      <c r="B22" s="101"/>
      <c r="C22" s="101"/>
      <c r="D22" s="101"/>
    </row>
    <row r="23" spans="1:4">
      <c r="A23" s="101"/>
      <c r="B23" s="101"/>
      <c r="C23" s="101"/>
      <c r="D23" s="101"/>
    </row>
    <row r="24" spans="1:4">
      <c r="A24" s="101"/>
      <c r="B24" s="101"/>
      <c r="C24" s="101"/>
      <c r="D24" s="101"/>
    </row>
    <row r="25" spans="1:4">
      <c r="A25" s="101"/>
      <c r="B25" s="101"/>
      <c r="C25" s="101"/>
      <c r="D25" s="101"/>
    </row>
    <row r="26" spans="1:4">
      <c r="A26" s="101"/>
      <c r="B26" s="101"/>
      <c r="C26" s="101"/>
      <c r="D26" s="101"/>
    </row>
    <row r="27" spans="1:4">
      <c r="A27" s="101"/>
      <c r="B27" s="101"/>
      <c r="C27" s="101"/>
      <c r="D27" s="101"/>
    </row>
    <row r="28" spans="1:4">
      <c r="A28" s="101"/>
      <c r="B28" s="101"/>
      <c r="C28" s="101"/>
      <c r="D28" s="101"/>
    </row>
    <row r="29" spans="1:4">
      <c r="A29" s="101"/>
      <c r="B29" s="101"/>
      <c r="C29" s="101"/>
      <c r="D29" s="101"/>
    </row>
    <row r="30" spans="1:4">
      <c r="A30" s="101"/>
      <c r="B30" s="101"/>
      <c r="C30" s="101"/>
      <c r="D30" s="101"/>
    </row>
  </sheetData>
  <mergeCells count="1">
    <mergeCell ref="A7:D3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D7738C22222E46A33A2A9E5036E2DA" ma:contentTypeVersion="13" ma:contentTypeDescription="Create a new document." ma:contentTypeScope="" ma:versionID="e836139cb09a5c721cb57a9daccfa28b">
  <xsd:schema xmlns:xsd="http://www.w3.org/2001/XMLSchema" xmlns:xs="http://www.w3.org/2001/XMLSchema" xmlns:p="http://schemas.microsoft.com/office/2006/metadata/properties" xmlns:ns3="befc9cc8-b4f1-4547-94c4-f5825f007969" xmlns:ns4="1a73532d-c3ff-4a70-97d6-3429c325e6de" targetNamespace="http://schemas.microsoft.com/office/2006/metadata/properties" ma:root="true" ma:fieldsID="4b490286ddad094f44c984ddfb85a64e" ns3:_="" ns4:_="">
    <xsd:import namespace="befc9cc8-b4f1-4547-94c4-f5825f007969"/>
    <xsd:import namespace="1a73532d-c3ff-4a70-97d6-3429c325e6d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c9cc8-b4f1-4547-94c4-f5825f007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73532d-c3ff-4a70-97d6-3429c325e6d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2F2057-690B-451B-ACEC-FEF8DBAFE213}">
  <ds:schemaRefs>
    <ds:schemaRef ds:uri="http://purl.org/dc/elements/1.1/"/>
    <ds:schemaRef ds:uri="http://schemas.microsoft.com/office/2006/metadata/properties"/>
    <ds:schemaRef ds:uri="http://purl.org/dc/terms/"/>
    <ds:schemaRef ds:uri="http://schemas.openxmlformats.org/package/2006/metadata/core-properties"/>
    <ds:schemaRef ds:uri="befc9cc8-b4f1-4547-94c4-f5825f007969"/>
    <ds:schemaRef ds:uri="http://schemas.microsoft.com/office/2006/documentManagement/types"/>
    <ds:schemaRef ds:uri="http://schemas.microsoft.com/office/infopath/2007/PartnerControls"/>
    <ds:schemaRef ds:uri="1a73532d-c3ff-4a70-97d6-3429c325e6de"/>
    <ds:schemaRef ds:uri="http://www.w3.org/XML/1998/namespace"/>
    <ds:schemaRef ds:uri="http://purl.org/dc/dcmitype/"/>
  </ds:schemaRefs>
</ds:datastoreItem>
</file>

<file path=customXml/itemProps2.xml><?xml version="1.0" encoding="utf-8"?>
<ds:datastoreItem xmlns:ds="http://schemas.openxmlformats.org/officeDocument/2006/customXml" ds:itemID="{02CA21DF-EBB7-4C1D-BFCE-5A1A77DA73AF}">
  <ds:schemaRefs>
    <ds:schemaRef ds:uri="http://schemas.microsoft.com/sharepoint/v3/contenttype/forms"/>
  </ds:schemaRefs>
</ds:datastoreItem>
</file>

<file path=customXml/itemProps3.xml><?xml version="1.0" encoding="utf-8"?>
<ds:datastoreItem xmlns:ds="http://schemas.openxmlformats.org/officeDocument/2006/customXml" ds:itemID="{81204FC2-58DC-4EA5-8F4F-327FCA5DC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c9cc8-b4f1-4547-94c4-f5825f007969"/>
    <ds:schemaRef ds:uri="1a73532d-c3ff-4a70-97d6-3429c325e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 Coding</vt:lpstr>
      <vt:lpstr>Analysis</vt:lpstr>
      <vt:lpstr>Graphs</vt:lpstr>
      <vt:lpstr>Table A</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Hurley-Wallace A.</dc:creator>
  <cp:lastModifiedBy>Hurley-Wallace, Anna</cp:lastModifiedBy>
  <dcterms:created xsi:type="dcterms:W3CDTF">2018-12-04T02:05:10Z</dcterms:created>
  <dcterms:modified xsi:type="dcterms:W3CDTF">2021-12-13T12:20:18Z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0x010100D1D7738C22222E46A33A2A9E5036E2DA</vt:lpwstr>
  </property>
</Properties>
</file>