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enCallow_M/MT18758_May2018/8bit_raw_images/"/>
    </mc:Choice>
  </mc:AlternateContent>
  <xr:revisionPtr revIDLastSave="0" documentId="13_ncr:1_{13E7FEEA-322B-B64F-ABB0-B1846D8635AD}" xr6:coauthVersionLast="36" xr6:coauthVersionMax="36" xr10:uidLastSave="{00000000-0000-0000-0000-000000000000}"/>
  <bookViews>
    <workbookView xWindow="31400" yWindow="1800" windowWidth="31940" windowHeight="18560" xr2:uid="{5BA0090C-64F4-1D42-8454-CCD8A985D8E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L23" i="1"/>
  <c r="J23" i="1"/>
  <c r="I23" i="1"/>
  <c r="H23" i="1"/>
  <c r="G23" i="1"/>
  <c r="F23" i="1"/>
  <c r="E23" i="1"/>
  <c r="D23" i="1"/>
  <c r="B23" i="1"/>
  <c r="O22" i="1"/>
  <c r="N22" i="1"/>
  <c r="L22" i="1"/>
  <c r="J22" i="1"/>
  <c r="I22" i="1"/>
  <c r="H22" i="1"/>
  <c r="G22" i="1"/>
  <c r="F22" i="1"/>
  <c r="E22" i="1"/>
  <c r="D22" i="1"/>
  <c r="B22" i="1"/>
  <c r="O21" i="1"/>
  <c r="N21" i="1"/>
  <c r="L21" i="1"/>
  <c r="J21" i="1"/>
  <c r="I21" i="1"/>
  <c r="H21" i="1"/>
  <c r="G21" i="1"/>
  <c r="F21" i="1"/>
  <c r="E21" i="1"/>
  <c r="D21" i="1"/>
  <c r="B21" i="1"/>
</calcChain>
</file>

<file path=xl/sharedStrings.xml><?xml version="1.0" encoding="utf-8"?>
<sst xmlns="http://schemas.openxmlformats.org/spreadsheetml/2006/main" count="184" uniqueCount="81">
  <si>
    <t>Scan no.</t>
  </si>
  <si>
    <t xml:space="preserve">Final sample no. </t>
  </si>
  <si>
    <t>D1</t>
  </si>
  <si>
    <t>D1a</t>
  </si>
  <si>
    <t>D2</t>
  </si>
  <si>
    <t>D2a</t>
  </si>
  <si>
    <t>D3</t>
  </si>
  <si>
    <t>D3a</t>
  </si>
  <si>
    <t>D4</t>
  </si>
  <si>
    <t>D4a</t>
  </si>
  <si>
    <t>D5</t>
  </si>
  <si>
    <t>D6</t>
  </si>
  <si>
    <t>D7</t>
  </si>
  <si>
    <t>S1</t>
  </si>
  <si>
    <t>S2</t>
  </si>
  <si>
    <t>S2a</t>
  </si>
  <si>
    <t>P1</t>
  </si>
  <si>
    <t>Yes</t>
  </si>
  <si>
    <t>No</t>
  </si>
  <si>
    <t>Total Void Space (%) 1728^3</t>
  </si>
  <si>
    <t>Total Clay &amp; Cement fraction (%) 1728^3</t>
  </si>
  <si>
    <t>Total Particle fraction (%)</t>
  </si>
  <si>
    <t>Estimated Total Porosity (%) (if Clay = 100%pores)</t>
  </si>
  <si>
    <t>Estimated Total Porosity (%) (if Clay = 50% pores)</t>
  </si>
  <si>
    <t>Connected Porosity 1728^3(%)</t>
  </si>
  <si>
    <t>Sandstone Sample type</t>
  </si>
  <si>
    <t>Dyke intrusion</t>
  </si>
  <si>
    <t>Sill intrusion</t>
  </si>
  <si>
    <t>Image Type</t>
  </si>
  <si>
    <t>Width</t>
  </si>
  <si>
    <t>Height</t>
  </si>
  <si>
    <t>Number of slices</t>
  </si>
  <si>
    <t>Byte order</t>
  </si>
  <si>
    <t>little-endian</t>
  </si>
  <si>
    <t>Cubic Voxel Length (𝛍m)</t>
  </si>
  <si>
    <t>8bit</t>
  </si>
  <si>
    <t>Carbonate cemented depositional sandstone</t>
  </si>
  <si>
    <t>Way up / orientation known?</t>
  </si>
  <si>
    <t>Sampling Geographic Location - Latitude</t>
  </si>
  <si>
    <t>Sampling Geographic Location - Longitude</t>
  </si>
  <si>
    <t>36°43'55.17"N</t>
  </si>
  <si>
    <t>36°43'53.64"N</t>
  </si>
  <si>
    <t>36°43'51.26"N</t>
  </si>
  <si>
    <t>36°43'52.54"N</t>
  </si>
  <si>
    <t>36°43'50.50"N</t>
  </si>
  <si>
    <t>36°43'51.52"N</t>
  </si>
  <si>
    <t>36°43'49.28"N</t>
  </si>
  <si>
    <t>120°43'57.00"W</t>
  </si>
  <si>
    <t>120°43'56.45"W</t>
  </si>
  <si>
    <t>120°43'58.67"W</t>
  </si>
  <si>
    <t>120°43'59.20"W</t>
  </si>
  <si>
    <t>120°44'3.73"W</t>
  </si>
  <si>
    <t>120°44'4.17"W</t>
  </si>
  <si>
    <t>120°44'17.63"W</t>
  </si>
  <si>
    <t>Core porosity %</t>
  </si>
  <si>
    <t>n/a</t>
  </si>
  <si>
    <t>Mean Coordination Number / Pore Connectivity</t>
  </si>
  <si>
    <t>kh (mD)</t>
  </si>
  <si>
    <t>kv (mD)</t>
  </si>
  <si>
    <t>Mean k (mD)</t>
  </si>
  <si>
    <t>36°43'39.07"N</t>
  </si>
  <si>
    <t>120°44'36.96"W</t>
  </si>
  <si>
    <t xml:space="preserve">Experiment no. </t>
  </si>
  <si>
    <t>MT18758</t>
  </si>
  <si>
    <t xml:space="preserve"> ≤1</t>
  </si>
  <si>
    <t>Minimum Grain Size (𝛍m)</t>
  </si>
  <si>
    <t>Mean Grain Size (𝛍m)</t>
  </si>
  <si>
    <t>Maximum Grain Size (𝛍m)</t>
  </si>
  <si>
    <t>Minimum Pore Diameter (𝛍m)</t>
  </si>
  <si>
    <t>Mean Pore Diameter (𝛍m)</t>
  </si>
  <si>
    <t>Maximum Pore Diameter (𝛍m)</t>
  </si>
  <si>
    <t>Cement Removed kh (mD)</t>
  </si>
  <si>
    <t>Cement Removed kv (mD)</t>
  </si>
  <si>
    <t>Cement Removed Mean k (mD)</t>
  </si>
  <si>
    <t>kh = horizontal permeability</t>
  </si>
  <si>
    <t>kv = vertical permeability</t>
  </si>
  <si>
    <t>C</t>
  </si>
  <si>
    <t>A</t>
  </si>
  <si>
    <t>A2</t>
  </si>
  <si>
    <t>B</t>
  </si>
  <si>
    <t>Sample no. in publication doi: 10.1093/gji/ggaa321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</si>
</sst>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 (Body)_x0000_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 wrapText="1"/>
    </xf>
    <xf numFmtId="168" fontId="0" fillId="0" borderId="6" xfId="0" applyNumberFormat="1" applyFill="1" applyBorder="1" applyAlignment="1">
      <alignment horizontal="center"/>
    </xf>
    <xf numFmtId="1" fontId="0" fillId="0" borderId="0" xfId="0" applyNumberFormat="1"/>
    <xf numFmtId="1" fontId="0" fillId="0" borderId="6" xfId="0" applyNumberFormat="1" applyBorder="1"/>
    <xf numFmtId="1" fontId="0" fillId="0" borderId="0" xfId="0" applyNumberFormat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wrapText="1"/>
    </xf>
    <xf numFmtId="0" fontId="0" fillId="0" borderId="6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4820-C97E-A64C-8AAC-1A3111D102BF}">
  <dimension ref="A1:S37"/>
  <sheetViews>
    <sheetView tabSelected="1" workbookViewId="0">
      <selection activeCell="C36" sqref="C36"/>
    </sheetView>
  </sheetViews>
  <sheetFormatPr baseColWidth="10" defaultRowHeight="16"/>
  <cols>
    <col min="1" max="1" width="43.33203125" bestFit="1" customWidth="1"/>
    <col min="2" max="2" width="14.5" bestFit="1" customWidth="1"/>
    <col min="3" max="3" width="14.6640625" bestFit="1" customWidth="1"/>
    <col min="4" max="9" width="14.5" bestFit="1" customWidth="1"/>
    <col min="10" max="10" width="13.5" bestFit="1" customWidth="1"/>
    <col min="11" max="11" width="14.6640625" bestFit="1" customWidth="1"/>
    <col min="12" max="12" width="13.5" bestFit="1" customWidth="1"/>
    <col min="13" max="13" width="14.6640625" bestFit="1" customWidth="1"/>
    <col min="14" max="15" width="14.5" bestFit="1" customWidth="1"/>
    <col min="16" max="16" width="38.33203125" bestFit="1" customWidth="1"/>
  </cols>
  <sheetData>
    <row r="1" spans="1:16">
      <c r="A1" s="30" t="s">
        <v>62</v>
      </c>
      <c r="B1" s="31" t="s">
        <v>63</v>
      </c>
      <c r="C1" s="31" t="s">
        <v>63</v>
      </c>
      <c r="D1" s="31" t="s">
        <v>63</v>
      </c>
      <c r="E1" s="31" t="s">
        <v>63</v>
      </c>
      <c r="F1" s="31" t="s">
        <v>63</v>
      </c>
      <c r="G1" s="31" t="s">
        <v>63</v>
      </c>
      <c r="H1" s="31" t="s">
        <v>63</v>
      </c>
      <c r="I1" s="31" t="s">
        <v>63</v>
      </c>
      <c r="J1" s="31" t="s">
        <v>63</v>
      </c>
      <c r="K1" s="31" t="s">
        <v>63</v>
      </c>
      <c r="L1" s="31" t="s">
        <v>63</v>
      </c>
      <c r="M1" s="31" t="s">
        <v>63</v>
      </c>
      <c r="N1" s="31" t="s">
        <v>63</v>
      </c>
      <c r="O1" s="31" t="s">
        <v>63</v>
      </c>
      <c r="P1" s="31" t="s">
        <v>63</v>
      </c>
    </row>
    <row r="2" spans="1:16">
      <c r="A2" s="30" t="s">
        <v>0</v>
      </c>
      <c r="B2" s="1">
        <v>102932</v>
      </c>
      <c r="C2" s="1">
        <v>102938</v>
      </c>
      <c r="D2" s="1">
        <v>102946</v>
      </c>
      <c r="E2" s="1">
        <v>102950</v>
      </c>
      <c r="F2" s="1">
        <v>102958</v>
      </c>
      <c r="G2" s="1">
        <v>102962</v>
      </c>
      <c r="H2" s="1">
        <v>102970</v>
      </c>
      <c r="I2" s="1">
        <v>102974</v>
      </c>
      <c r="J2" s="1">
        <v>102923</v>
      </c>
      <c r="K2" s="1">
        <v>102986</v>
      </c>
      <c r="L2" s="1">
        <v>103026</v>
      </c>
      <c r="M2" s="1">
        <v>103006</v>
      </c>
      <c r="N2" s="13">
        <v>103014</v>
      </c>
      <c r="O2" s="13">
        <v>103018</v>
      </c>
      <c r="P2" s="1">
        <v>103030</v>
      </c>
    </row>
    <row r="3" spans="1:16" ht="19">
      <c r="A3" s="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</row>
    <row r="4" spans="1:16">
      <c r="A4" s="2" t="s">
        <v>25</v>
      </c>
      <c r="B4" s="13" t="s">
        <v>26</v>
      </c>
      <c r="C4" s="13" t="s">
        <v>26</v>
      </c>
      <c r="D4" s="13" t="s">
        <v>26</v>
      </c>
      <c r="E4" s="13" t="s">
        <v>26</v>
      </c>
      <c r="F4" s="13" t="s">
        <v>26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27</v>
      </c>
      <c r="N4" s="13" t="s">
        <v>27</v>
      </c>
      <c r="O4" s="13" t="s">
        <v>27</v>
      </c>
      <c r="P4" s="1" t="s">
        <v>36</v>
      </c>
    </row>
    <row r="5" spans="1:16" ht="17" thickBot="1">
      <c r="A5" s="2" t="s">
        <v>38</v>
      </c>
      <c r="B5" s="14" t="s">
        <v>40</v>
      </c>
      <c r="C5" s="14" t="s">
        <v>40</v>
      </c>
      <c r="D5" s="16" t="s">
        <v>41</v>
      </c>
      <c r="E5" s="16" t="s">
        <v>41</v>
      </c>
      <c r="F5" s="16" t="s">
        <v>42</v>
      </c>
      <c r="G5" s="16" t="s">
        <v>42</v>
      </c>
      <c r="H5" s="15" t="s">
        <v>43</v>
      </c>
      <c r="I5" s="15" t="s">
        <v>43</v>
      </c>
      <c r="J5" s="14" t="s">
        <v>44</v>
      </c>
      <c r="K5" s="16" t="s">
        <v>45</v>
      </c>
      <c r="L5" s="14" t="s">
        <v>45</v>
      </c>
      <c r="M5" s="16" t="s">
        <v>46</v>
      </c>
      <c r="N5" s="16" t="s">
        <v>46</v>
      </c>
      <c r="O5" s="16" t="s">
        <v>46</v>
      </c>
      <c r="P5" s="16" t="s">
        <v>60</v>
      </c>
    </row>
    <row r="6" spans="1:16" ht="17" thickBot="1">
      <c r="A6" s="2" t="s">
        <v>39</v>
      </c>
      <c r="B6" s="16" t="s">
        <v>47</v>
      </c>
      <c r="C6" s="16" t="s">
        <v>47</v>
      </c>
      <c r="D6" s="14" t="s">
        <v>48</v>
      </c>
      <c r="E6" s="14" t="s">
        <v>48</v>
      </c>
      <c r="F6" s="14" t="s">
        <v>49</v>
      </c>
      <c r="G6" s="14" t="s">
        <v>49</v>
      </c>
      <c r="H6" s="15" t="s">
        <v>50</v>
      </c>
      <c r="I6" s="15" t="s">
        <v>50</v>
      </c>
      <c r="J6" s="16" t="s">
        <v>51</v>
      </c>
      <c r="K6" s="16" t="s">
        <v>52</v>
      </c>
      <c r="L6" s="16" t="s">
        <v>52</v>
      </c>
      <c r="M6" s="16" t="s">
        <v>53</v>
      </c>
      <c r="N6" s="16" t="s">
        <v>53</v>
      </c>
      <c r="O6" s="16" t="s">
        <v>53</v>
      </c>
      <c r="P6" s="16" t="s">
        <v>61</v>
      </c>
    </row>
    <row r="7" spans="1:16">
      <c r="A7" s="4" t="s">
        <v>37</v>
      </c>
      <c r="B7" s="6" t="s">
        <v>17</v>
      </c>
      <c r="C7" s="6" t="s">
        <v>17</v>
      </c>
      <c r="D7" s="6" t="s">
        <v>17</v>
      </c>
      <c r="E7" s="6" t="s">
        <v>17</v>
      </c>
      <c r="F7" s="6" t="s">
        <v>18</v>
      </c>
      <c r="G7" s="6" t="s">
        <v>18</v>
      </c>
      <c r="H7" s="6" t="s">
        <v>17</v>
      </c>
      <c r="I7" s="6" t="s">
        <v>17</v>
      </c>
      <c r="J7" s="6" t="s">
        <v>18</v>
      </c>
      <c r="K7" s="6" t="s">
        <v>17</v>
      </c>
      <c r="L7" s="6" t="s">
        <v>17</v>
      </c>
      <c r="M7" s="6" t="s">
        <v>17</v>
      </c>
      <c r="N7" s="6" t="s">
        <v>17</v>
      </c>
      <c r="O7" s="6" t="s">
        <v>17</v>
      </c>
      <c r="P7" s="6"/>
    </row>
    <row r="8" spans="1:16">
      <c r="A8" s="2" t="s">
        <v>28</v>
      </c>
      <c r="B8" s="1" t="s">
        <v>35</v>
      </c>
      <c r="C8" s="1" t="s">
        <v>35</v>
      </c>
      <c r="D8" s="1" t="s">
        <v>35</v>
      </c>
      <c r="E8" s="1" t="s">
        <v>35</v>
      </c>
      <c r="F8" s="1" t="s">
        <v>35</v>
      </c>
      <c r="G8" s="1" t="s">
        <v>35</v>
      </c>
      <c r="H8" s="1" t="s">
        <v>35</v>
      </c>
      <c r="I8" s="1" t="s">
        <v>35</v>
      </c>
      <c r="J8" s="1" t="s">
        <v>35</v>
      </c>
      <c r="K8" s="1" t="s">
        <v>35</v>
      </c>
      <c r="L8" s="1" t="s">
        <v>35</v>
      </c>
      <c r="M8" s="1" t="s">
        <v>35</v>
      </c>
      <c r="N8" s="1" t="s">
        <v>35</v>
      </c>
      <c r="O8" s="1" t="s">
        <v>35</v>
      </c>
      <c r="P8" s="1" t="s">
        <v>35</v>
      </c>
    </row>
    <row r="9" spans="1:16">
      <c r="A9" s="2" t="s">
        <v>29</v>
      </c>
      <c r="B9" s="1">
        <v>1728</v>
      </c>
      <c r="C9" s="1">
        <v>1728</v>
      </c>
      <c r="D9" s="1">
        <v>1728</v>
      </c>
      <c r="E9" s="1">
        <v>1728</v>
      </c>
      <c r="F9" s="1">
        <v>1728</v>
      </c>
      <c r="G9" s="1">
        <v>1728</v>
      </c>
      <c r="H9" s="1">
        <v>1728</v>
      </c>
      <c r="I9" s="1">
        <v>1728</v>
      </c>
      <c r="J9" s="1">
        <v>1728</v>
      </c>
      <c r="K9" s="1">
        <v>1728</v>
      </c>
      <c r="L9" s="1">
        <v>1728</v>
      </c>
      <c r="M9" s="1">
        <v>1728</v>
      </c>
      <c r="N9" s="1">
        <v>1728</v>
      </c>
      <c r="O9" s="1">
        <v>1728</v>
      </c>
      <c r="P9" s="1">
        <v>1728</v>
      </c>
    </row>
    <row r="10" spans="1:16">
      <c r="A10" s="2" t="s">
        <v>30</v>
      </c>
      <c r="B10" s="1">
        <v>1728</v>
      </c>
      <c r="C10" s="1">
        <v>1728</v>
      </c>
      <c r="D10" s="1">
        <v>1728</v>
      </c>
      <c r="E10" s="1">
        <v>1728</v>
      </c>
      <c r="F10" s="1">
        <v>1728</v>
      </c>
      <c r="G10" s="1">
        <v>1728</v>
      </c>
      <c r="H10" s="1">
        <v>1728</v>
      </c>
      <c r="I10" s="1">
        <v>1728</v>
      </c>
      <c r="J10" s="1">
        <v>1728</v>
      </c>
      <c r="K10" s="1">
        <v>1728</v>
      </c>
      <c r="L10" s="1">
        <v>1728</v>
      </c>
      <c r="M10" s="1">
        <v>1728</v>
      </c>
      <c r="N10" s="1">
        <v>1728</v>
      </c>
      <c r="O10" s="1">
        <v>1728</v>
      </c>
      <c r="P10" s="1">
        <v>1728</v>
      </c>
    </row>
    <row r="11" spans="1:16">
      <c r="A11" s="2" t="s">
        <v>31</v>
      </c>
      <c r="B11" s="1">
        <v>1728</v>
      </c>
      <c r="C11" s="1">
        <v>1728</v>
      </c>
      <c r="D11" s="1">
        <v>1728</v>
      </c>
      <c r="E11" s="1">
        <v>1728</v>
      </c>
      <c r="F11" s="1">
        <v>1728</v>
      </c>
      <c r="G11" s="1">
        <v>1728</v>
      </c>
      <c r="H11" s="1">
        <v>1728</v>
      </c>
      <c r="I11" s="1">
        <v>1728</v>
      </c>
      <c r="J11" s="1">
        <v>1728</v>
      </c>
      <c r="K11" s="1">
        <v>1728</v>
      </c>
      <c r="L11" s="1">
        <v>1728</v>
      </c>
      <c r="M11" s="1">
        <v>1728</v>
      </c>
      <c r="N11" s="1">
        <v>1728</v>
      </c>
      <c r="O11" s="1">
        <v>1728</v>
      </c>
      <c r="P11" s="1">
        <v>1728</v>
      </c>
    </row>
    <row r="12" spans="1:16">
      <c r="A12" s="2" t="s">
        <v>32</v>
      </c>
      <c r="B12" s="1" t="s">
        <v>33</v>
      </c>
      <c r="C12" s="1" t="s">
        <v>33</v>
      </c>
      <c r="D12" s="1" t="s">
        <v>33</v>
      </c>
      <c r="E12" s="1" t="s">
        <v>33</v>
      </c>
      <c r="F12" s="1" t="s">
        <v>33</v>
      </c>
      <c r="G12" s="1" t="s">
        <v>33</v>
      </c>
      <c r="H12" s="1" t="s">
        <v>33</v>
      </c>
      <c r="I12" s="1" t="s">
        <v>33</v>
      </c>
      <c r="J12" s="1" t="s">
        <v>33</v>
      </c>
      <c r="K12" s="1" t="s">
        <v>33</v>
      </c>
      <c r="L12" s="1" t="s">
        <v>33</v>
      </c>
      <c r="M12" s="1" t="s">
        <v>33</v>
      </c>
      <c r="N12" s="1" t="s">
        <v>33</v>
      </c>
      <c r="O12" s="1" t="s">
        <v>33</v>
      </c>
      <c r="P12" s="1" t="s">
        <v>33</v>
      </c>
    </row>
    <row r="13" spans="1:16">
      <c r="A13" s="4" t="s">
        <v>34</v>
      </c>
      <c r="B13" s="6">
        <v>0.81</v>
      </c>
      <c r="C13" s="6">
        <v>0.81</v>
      </c>
      <c r="D13" s="6">
        <v>0.81</v>
      </c>
      <c r="E13" s="6">
        <v>0.81</v>
      </c>
      <c r="F13" s="6">
        <v>0.81</v>
      </c>
      <c r="G13" s="6">
        <v>0.81</v>
      </c>
      <c r="H13" s="6">
        <v>0.81</v>
      </c>
      <c r="I13" s="6">
        <v>0.81</v>
      </c>
      <c r="J13" s="6">
        <v>0.81</v>
      </c>
      <c r="K13" s="6">
        <v>0.81</v>
      </c>
      <c r="L13" s="6">
        <v>0.81</v>
      </c>
      <c r="M13" s="6">
        <v>0.81</v>
      </c>
      <c r="N13" s="6">
        <v>0.81</v>
      </c>
      <c r="O13" s="6">
        <v>0.81</v>
      </c>
      <c r="P13" s="6">
        <v>0.81</v>
      </c>
    </row>
    <row r="14" spans="1:16">
      <c r="A14" s="2" t="s">
        <v>19</v>
      </c>
      <c r="B14" s="7">
        <v>13.311500000000001</v>
      </c>
      <c r="C14" s="9">
        <v>15.6974</v>
      </c>
      <c r="D14" s="7">
        <v>3.8358400000000001</v>
      </c>
      <c r="E14" s="8">
        <v>5.16676</v>
      </c>
      <c r="F14" s="7">
        <v>8.5621100000000006</v>
      </c>
      <c r="G14" s="7">
        <v>7.4282399999999997</v>
      </c>
      <c r="H14" s="7">
        <v>9.5297300000000007</v>
      </c>
      <c r="I14" s="7">
        <v>8.6062399999999997</v>
      </c>
      <c r="J14" s="7">
        <v>9.6498100000000004</v>
      </c>
      <c r="K14" s="9">
        <v>9.5822000000000003</v>
      </c>
      <c r="L14" s="9">
        <v>15.14</v>
      </c>
      <c r="M14" s="7">
        <v>13.69</v>
      </c>
      <c r="N14" s="7">
        <v>17.336600000000001</v>
      </c>
      <c r="O14" s="7">
        <v>18.773900000000001</v>
      </c>
      <c r="P14" s="7"/>
    </row>
    <row r="15" spans="1:16">
      <c r="A15" s="2" t="s">
        <v>20</v>
      </c>
      <c r="B15" s="7">
        <v>20.5398</v>
      </c>
      <c r="C15" s="10">
        <v>22.120799999999996</v>
      </c>
      <c r="D15" s="7">
        <v>29.816959999999998</v>
      </c>
      <c r="E15" s="8">
        <v>22.903839999999999</v>
      </c>
      <c r="F15" s="7">
        <v>23.927290000000003</v>
      </c>
      <c r="G15" s="7">
        <v>25.51606</v>
      </c>
      <c r="H15" s="7">
        <v>31.280670000000001</v>
      </c>
      <c r="I15" s="7">
        <v>28.595559999999999</v>
      </c>
      <c r="J15" s="7">
        <v>23.127489999999995</v>
      </c>
      <c r="K15" s="7">
        <v>25.039699999999996</v>
      </c>
      <c r="L15" s="7">
        <v>22.829099999999997</v>
      </c>
      <c r="M15" s="7">
        <v>15.6896</v>
      </c>
      <c r="N15" s="7">
        <v>12.147299999999998</v>
      </c>
      <c r="O15" s="7">
        <v>11.868099999999998</v>
      </c>
      <c r="P15" s="7"/>
    </row>
    <row r="16" spans="1:16">
      <c r="A16" s="2" t="s">
        <v>21</v>
      </c>
      <c r="B16" s="7">
        <v>66.148699999999991</v>
      </c>
      <c r="C16" s="7">
        <v>62.181800000000003</v>
      </c>
      <c r="D16" s="8">
        <v>66.347200000000001</v>
      </c>
      <c r="E16" s="8">
        <v>71.929400000000001</v>
      </c>
      <c r="F16" s="7">
        <v>67.510599999999997</v>
      </c>
      <c r="G16" s="7">
        <v>67.055700000000002</v>
      </c>
      <c r="H16" s="7">
        <v>59.189599999999999</v>
      </c>
      <c r="I16" s="7">
        <v>62.798200000000001</v>
      </c>
      <c r="J16" s="7">
        <v>67.222700000000003</v>
      </c>
      <c r="K16" s="7">
        <v>65.378100000000003</v>
      </c>
      <c r="L16" s="7">
        <v>62.030900000000003</v>
      </c>
      <c r="M16" s="7">
        <v>70.620400000000004</v>
      </c>
      <c r="N16" s="7">
        <v>70.516099999999994</v>
      </c>
      <c r="O16" s="7">
        <v>69.358000000000004</v>
      </c>
      <c r="P16" s="7"/>
    </row>
    <row r="17" spans="1:19">
      <c r="A17" s="2" t="s">
        <v>22</v>
      </c>
      <c r="B17" s="7">
        <v>33.851300000000002</v>
      </c>
      <c r="C17" s="7">
        <v>37.818199999999997</v>
      </c>
      <c r="D17" s="8">
        <v>33.652799999999999</v>
      </c>
      <c r="E17" s="8">
        <v>28.070599999999999</v>
      </c>
      <c r="F17" s="7">
        <v>32.489400000000003</v>
      </c>
      <c r="G17" s="7">
        <v>32.944299999999998</v>
      </c>
      <c r="H17" s="7">
        <v>40.810400000000001</v>
      </c>
      <c r="I17" s="7">
        <v>37.201799999999999</v>
      </c>
      <c r="J17" s="7">
        <v>32.777299999999997</v>
      </c>
      <c r="K17" s="7">
        <v>34.621899999999997</v>
      </c>
      <c r="L17" s="7">
        <v>37.969099999999997</v>
      </c>
      <c r="M17" s="7">
        <v>29.3796</v>
      </c>
      <c r="N17" s="7">
        <v>29.483899999999998</v>
      </c>
      <c r="O17" s="7">
        <v>30.641999999999999</v>
      </c>
      <c r="P17" s="7"/>
    </row>
    <row r="18" spans="1:19">
      <c r="A18" s="2" t="s">
        <v>23</v>
      </c>
      <c r="B18" s="7">
        <v>23.581400000000002</v>
      </c>
      <c r="C18" s="7">
        <v>26.757799999999996</v>
      </c>
      <c r="D18" s="8">
        <v>18.744319999999998</v>
      </c>
      <c r="E18" s="8">
        <v>16.618679999999998</v>
      </c>
      <c r="F18" s="7">
        <v>20.525755000000004</v>
      </c>
      <c r="G18" s="7">
        <v>20.18627</v>
      </c>
      <c r="H18" s="7">
        <v>25.170065000000001</v>
      </c>
      <c r="I18" s="7">
        <v>22.904019999999999</v>
      </c>
      <c r="J18" s="7">
        <v>21.213554999999999</v>
      </c>
      <c r="K18" s="7">
        <v>22.102049999999998</v>
      </c>
      <c r="L18" s="7">
        <v>26.554549999999999</v>
      </c>
      <c r="M18" s="7">
        <v>21.534800000000001</v>
      </c>
      <c r="N18" s="7">
        <v>23.410249999999998</v>
      </c>
      <c r="O18" s="7">
        <v>24.70795</v>
      </c>
      <c r="P18" s="7"/>
    </row>
    <row r="19" spans="1:19">
      <c r="A19" s="2" t="s">
        <v>24</v>
      </c>
      <c r="B19" s="7">
        <v>12.8642</v>
      </c>
      <c r="C19" s="7">
        <v>15.31</v>
      </c>
      <c r="D19" s="7">
        <v>1.15429</v>
      </c>
      <c r="E19" s="8">
        <v>3.4813000000000001</v>
      </c>
      <c r="F19" s="7">
        <v>7.5096499999999997</v>
      </c>
      <c r="G19" s="7">
        <v>6.0879700000000003</v>
      </c>
      <c r="H19" s="7">
        <v>8.8985400000000006</v>
      </c>
      <c r="I19" s="7">
        <v>7.8148200000000001</v>
      </c>
      <c r="J19" s="7">
        <v>8.7582799999999992</v>
      </c>
      <c r="K19" s="9">
        <v>8.3229500000000005</v>
      </c>
      <c r="L19" s="28">
        <v>14.83</v>
      </c>
      <c r="M19" s="29">
        <v>13.43</v>
      </c>
      <c r="N19" s="29">
        <v>17.117699999999999</v>
      </c>
      <c r="O19" s="29">
        <v>18.616399999999999</v>
      </c>
      <c r="P19" s="7"/>
    </row>
    <row r="20" spans="1:19" s="18" customFormat="1">
      <c r="A20" s="11" t="s">
        <v>54</v>
      </c>
      <c r="B20" s="17" t="s">
        <v>55</v>
      </c>
      <c r="C20" s="17">
        <v>29.88</v>
      </c>
      <c r="D20" s="17" t="s">
        <v>55</v>
      </c>
      <c r="E20" s="17" t="s">
        <v>55</v>
      </c>
      <c r="F20" s="17" t="s">
        <v>55</v>
      </c>
      <c r="G20" s="17" t="s">
        <v>55</v>
      </c>
      <c r="H20" s="17" t="s">
        <v>55</v>
      </c>
      <c r="I20" s="17" t="s">
        <v>55</v>
      </c>
      <c r="J20" s="17" t="s">
        <v>55</v>
      </c>
      <c r="K20" s="17">
        <v>27.9</v>
      </c>
      <c r="L20" s="17" t="s">
        <v>55</v>
      </c>
      <c r="M20" s="17">
        <v>23.75</v>
      </c>
      <c r="N20" s="17" t="s">
        <v>55</v>
      </c>
      <c r="O20" s="17" t="s">
        <v>55</v>
      </c>
      <c r="P20" s="17">
        <v>1.5</v>
      </c>
      <c r="Q20" s="1"/>
      <c r="R20" s="1"/>
      <c r="S20" s="1"/>
    </row>
    <row r="21" spans="1:19" s="18" customFormat="1">
      <c r="A21" s="3" t="s">
        <v>65</v>
      </c>
      <c r="B21" s="19">
        <f>0.0169525*1000</f>
        <v>16.952500000000001</v>
      </c>
      <c r="C21" s="19">
        <v>14.298299999999999</v>
      </c>
      <c r="D21" s="19">
        <f>0.00401987*1000</f>
        <v>4.0198700000000001</v>
      </c>
      <c r="E21" s="20">
        <f>0.00401987*1000</f>
        <v>4.0198700000000001</v>
      </c>
      <c r="F21" s="19">
        <f>0.00401987*1000</f>
        <v>4.0198700000000001</v>
      </c>
      <c r="G21" s="19">
        <f>0.00638115*1000</f>
        <v>6.3811500000000008</v>
      </c>
      <c r="H21" s="19">
        <f>0.00638115*1000</f>
        <v>6.3811500000000008</v>
      </c>
      <c r="I21" s="19">
        <f>0.00401987*1000</f>
        <v>4.0198700000000001</v>
      </c>
      <c r="J21" s="19">
        <f>0.0169525*1000</f>
        <v>16.952500000000001</v>
      </c>
      <c r="K21" s="19">
        <v>10.534999999999998</v>
      </c>
      <c r="L21" s="19">
        <f>0.0142983*1000</f>
        <v>14.298299999999999</v>
      </c>
      <c r="M21" s="19">
        <v>16.952500000000001</v>
      </c>
      <c r="N21" s="19">
        <f>0.0120596*1000</f>
        <v>12.0596</v>
      </c>
      <c r="O21" s="19">
        <f>0.0142983*1000</f>
        <v>14.298299999999999</v>
      </c>
      <c r="P21" s="7"/>
      <c r="Q21" s="1"/>
      <c r="R21" s="1"/>
      <c r="S21" s="1"/>
    </row>
    <row r="22" spans="1:19" s="18" customFormat="1">
      <c r="A22" s="3" t="s">
        <v>66</v>
      </c>
      <c r="B22" s="19">
        <f>0.157833*1000</f>
        <v>157.833</v>
      </c>
      <c r="C22" s="19">
        <v>140.50765634920623</v>
      </c>
      <c r="D22" s="19">
        <f>0.0401987*1000</f>
        <v>40.198699999999995</v>
      </c>
      <c r="E22" s="20">
        <f>0.04640238181*1000</f>
        <v>46.402381809999994</v>
      </c>
      <c r="F22" s="19">
        <f>0.0456428*1000</f>
        <v>45.642799999999994</v>
      </c>
      <c r="G22" s="19">
        <f>0.0439708*1000</f>
        <v>43.970799999999997</v>
      </c>
      <c r="H22" s="19">
        <f>0.0401088*1000</f>
        <v>40.108800000000002</v>
      </c>
      <c r="I22" s="19">
        <f>0.0441129*1000</f>
        <v>44.112899999999996</v>
      </c>
      <c r="J22" s="19">
        <f>0.143737*1000</f>
        <v>143.73699999999999</v>
      </c>
      <c r="K22" s="19">
        <v>146.05837729357808</v>
      </c>
      <c r="L22" s="19">
        <f>0.124015*1000</f>
        <v>124.015</v>
      </c>
      <c r="M22" s="19">
        <v>138.45594746666663</v>
      </c>
      <c r="N22" s="19">
        <f>0.134799*1000</f>
        <v>134.79900000000001</v>
      </c>
      <c r="O22" s="19">
        <f>0.133708*1000</f>
        <v>133.708</v>
      </c>
      <c r="P22" s="7"/>
      <c r="Q22" s="1"/>
      <c r="R22" s="1"/>
      <c r="S22" s="1"/>
    </row>
    <row r="23" spans="1:19" s="18" customFormat="1">
      <c r="A23" s="5" t="s">
        <v>67</v>
      </c>
      <c r="B23" s="21">
        <f>0.403325*1000</f>
        <v>403.32499999999999</v>
      </c>
      <c r="C23" s="21">
        <v>356.46099999999996</v>
      </c>
      <c r="D23" s="21">
        <f>0.399119*1000</f>
        <v>399.11900000000003</v>
      </c>
      <c r="E23" s="22">
        <f>0.485238*1000</f>
        <v>485.238</v>
      </c>
      <c r="F23" s="21">
        <f>0.398032*1000</f>
        <v>398.03199999999998</v>
      </c>
      <c r="G23" s="21">
        <f>0.394841*1000</f>
        <v>394.84100000000001</v>
      </c>
      <c r="H23" s="21">
        <f>0.370649*1000</f>
        <v>370.649</v>
      </c>
      <c r="I23" s="21">
        <f>0.402372*1000</f>
        <v>402.37200000000001</v>
      </c>
      <c r="J23" s="21">
        <f>0.441681*1000</f>
        <v>441.68099999999998</v>
      </c>
      <c r="K23" s="21">
        <v>481.08299999999997</v>
      </c>
      <c r="L23" s="21">
        <f>0.377615*1000</f>
        <v>377.61499999999995</v>
      </c>
      <c r="M23" s="21">
        <v>405.04899999999998</v>
      </c>
      <c r="N23" s="21">
        <f>0.437827*1000</f>
        <v>437.827</v>
      </c>
      <c r="O23" s="21">
        <f>0.335825*1000</f>
        <v>335.82499999999999</v>
      </c>
      <c r="P23" s="29"/>
      <c r="Q23" s="1"/>
      <c r="R23" s="1"/>
      <c r="S23" s="1"/>
    </row>
    <row r="24" spans="1:19" s="18" customFormat="1" ht="17">
      <c r="A24" s="3" t="s">
        <v>68</v>
      </c>
      <c r="B24" s="19">
        <v>4.0198799999999997</v>
      </c>
      <c r="C24" s="19">
        <v>4.0198799999999997</v>
      </c>
      <c r="D24" s="33" t="s">
        <v>55</v>
      </c>
      <c r="E24" s="34" t="s">
        <v>55</v>
      </c>
      <c r="F24" s="19">
        <v>4.0198799999999997</v>
      </c>
      <c r="G24" s="19">
        <v>4.0198799999999997</v>
      </c>
      <c r="H24" s="19">
        <v>4.0198799999999997</v>
      </c>
      <c r="I24" s="19">
        <v>4.0198799999999997</v>
      </c>
      <c r="J24" s="19">
        <v>4.0198799999999997</v>
      </c>
      <c r="K24" s="19">
        <v>4.0198799999999997</v>
      </c>
      <c r="L24" s="19">
        <v>4.0198799999999997</v>
      </c>
      <c r="M24" s="19">
        <v>4.0198799999999997</v>
      </c>
      <c r="N24" s="19">
        <v>4.0198799999999997</v>
      </c>
      <c r="O24" s="19">
        <v>4.0198799999999997</v>
      </c>
      <c r="P24" s="7"/>
      <c r="Q24" s="1"/>
      <c r="R24" s="1"/>
      <c r="S24" s="1"/>
    </row>
    <row r="25" spans="1:19" s="18" customFormat="1" ht="17">
      <c r="A25" s="3" t="s">
        <v>69</v>
      </c>
      <c r="B25" s="19">
        <v>69.471683818681399</v>
      </c>
      <c r="C25" s="19">
        <v>70.491686156552433</v>
      </c>
      <c r="D25" s="33" t="s">
        <v>55</v>
      </c>
      <c r="E25" s="34" t="s">
        <v>55</v>
      </c>
      <c r="F25" s="19">
        <v>67.431589423631181</v>
      </c>
      <c r="G25" s="19">
        <v>68.087922374100771</v>
      </c>
      <c r="H25" s="19">
        <v>68.590814075774958</v>
      </c>
      <c r="I25" s="19">
        <v>67.751975161707563</v>
      </c>
      <c r="J25" s="19">
        <v>68.834466749716825</v>
      </c>
      <c r="K25" s="19">
        <v>69.242389568221</v>
      </c>
      <c r="L25" s="19">
        <v>68.860139735488616</v>
      </c>
      <c r="M25" s="19">
        <v>72.611066625874187</v>
      </c>
      <c r="N25" s="19">
        <v>68.834466749716825</v>
      </c>
      <c r="O25" s="19">
        <v>69.919117273695392</v>
      </c>
      <c r="P25" s="7"/>
      <c r="Q25" s="1"/>
      <c r="R25" s="1"/>
      <c r="S25" s="1"/>
    </row>
    <row r="26" spans="1:19" s="18" customFormat="1" ht="17">
      <c r="A26" s="3" t="s">
        <v>70</v>
      </c>
      <c r="B26" s="19">
        <v>152.18780000000001</v>
      </c>
      <c r="C26" s="19">
        <v>200.83799999999999</v>
      </c>
      <c r="D26" s="33" t="s">
        <v>55</v>
      </c>
      <c r="E26" s="34" t="s">
        <v>55</v>
      </c>
      <c r="F26" s="19">
        <v>169.90800000000002</v>
      </c>
      <c r="G26" s="19">
        <v>163.48399999999998</v>
      </c>
      <c r="H26" s="19">
        <v>177.33260000000001</v>
      </c>
      <c r="I26" s="19">
        <v>163.49359999999999</v>
      </c>
      <c r="J26" s="19">
        <v>175.18960000000001</v>
      </c>
      <c r="K26" s="19">
        <v>177.596</v>
      </c>
      <c r="L26" s="19">
        <v>222.774</v>
      </c>
      <c r="M26" s="19">
        <v>193.95359999999999</v>
      </c>
      <c r="N26" s="19">
        <v>175.18960000000001</v>
      </c>
      <c r="O26" s="19">
        <v>186.80879999999999</v>
      </c>
      <c r="P26" s="7"/>
      <c r="Q26" s="1"/>
      <c r="R26" s="1"/>
      <c r="S26" s="1"/>
    </row>
    <row r="27" spans="1:19" s="18" customFormat="1" ht="17">
      <c r="A27" s="5" t="s">
        <v>56</v>
      </c>
      <c r="B27" s="23">
        <v>4.8928571428571432</v>
      </c>
      <c r="C27" s="23">
        <v>4.4291996481970095</v>
      </c>
      <c r="D27" s="35" t="s">
        <v>55</v>
      </c>
      <c r="E27" s="36" t="s">
        <v>55</v>
      </c>
      <c r="F27" s="23">
        <v>3.6368876080691641</v>
      </c>
      <c r="G27" s="23">
        <v>3.6366906474820144</v>
      </c>
      <c r="H27" s="23">
        <v>3.4489092996555684</v>
      </c>
      <c r="I27" s="23">
        <v>3.4566623544631305</v>
      </c>
      <c r="J27" s="23">
        <v>5.6172140430351076</v>
      </c>
      <c r="K27" s="23">
        <v>4.197916666666667</v>
      </c>
      <c r="L27" s="23">
        <v>4.9360764144011755</v>
      </c>
      <c r="M27" s="23">
        <v>6.3777388255915861</v>
      </c>
      <c r="N27" s="23">
        <v>5.6172140430351076</v>
      </c>
      <c r="O27" s="23">
        <v>6.1171458998935035</v>
      </c>
      <c r="P27" s="23"/>
      <c r="Q27" s="1"/>
      <c r="R27" s="1"/>
      <c r="S27" s="1"/>
    </row>
    <row r="28" spans="1:19" s="24" customFormat="1">
      <c r="A28" s="37" t="s">
        <v>57</v>
      </c>
      <c r="B28" s="26">
        <v>301.85661000000005</v>
      </c>
      <c r="C28" s="26">
        <v>279</v>
      </c>
      <c r="D28" s="26" t="s">
        <v>64</v>
      </c>
      <c r="E28" s="26" t="s">
        <v>64</v>
      </c>
      <c r="F28" s="26">
        <v>25.024799999999999</v>
      </c>
      <c r="G28" s="26">
        <v>17.811785</v>
      </c>
      <c r="H28" s="26">
        <v>88.897425200000001</v>
      </c>
      <c r="I28" s="26">
        <v>68.543396999999999</v>
      </c>
      <c r="J28" s="26">
        <v>43.962913999999998</v>
      </c>
      <c r="K28" s="26">
        <v>57</v>
      </c>
      <c r="L28" s="26">
        <v>189.04172</v>
      </c>
      <c r="M28" s="26">
        <v>341</v>
      </c>
      <c r="N28" s="26">
        <v>391.20197000000002</v>
      </c>
      <c r="O28" s="26">
        <v>504.85522000000003</v>
      </c>
    </row>
    <row r="29" spans="1:19" s="24" customFormat="1">
      <c r="A29" s="37" t="s">
        <v>58</v>
      </c>
      <c r="B29" s="26">
        <v>245.84486999999999</v>
      </c>
      <c r="C29" s="26">
        <v>335</v>
      </c>
      <c r="D29" s="26" t="s">
        <v>64</v>
      </c>
      <c r="E29" s="26" t="s">
        <v>64</v>
      </c>
      <c r="F29" s="26">
        <v>59.559252000000001</v>
      </c>
      <c r="G29" s="26">
        <v>54.794293000000003</v>
      </c>
      <c r="H29" s="26">
        <v>57.519984000000001</v>
      </c>
      <c r="I29" s="26">
        <v>75.890861000000001</v>
      </c>
      <c r="J29" s="26">
        <v>103.45493</v>
      </c>
      <c r="K29" s="26">
        <v>46</v>
      </c>
      <c r="L29" s="26">
        <v>165.17666</v>
      </c>
      <c r="M29" s="26">
        <v>461</v>
      </c>
      <c r="N29" s="26">
        <v>385.43326000000002</v>
      </c>
      <c r="O29" s="26">
        <v>570.70416</v>
      </c>
    </row>
    <row r="30" spans="1:19" s="24" customFormat="1">
      <c r="A30" s="38" t="s">
        <v>59</v>
      </c>
      <c r="B30" s="27">
        <v>273.85074000000003</v>
      </c>
      <c r="C30" s="27">
        <v>307</v>
      </c>
      <c r="D30" s="27" t="s">
        <v>64</v>
      </c>
      <c r="E30" s="27" t="s">
        <v>64</v>
      </c>
      <c r="F30" s="27">
        <v>42.292026</v>
      </c>
      <c r="G30" s="27">
        <v>36.303038999999998</v>
      </c>
      <c r="H30" s="27">
        <v>73.208704600000004</v>
      </c>
      <c r="I30" s="27">
        <v>72.217129</v>
      </c>
      <c r="J30" s="27">
        <v>73.708922000000001</v>
      </c>
      <c r="K30" s="27">
        <v>51.5</v>
      </c>
      <c r="L30" s="27">
        <v>177.10919000000001</v>
      </c>
      <c r="M30" s="27">
        <v>401</v>
      </c>
      <c r="N30" s="27">
        <v>388.31761500000005</v>
      </c>
      <c r="O30" s="27">
        <v>537.77969000000007</v>
      </c>
      <c r="P30" s="25"/>
    </row>
    <row r="31" spans="1:19" s="24" customFormat="1">
      <c r="A31" s="37" t="s">
        <v>71</v>
      </c>
      <c r="B31" s="26">
        <v>3314.2833999999998</v>
      </c>
      <c r="C31" s="26">
        <v>4352.5434000000005</v>
      </c>
      <c r="D31" s="26">
        <v>2105.0277000000001</v>
      </c>
      <c r="E31" s="26">
        <v>1111.0232000000001</v>
      </c>
      <c r="F31" s="26">
        <v>2207.1710000000003</v>
      </c>
      <c r="G31" s="26">
        <v>2119.0355</v>
      </c>
      <c r="H31" s="26">
        <v>6727.4141</v>
      </c>
      <c r="I31" s="26">
        <v>5219.5839999999998</v>
      </c>
      <c r="J31" s="26">
        <v>1802.287</v>
      </c>
      <c r="K31" s="26">
        <v>2281.0873999999999</v>
      </c>
      <c r="L31" s="26">
        <v>4608.3536000000004</v>
      </c>
      <c r="M31" s="26">
        <v>2676.4936000000002</v>
      </c>
      <c r="N31" s="26">
        <v>2458.5830999999998</v>
      </c>
      <c r="O31" s="26">
        <v>2701.5845999999997</v>
      </c>
    </row>
    <row r="32" spans="1:19" s="24" customFormat="1">
      <c r="A32" s="37" t="s">
        <v>72</v>
      </c>
      <c r="B32" s="26">
        <v>3103.5726</v>
      </c>
      <c r="C32" s="26">
        <v>4648.9552999999996</v>
      </c>
      <c r="D32" s="26">
        <v>2091.7761</v>
      </c>
      <c r="E32" s="26">
        <v>1289.4871000000001</v>
      </c>
      <c r="F32" s="26">
        <v>2670.7980000000002</v>
      </c>
      <c r="G32" s="26">
        <v>2621.3741</v>
      </c>
      <c r="H32" s="26">
        <v>5821.4287999999997</v>
      </c>
      <c r="I32" s="26">
        <v>3908.9539000000004</v>
      </c>
      <c r="J32" s="26">
        <v>1941.1788000000001</v>
      </c>
      <c r="K32" s="26">
        <v>2185.8606</v>
      </c>
      <c r="L32" s="26">
        <v>4461.7534000000005</v>
      </c>
      <c r="M32" s="26">
        <v>3416.2591000000002</v>
      </c>
      <c r="N32" s="26">
        <v>2550.7754999999997</v>
      </c>
      <c r="O32" s="26">
        <v>2894.2380000000003</v>
      </c>
    </row>
    <row r="33" spans="1:16" s="24" customFormat="1">
      <c r="A33" s="38" t="s">
        <v>73</v>
      </c>
      <c r="B33" s="27">
        <v>3208.9279999999999</v>
      </c>
      <c r="C33" s="27">
        <v>4500.74935</v>
      </c>
      <c r="D33" s="27">
        <v>2098.4018999999998</v>
      </c>
      <c r="E33" s="27">
        <v>1200.25515</v>
      </c>
      <c r="F33" s="27">
        <v>2438.9845000000005</v>
      </c>
      <c r="G33" s="27">
        <v>2370.2048</v>
      </c>
      <c r="H33" s="27">
        <v>6274.4214499999998</v>
      </c>
      <c r="I33" s="27">
        <v>4564.2689499999997</v>
      </c>
      <c r="J33" s="27">
        <v>1871.7329</v>
      </c>
      <c r="K33" s="27">
        <v>2233.4740000000002</v>
      </c>
      <c r="L33" s="27">
        <v>4535.0535</v>
      </c>
      <c r="M33" s="27">
        <v>3046.3763500000005</v>
      </c>
      <c r="N33" s="27">
        <v>2504.6792999999998</v>
      </c>
      <c r="O33" s="27">
        <v>2797.9112999999998</v>
      </c>
      <c r="P33" s="25"/>
    </row>
    <row r="34" spans="1:16" ht="21">
      <c r="A34" s="39" t="s">
        <v>80</v>
      </c>
      <c r="B34" s="40"/>
      <c r="C34" s="41" t="s">
        <v>77</v>
      </c>
      <c r="D34" s="40"/>
      <c r="E34" s="40"/>
      <c r="F34" s="40"/>
      <c r="G34" s="40"/>
      <c r="H34" s="40"/>
      <c r="I34" s="40"/>
      <c r="J34" s="40"/>
      <c r="K34" s="42" t="s">
        <v>76</v>
      </c>
      <c r="L34" s="42" t="s">
        <v>78</v>
      </c>
      <c r="M34" s="42" t="s">
        <v>79</v>
      </c>
      <c r="N34" s="40"/>
      <c r="O34" s="40"/>
      <c r="P34" s="40"/>
    </row>
    <row r="36" spans="1:16">
      <c r="A36" s="32" t="s">
        <v>74</v>
      </c>
    </row>
    <row r="37" spans="1:16">
      <c r="A37" s="32" t="s">
        <v>75</v>
      </c>
    </row>
  </sheetData>
  <conditionalFormatting sqref="P15 B14:C27 E15:J18 K14:L19 G27:J27 K21:L27 M15:O18 M14 M19 K20:M20 M27:O27 M21:M26">
    <cfRule type="containsText" dxfId="195" priority="241" operator="containsText" text="q">
      <formula>NOT(ISERROR(SEARCH("q",B14)))</formula>
    </cfRule>
    <cfRule type="containsText" dxfId="194" priority="242" operator="containsText" text="o">
      <formula>NOT(ISERROR(SEARCH("o",B14)))</formula>
    </cfRule>
    <cfRule type="containsText" dxfId="193" priority="243" operator="containsText" text="Y">
      <formula>NOT(ISERROR(SEARCH("Y",B14)))</formula>
    </cfRule>
    <cfRule type="containsText" dxfId="192" priority="244" operator="containsText" text="N">
      <formula>NOT(ISERROR(SEARCH("N",B14)))</formula>
    </cfRule>
  </conditionalFormatting>
  <conditionalFormatting sqref="J14">
    <cfRule type="containsText" dxfId="191" priority="237" operator="containsText" text="q">
      <formula>NOT(ISERROR(SEARCH("q",J14)))</formula>
    </cfRule>
    <cfRule type="containsText" dxfId="190" priority="238" operator="containsText" text="o">
      <formula>NOT(ISERROR(SEARCH("o",J14)))</formula>
    </cfRule>
    <cfRule type="containsText" dxfId="189" priority="239" operator="containsText" text="Y">
      <formula>NOT(ISERROR(SEARCH("Y",J14)))</formula>
    </cfRule>
    <cfRule type="containsText" dxfId="188" priority="240" operator="containsText" text="N">
      <formula>NOT(ISERROR(SEARCH("N",J14)))</formula>
    </cfRule>
  </conditionalFormatting>
  <conditionalFormatting sqref="D14:D15">
    <cfRule type="containsText" dxfId="187" priority="233" operator="containsText" text="q">
      <formula>NOT(ISERROR(SEARCH("q",D14)))</formula>
    </cfRule>
    <cfRule type="containsText" dxfId="186" priority="234" operator="containsText" text="o">
      <formula>NOT(ISERROR(SEARCH("o",D14)))</formula>
    </cfRule>
    <cfRule type="containsText" dxfId="185" priority="235" operator="containsText" text="Y">
      <formula>NOT(ISERROR(SEARCH("Y",D14)))</formula>
    </cfRule>
    <cfRule type="containsText" dxfId="184" priority="236" operator="containsText" text="N">
      <formula>NOT(ISERROR(SEARCH("N",D14)))</formula>
    </cfRule>
  </conditionalFormatting>
  <conditionalFormatting sqref="E14 D16:D18">
    <cfRule type="containsText" dxfId="183" priority="229" operator="containsText" text="q">
      <formula>NOT(ISERROR(SEARCH("q",D14)))</formula>
    </cfRule>
    <cfRule type="containsText" dxfId="182" priority="230" operator="containsText" text="o">
      <formula>NOT(ISERROR(SEARCH("o",D14)))</formula>
    </cfRule>
    <cfRule type="containsText" dxfId="181" priority="231" operator="containsText" text="Y">
      <formula>NOT(ISERROR(SEARCH("Y",D14)))</formula>
    </cfRule>
    <cfRule type="containsText" dxfId="180" priority="232" operator="containsText" text="N">
      <formula>NOT(ISERROR(SEARCH("N",D14)))</formula>
    </cfRule>
  </conditionalFormatting>
  <conditionalFormatting sqref="F14">
    <cfRule type="containsText" dxfId="179" priority="225" operator="containsText" text="q">
      <formula>NOT(ISERROR(SEARCH("q",F14)))</formula>
    </cfRule>
    <cfRule type="containsText" dxfId="178" priority="226" operator="containsText" text="o">
      <formula>NOT(ISERROR(SEARCH("o",F14)))</formula>
    </cfRule>
    <cfRule type="containsText" dxfId="177" priority="227" operator="containsText" text="Y">
      <formula>NOT(ISERROR(SEARCH("Y",F14)))</formula>
    </cfRule>
    <cfRule type="containsText" dxfId="176" priority="228" operator="containsText" text="N">
      <formula>NOT(ISERROR(SEARCH("N",F14)))</formula>
    </cfRule>
  </conditionalFormatting>
  <conditionalFormatting sqref="G14">
    <cfRule type="containsText" dxfId="175" priority="221" operator="containsText" text="q">
      <formula>NOT(ISERROR(SEARCH("q",G14)))</formula>
    </cfRule>
    <cfRule type="containsText" dxfId="174" priority="222" operator="containsText" text="o">
      <formula>NOT(ISERROR(SEARCH("o",G14)))</formula>
    </cfRule>
    <cfRule type="containsText" dxfId="173" priority="223" operator="containsText" text="Y">
      <formula>NOT(ISERROR(SEARCH("Y",G14)))</formula>
    </cfRule>
    <cfRule type="containsText" dxfId="172" priority="224" operator="containsText" text="N">
      <formula>NOT(ISERROR(SEARCH("N",G14)))</formula>
    </cfRule>
  </conditionalFormatting>
  <conditionalFormatting sqref="H14">
    <cfRule type="containsText" dxfId="171" priority="217" operator="containsText" text="q">
      <formula>NOT(ISERROR(SEARCH("q",H14)))</formula>
    </cfRule>
    <cfRule type="containsText" dxfId="170" priority="218" operator="containsText" text="o">
      <formula>NOT(ISERROR(SEARCH("o",H14)))</formula>
    </cfRule>
    <cfRule type="containsText" dxfId="169" priority="219" operator="containsText" text="Y">
      <formula>NOT(ISERROR(SEARCH("Y",H14)))</formula>
    </cfRule>
    <cfRule type="containsText" dxfId="168" priority="220" operator="containsText" text="N">
      <formula>NOT(ISERROR(SEARCH("N",H14)))</formula>
    </cfRule>
  </conditionalFormatting>
  <conditionalFormatting sqref="I14">
    <cfRule type="containsText" dxfId="167" priority="213" operator="containsText" text="q">
      <formula>NOT(ISERROR(SEARCH("q",I14)))</formula>
    </cfRule>
    <cfRule type="containsText" dxfId="166" priority="214" operator="containsText" text="o">
      <formula>NOT(ISERROR(SEARCH("o",I14)))</formula>
    </cfRule>
    <cfRule type="containsText" dxfId="165" priority="215" operator="containsText" text="Y">
      <formula>NOT(ISERROR(SEARCH("Y",I14)))</formula>
    </cfRule>
    <cfRule type="containsText" dxfId="164" priority="216" operator="containsText" text="N">
      <formula>NOT(ISERROR(SEARCH("N",I14)))</formula>
    </cfRule>
  </conditionalFormatting>
  <conditionalFormatting sqref="P14">
    <cfRule type="containsText" dxfId="163" priority="205" operator="containsText" text="q">
      <formula>NOT(ISERROR(SEARCH("q",P14)))</formula>
    </cfRule>
    <cfRule type="containsText" dxfId="162" priority="206" operator="containsText" text="o">
      <formula>NOT(ISERROR(SEARCH("o",P14)))</formula>
    </cfRule>
    <cfRule type="containsText" dxfId="161" priority="207" operator="containsText" text="Y">
      <formula>NOT(ISERROR(SEARCH("Y",P14)))</formula>
    </cfRule>
    <cfRule type="containsText" dxfId="160" priority="208" operator="containsText" text="N">
      <formula>NOT(ISERROR(SEARCH("N",P14)))</formula>
    </cfRule>
  </conditionalFormatting>
  <conditionalFormatting sqref="P16:P18">
    <cfRule type="containsText" dxfId="159" priority="201" operator="containsText" text="q">
      <formula>NOT(ISERROR(SEARCH("q",P16)))</formula>
    </cfRule>
    <cfRule type="containsText" dxfId="158" priority="202" operator="containsText" text="o">
      <formula>NOT(ISERROR(SEARCH("o",P16)))</formula>
    </cfRule>
    <cfRule type="containsText" dxfId="157" priority="203" operator="containsText" text="Y">
      <formula>NOT(ISERROR(SEARCH("Y",P16)))</formula>
    </cfRule>
    <cfRule type="containsText" dxfId="156" priority="204" operator="containsText" text="N">
      <formula>NOT(ISERROR(SEARCH("N",P16)))</formula>
    </cfRule>
  </conditionalFormatting>
  <conditionalFormatting sqref="N14">
    <cfRule type="containsText" dxfId="155" priority="193" operator="containsText" text="q">
      <formula>NOT(ISERROR(SEARCH("q",N14)))</formula>
    </cfRule>
    <cfRule type="containsText" dxfId="154" priority="194" operator="containsText" text="o">
      <formula>NOT(ISERROR(SEARCH("o",N14)))</formula>
    </cfRule>
    <cfRule type="containsText" dxfId="153" priority="195" operator="containsText" text="Y">
      <formula>NOT(ISERROR(SEARCH("Y",N14)))</formula>
    </cfRule>
    <cfRule type="containsText" dxfId="152" priority="196" operator="containsText" text="N">
      <formula>NOT(ISERROR(SEARCH("N",N14)))</formula>
    </cfRule>
  </conditionalFormatting>
  <conditionalFormatting sqref="O14">
    <cfRule type="containsText" dxfId="151" priority="189" operator="containsText" text="q">
      <formula>NOT(ISERROR(SEARCH("q",O14)))</formula>
    </cfRule>
    <cfRule type="containsText" dxfId="150" priority="190" operator="containsText" text="o">
      <formula>NOT(ISERROR(SEARCH("o",O14)))</formula>
    </cfRule>
    <cfRule type="containsText" dxfId="149" priority="191" operator="containsText" text="Y">
      <formula>NOT(ISERROR(SEARCH("Y",O14)))</formula>
    </cfRule>
    <cfRule type="containsText" dxfId="148" priority="192" operator="containsText" text="N">
      <formula>NOT(ISERROR(SEARCH("N",O14)))</formula>
    </cfRule>
  </conditionalFormatting>
  <conditionalFormatting sqref="O19">
    <cfRule type="containsText" dxfId="147" priority="141" operator="containsText" text="q">
      <formula>NOT(ISERROR(SEARCH("q",O19)))</formula>
    </cfRule>
    <cfRule type="containsText" dxfId="146" priority="142" operator="containsText" text="o">
      <formula>NOT(ISERROR(SEARCH("o",O19)))</formula>
    </cfRule>
    <cfRule type="containsText" dxfId="145" priority="143" operator="containsText" text="Y">
      <formula>NOT(ISERROR(SEARCH("Y",O19)))</formula>
    </cfRule>
    <cfRule type="containsText" dxfId="144" priority="144" operator="containsText" text="N">
      <formula>NOT(ISERROR(SEARCH("N",O19)))</formula>
    </cfRule>
  </conditionalFormatting>
  <conditionalFormatting sqref="J19">
    <cfRule type="containsText" dxfId="143" priority="185" operator="containsText" text="q">
      <formula>NOT(ISERROR(SEARCH("q",J19)))</formula>
    </cfRule>
    <cfRule type="containsText" dxfId="142" priority="186" operator="containsText" text="o">
      <formula>NOT(ISERROR(SEARCH("o",J19)))</formula>
    </cfRule>
    <cfRule type="containsText" dxfId="141" priority="187" operator="containsText" text="Y">
      <formula>NOT(ISERROR(SEARCH("Y",J19)))</formula>
    </cfRule>
    <cfRule type="containsText" dxfId="140" priority="188" operator="containsText" text="N">
      <formula>NOT(ISERROR(SEARCH("N",J19)))</formula>
    </cfRule>
  </conditionalFormatting>
  <conditionalFormatting sqref="D19">
    <cfRule type="containsText" dxfId="139" priority="181" operator="containsText" text="q">
      <formula>NOT(ISERROR(SEARCH("q",D19)))</formula>
    </cfRule>
    <cfRule type="containsText" dxfId="138" priority="182" operator="containsText" text="o">
      <formula>NOT(ISERROR(SEARCH("o",D19)))</formula>
    </cfRule>
    <cfRule type="containsText" dxfId="137" priority="183" operator="containsText" text="Y">
      <formula>NOT(ISERROR(SEARCH("Y",D19)))</formula>
    </cfRule>
    <cfRule type="containsText" dxfId="136" priority="184" operator="containsText" text="N">
      <formula>NOT(ISERROR(SEARCH("N",D19)))</formula>
    </cfRule>
  </conditionalFormatting>
  <conditionalFormatting sqref="E19">
    <cfRule type="containsText" dxfId="135" priority="177" operator="containsText" text="q">
      <formula>NOT(ISERROR(SEARCH("q",E19)))</formula>
    </cfRule>
    <cfRule type="containsText" dxfId="134" priority="178" operator="containsText" text="o">
      <formula>NOT(ISERROR(SEARCH("o",E19)))</formula>
    </cfRule>
    <cfRule type="containsText" dxfId="133" priority="179" operator="containsText" text="Y">
      <formula>NOT(ISERROR(SEARCH("Y",E19)))</formula>
    </cfRule>
    <cfRule type="containsText" dxfId="132" priority="180" operator="containsText" text="N">
      <formula>NOT(ISERROR(SEARCH("N",E19)))</formula>
    </cfRule>
  </conditionalFormatting>
  <conditionalFormatting sqref="F19">
    <cfRule type="containsText" dxfId="131" priority="173" operator="containsText" text="q">
      <formula>NOT(ISERROR(SEARCH("q",F19)))</formula>
    </cfRule>
    <cfRule type="containsText" dxfId="130" priority="174" operator="containsText" text="o">
      <formula>NOT(ISERROR(SEARCH("o",F19)))</formula>
    </cfRule>
    <cfRule type="containsText" dxfId="129" priority="175" operator="containsText" text="Y">
      <formula>NOT(ISERROR(SEARCH("Y",F19)))</formula>
    </cfRule>
    <cfRule type="containsText" dxfId="128" priority="176" operator="containsText" text="N">
      <formula>NOT(ISERROR(SEARCH("N",F19)))</formula>
    </cfRule>
  </conditionalFormatting>
  <conditionalFormatting sqref="G19">
    <cfRule type="containsText" dxfId="127" priority="169" operator="containsText" text="q">
      <formula>NOT(ISERROR(SEARCH("q",G19)))</formula>
    </cfRule>
    <cfRule type="containsText" dxfId="126" priority="170" operator="containsText" text="o">
      <formula>NOT(ISERROR(SEARCH("o",G19)))</formula>
    </cfRule>
    <cfRule type="containsText" dxfId="125" priority="171" operator="containsText" text="Y">
      <formula>NOT(ISERROR(SEARCH("Y",G19)))</formula>
    </cfRule>
    <cfRule type="containsText" dxfId="124" priority="172" operator="containsText" text="N">
      <formula>NOT(ISERROR(SEARCH("N",G19)))</formula>
    </cfRule>
  </conditionalFormatting>
  <conditionalFormatting sqref="H19">
    <cfRule type="containsText" dxfId="123" priority="165" operator="containsText" text="q">
      <formula>NOT(ISERROR(SEARCH("q",H19)))</formula>
    </cfRule>
    <cfRule type="containsText" dxfId="122" priority="166" operator="containsText" text="o">
      <formula>NOT(ISERROR(SEARCH("o",H19)))</formula>
    </cfRule>
    <cfRule type="containsText" dxfId="121" priority="167" operator="containsText" text="Y">
      <formula>NOT(ISERROR(SEARCH("Y",H19)))</formula>
    </cfRule>
    <cfRule type="containsText" dxfId="120" priority="168" operator="containsText" text="N">
      <formula>NOT(ISERROR(SEARCH("N",H19)))</formula>
    </cfRule>
  </conditionalFormatting>
  <conditionalFormatting sqref="I19">
    <cfRule type="containsText" dxfId="119" priority="161" operator="containsText" text="q">
      <formula>NOT(ISERROR(SEARCH("q",I19)))</formula>
    </cfRule>
    <cfRule type="containsText" dxfId="118" priority="162" operator="containsText" text="o">
      <formula>NOT(ISERROR(SEARCH("o",I19)))</formula>
    </cfRule>
    <cfRule type="containsText" dxfId="117" priority="163" operator="containsText" text="Y">
      <formula>NOT(ISERROR(SEARCH("Y",I19)))</formula>
    </cfRule>
    <cfRule type="containsText" dxfId="116" priority="164" operator="containsText" text="N">
      <formula>NOT(ISERROR(SEARCH("N",I19)))</formula>
    </cfRule>
  </conditionalFormatting>
  <conditionalFormatting sqref="P19">
    <cfRule type="containsText" dxfId="115" priority="153" operator="containsText" text="q">
      <formula>NOT(ISERROR(SEARCH("q",P19)))</formula>
    </cfRule>
    <cfRule type="containsText" dxfId="114" priority="154" operator="containsText" text="o">
      <formula>NOT(ISERROR(SEARCH("o",P19)))</formula>
    </cfRule>
    <cfRule type="containsText" dxfId="113" priority="155" operator="containsText" text="Y">
      <formula>NOT(ISERROR(SEARCH("Y",P19)))</formula>
    </cfRule>
    <cfRule type="containsText" dxfId="112" priority="156" operator="containsText" text="N">
      <formula>NOT(ISERROR(SEARCH("N",P19)))</formula>
    </cfRule>
  </conditionalFormatting>
  <conditionalFormatting sqref="N19">
    <cfRule type="containsText" dxfId="111" priority="145" operator="containsText" text="q">
      <formula>NOT(ISERROR(SEARCH("q",N19)))</formula>
    </cfRule>
    <cfRule type="containsText" dxfId="110" priority="146" operator="containsText" text="o">
      <formula>NOT(ISERROR(SEARCH("o",N19)))</formula>
    </cfRule>
    <cfRule type="containsText" dxfId="109" priority="147" operator="containsText" text="Y">
      <formula>NOT(ISERROR(SEARCH("Y",N19)))</formula>
    </cfRule>
    <cfRule type="containsText" dxfId="108" priority="148" operator="containsText" text="N">
      <formula>NOT(ISERROR(SEARCH("N",N19)))</formula>
    </cfRule>
  </conditionalFormatting>
  <conditionalFormatting sqref="O20">
    <cfRule type="containsText" dxfId="107" priority="77" operator="containsText" text="q">
      <formula>NOT(ISERROR(SEARCH("q",O20)))</formula>
    </cfRule>
    <cfRule type="containsText" dxfId="106" priority="78" operator="containsText" text="o">
      <formula>NOT(ISERROR(SEARCH("o",O20)))</formula>
    </cfRule>
    <cfRule type="containsText" dxfId="105" priority="79" operator="containsText" text="Y">
      <formula>NOT(ISERROR(SEARCH("Y",O20)))</formula>
    </cfRule>
    <cfRule type="containsText" dxfId="104" priority="80" operator="containsText" text="N">
      <formula>NOT(ISERROR(SEARCH("N",O20)))</formula>
    </cfRule>
  </conditionalFormatting>
  <conditionalFormatting sqref="D20:J20">
    <cfRule type="containsText" dxfId="99" priority="129" operator="containsText" text="q">
      <formula>NOT(ISERROR(SEARCH("q",D20)))</formula>
    </cfRule>
    <cfRule type="containsText" dxfId="98" priority="130" operator="containsText" text="o">
      <formula>NOT(ISERROR(SEARCH("o",D20)))</formula>
    </cfRule>
    <cfRule type="containsText" dxfId="97" priority="131" operator="containsText" text="Y">
      <formula>NOT(ISERROR(SEARCH("Y",D20)))</formula>
    </cfRule>
    <cfRule type="containsText" dxfId="96" priority="132" operator="containsText" text="N">
      <formula>NOT(ISERROR(SEARCH("N",D20)))</formula>
    </cfRule>
  </conditionalFormatting>
  <conditionalFormatting sqref="Q20">
    <cfRule type="containsText" dxfId="75" priority="97" operator="containsText" text="q">
      <formula>NOT(ISERROR(SEARCH("q",Q20)))</formula>
    </cfRule>
    <cfRule type="containsText" dxfId="74" priority="98" operator="containsText" text="o">
      <formula>NOT(ISERROR(SEARCH("o",Q20)))</formula>
    </cfRule>
    <cfRule type="containsText" dxfId="73" priority="99" operator="containsText" text="Y">
      <formula>NOT(ISERROR(SEARCH("Y",Q20)))</formula>
    </cfRule>
    <cfRule type="containsText" dxfId="72" priority="100" operator="containsText" text="N">
      <formula>NOT(ISERROR(SEARCH("N",Q20)))</formula>
    </cfRule>
  </conditionalFormatting>
  <conditionalFormatting sqref="R20">
    <cfRule type="containsText" dxfId="71" priority="93" operator="containsText" text="q">
      <formula>NOT(ISERROR(SEARCH("q",R20)))</formula>
    </cfRule>
    <cfRule type="containsText" dxfId="70" priority="94" operator="containsText" text="o">
      <formula>NOT(ISERROR(SEARCH("o",R20)))</formula>
    </cfRule>
    <cfRule type="containsText" dxfId="69" priority="95" operator="containsText" text="Y">
      <formula>NOT(ISERROR(SEARCH("Y",R20)))</formula>
    </cfRule>
    <cfRule type="containsText" dxfId="68" priority="96" operator="containsText" text="N">
      <formula>NOT(ISERROR(SEARCH("N",R20)))</formula>
    </cfRule>
  </conditionalFormatting>
  <conditionalFormatting sqref="S20">
    <cfRule type="containsText" dxfId="67" priority="89" operator="containsText" text="q">
      <formula>NOT(ISERROR(SEARCH("q",S20)))</formula>
    </cfRule>
    <cfRule type="containsText" dxfId="66" priority="90" operator="containsText" text="o">
      <formula>NOT(ISERROR(SEARCH("o",S20)))</formula>
    </cfRule>
    <cfRule type="containsText" dxfId="65" priority="91" operator="containsText" text="Y">
      <formula>NOT(ISERROR(SEARCH("Y",S20)))</formula>
    </cfRule>
    <cfRule type="containsText" dxfId="64" priority="92" operator="containsText" text="N">
      <formula>NOT(ISERROR(SEARCH("N",S20)))</formula>
    </cfRule>
  </conditionalFormatting>
  <conditionalFormatting sqref="P20">
    <cfRule type="containsText" dxfId="63" priority="85" operator="containsText" text="q">
      <formula>NOT(ISERROR(SEARCH("q",P20)))</formula>
    </cfRule>
    <cfRule type="containsText" dxfId="62" priority="86" operator="containsText" text="o">
      <formula>NOT(ISERROR(SEARCH("o",P20)))</formula>
    </cfRule>
    <cfRule type="containsText" dxfId="61" priority="87" operator="containsText" text="Y">
      <formula>NOT(ISERROR(SEARCH("Y",P20)))</formula>
    </cfRule>
    <cfRule type="containsText" dxfId="60" priority="88" operator="containsText" text="N">
      <formula>NOT(ISERROR(SEARCH("N",P20)))</formula>
    </cfRule>
  </conditionalFormatting>
  <conditionalFormatting sqref="N20">
    <cfRule type="containsText" dxfId="59" priority="81" operator="containsText" text="q">
      <formula>NOT(ISERROR(SEARCH("q",N20)))</formula>
    </cfRule>
    <cfRule type="containsText" dxfId="58" priority="82" operator="containsText" text="o">
      <formula>NOT(ISERROR(SEARCH("o",N20)))</formula>
    </cfRule>
    <cfRule type="containsText" dxfId="57" priority="83" operator="containsText" text="Y">
      <formula>NOT(ISERROR(SEARCH("Y",N20)))</formula>
    </cfRule>
    <cfRule type="containsText" dxfId="56" priority="84" operator="containsText" text="N">
      <formula>NOT(ISERROR(SEARCH("N",N20)))</formula>
    </cfRule>
  </conditionalFormatting>
  <conditionalFormatting sqref="Q27:S27">
    <cfRule type="containsText" dxfId="55" priority="69" operator="containsText" text="q">
      <formula>NOT(ISERROR(SEARCH("q",Q27)))</formula>
    </cfRule>
    <cfRule type="containsText" dxfId="54" priority="70" operator="containsText" text="o">
      <formula>NOT(ISERROR(SEARCH("o",Q27)))</formula>
    </cfRule>
    <cfRule type="containsText" dxfId="53" priority="71" operator="containsText" text="Y">
      <formula>NOT(ISERROR(SEARCH("Y",Q27)))</formula>
    </cfRule>
    <cfRule type="containsText" dxfId="52" priority="72" operator="containsText" text="N">
      <formula>NOT(ISERROR(SEARCH("N",Q27)))</formula>
    </cfRule>
  </conditionalFormatting>
  <conditionalFormatting sqref="O21:O26">
    <cfRule type="containsText" dxfId="51" priority="1" operator="containsText" text="q">
      <formula>NOT(ISERROR(SEARCH("q",O21)))</formula>
    </cfRule>
    <cfRule type="containsText" dxfId="50" priority="2" operator="containsText" text="o">
      <formula>NOT(ISERROR(SEARCH("o",O21)))</formula>
    </cfRule>
    <cfRule type="containsText" dxfId="49" priority="3" operator="containsText" text="Y">
      <formula>NOT(ISERROR(SEARCH("Y",O21)))</formula>
    </cfRule>
    <cfRule type="containsText" dxfId="48" priority="4" operator="containsText" text="N">
      <formula>NOT(ISERROR(SEARCH("N",O21)))</formula>
    </cfRule>
  </conditionalFormatting>
  <conditionalFormatting sqref="J21:J26">
    <cfRule type="containsText" dxfId="47" priority="61" operator="containsText" text="q">
      <formula>NOT(ISERROR(SEARCH("q",J21)))</formula>
    </cfRule>
    <cfRule type="containsText" dxfId="46" priority="62" operator="containsText" text="o">
      <formula>NOT(ISERROR(SEARCH("o",J21)))</formula>
    </cfRule>
    <cfRule type="containsText" dxfId="45" priority="63" operator="containsText" text="Y">
      <formula>NOT(ISERROR(SEARCH("Y",J21)))</formula>
    </cfRule>
    <cfRule type="containsText" dxfId="44" priority="64" operator="containsText" text="N">
      <formula>NOT(ISERROR(SEARCH("N",J21)))</formula>
    </cfRule>
  </conditionalFormatting>
  <conditionalFormatting sqref="D21:D27">
    <cfRule type="containsText" dxfId="43" priority="57" operator="containsText" text="q">
      <formula>NOT(ISERROR(SEARCH("q",D21)))</formula>
    </cfRule>
    <cfRule type="containsText" dxfId="42" priority="58" operator="containsText" text="o">
      <formula>NOT(ISERROR(SEARCH("o",D21)))</formula>
    </cfRule>
    <cfRule type="containsText" dxfId="41" priority="59" operator="containsText" text="Y">
      <formula>NOT(ISERROR(SEARCH("Y",D21)))</formula>
    </cfRule>
    <cfRule type="containsText" dxfId="40" priority="60" operator="containsText" text="N">
      <formula>NOT(ISERROR(SEARCH("N",D21)))</formula>
    </cfRule>
  </conditionalFormatting>
  <conditionalFormatting sqref="E21:E27">
    <cfRule type="containsText" dxfId="39" priority="53" operator="containsText" text="q">
      <formula>NOT(ISERROR(SEARCH("q",E21)))</formula>
    </cfRule>
    <cfRule type="containsText" dxfId="38" priority="54" operator="containsText" text="o">
      <formula>NOT(ISERROR(SEARCH("o",E21)))</formula>
    </cfRule>
    <cfRule type="containsText" dxfId="37" priority="55" operator="containsText" text="Y">
      <formula>NOT(ISERROR(SEARCH("Y",E21)))</formula>
    </cfRule>
    <cfRule type="containsText" dxfId="36" priority="56" operator="containsText" text="N">
      <formula>NOT(ISERROR(SEARCH("N",E21)))</formula>
    </cfRule>
  </conditionalFormatting>
  <conditionalFormatting sqref="F21:F26">
    <cfRule type="containsText" dxfId="35" priority="49" operator="containsText" text="q">
      <formula>NOT(ISERROR(SEARCH("q",F21)))</formula>
    </cfRule>
    <cfRule type="containsText" dxfId="34" priority="50" operator="containsText" text="o">
      <formula>NOT(ISERROR(SEARCH("o",F21)))</formula>
    </cfRule>
    <cfRule type="containsText" dxfId="33" priority="51" operator="containsText" text="Y">
      <formula>NOT(ISERROR(SEARCH("Y",F21)))</formula>
    </cfRule>
    <cfRule type="containsText" dxfId="32" priority="52" operator="containsText" text="N">
      <formula>NOT(ISERROR(SEARCH("N",F21)))</formula>
    </cfRule>
  </conditionalFormatting>
  <conditionalFormatting sqref="G21:G26">
    <cfRule type="containsText" dxfId="31" priority="45" operator="containsText" text="q">
      <formula>NOT(ISERROR(SEARCH("q",G21)))</formula>
    </cfRule>
    <cfRule type="containsText" dxfId="30" priority="46" operator="containsText" text="o">
      <formula>NOT(ISERROR(SEARCH("o",G21)))</formula>
    </cfRule>
    <cfRule type="containsText" dxfId="29" priority="47" operator="containsText" text="Y">
      <formula>NOT(ISERROR(SEARCH("Y",G21)))</formula>
    </cfRule>
    <cfRule type="containsText" dxfId="28" priority="48" operator="containsText" text="N">
      <formula>NOT(ISERROR(SEARCH("N",G21)))</formula>
    </cfRule>
  </conditionalFormatting>
  <conditionalFormatting sqref="H21:H26">
    <cfRule type="containsText" dxfId="27" priority="41" operator="containsText" text="q">
      <formula>NOT(ISERROR(SEARCH("q",H21)))</formula>
    </cfRule>
    <cfRule type="containsText" dxfId="26" priority="42" operator="containsText" text="o">
      <formula>NOT(ISERROR(SEARCH("o",H21)))</formula>
    </cfRule>
    <cfRule type="containsText" dxfId="25" priority="43" operator="containsText" text="Y">
      <formula>NOT(ISERROR(SEARCH("Y",H21)))</formula>
    </cfRule>
    <cfRule type="containsText" dxfId="24" priority="44" operator="containsText" text="N">
      <formula>NOT(ISERROR(SEARCH("N",H21)))</formula>
    </cfRule>
  </conditionalFormatting>
  <conditionalFormatting sqref="I21:I26">
    <cfRule type="containsText" dxfId="23" priority="37" operator="containsText" text="q">
      <formula>NOT(ISERROR(SEARCH("q",I21)))</formula>
    </cfRule>
    <cfRule type="containsText" dxfId="22" priority="38" operator="containsText" text="o">
      <formula>NOT(ISERROR(SEARCH("o",I21)))</formula>
    </cfRule>
    <cfRule type="containsText" dxfId="21" priority="39" operator="containsText" text="Y">
      <formula>NOT(ISERROR(SEARCH("Y",I21)))</formula>
    </cfRule>
    <cfRule type="containsText" dxfId="20" priority="40" operator="containsText" text="N">
      <formula>NOT(ISERROR(SEARCH("N",I21)))</formula>
    </cfRule>
  </conditionalFormatting>
  <conditionalFormatting sqref="Q21:Q26">
    <cfRule type="containsText" dxfId="19" priority="25" operator="containsText" text="q">
      <formula>NOT(ISERROR(SEARCH("q",Q21)))</formula>
    </cfRule>
    <cfRule type="containsText" dxfId="18" priority="26" operator="containsText" text="o">
      <formula>NOT(ISERROR(SEARCH("o",Q21)))</formula>
    </cfRule>
    <cfRule type="containsText" dxfId="17" priority="27" operator="containsText" text="Y">
      <formula>NOT(ISERROR(SEARCH("Y",Q21)))</formula>
    </cfRule>
    <cfRule type="containsText" dxfId="16" priority="28" operator="containsText" text="N">
      <formula>NOT(ISERROR(SEARCH("N",Q21)))</formula>
    </cfRule>
  </conditionalFormatting>
  <conditionalFormatting sqref="R21:R26">
    <cfRule type="containsText" dxfId="15" priority="21" operator="containsText" text="q">
      <formula>NOT(ISERROR(SEARCH("q",R21)))</formula>
    </cfRule>
    <cfRule type="containsText" dxfId="14" priority="22" operator="containsText" text="o">
      <formula>NOT(ISERROR(SEARCH("o",R21)))</formula>
    </cfRule>
    <cfRule type="containsText" dxfId="13" priority="23" operator="containsText" text="Y">
      <formula>NOT(ISERROR(SEARCH("Y",R21)))</formula>
    </cfRule>
    <cfRule type="containsText" dxfId="12" priority="24" operator="containsText" text="N">
      <formula>NOT(ISERROR(SEARCH("N",R21)))</formula>
    </cfRule>
  </conditionalFormatting>
  <conditionalFormatting sqref="S21:S26">
    <cfRule type="containsText" dxfId="11" priority="17" operator="containsText" text="q">
      <formula>NOT(ISERROR(SEARCH("q",S21)))</formula>
    </cfRule>
    <cfRule type="containsText" dxfId="10" priority="18" operator="containsText" text="o">
      <formula>NOT(ISERROR(SEARCH("o",S21)))</formula>
    </cfRule>
    <cfRule type="containsText" dxfId="9" priority="19" operator="containsText" text="Y">
      <formula>NOT(ISERROR(SEARCH("Y",S21)))</formula>
    </cfRule>
    <cfRule type="containsText" dxfId="8" priority="20" operator="containsText" text="N">
      <formula>NOT(ISERROR(SEARCH("N",S21)))</formula>
    </cfRule>
  </conditionalFormatting>
  <conditionalFormatting sqref="P21:P26">
    <cfRule type="containsText" dxfId="7" priority="13" operator="containsText" text="q">
      <formula>NOT(ISERROR(SEARCH("q",P21)))</formula>
    </cfRule>
    <cfRule type="containsText" dxfId="6" priority="14" operator="containsText" text="o">
      <formula>NOT(ISERROR(SEARCH("o",P21)))</formula>
    </cfRule>
    <cfRule type="containsText" dxfId="5" priority="15" operator="containsText" text="Y">
      <formula>NOT(ISERROR(SEARCH("Y",P21)))</formula>
    </cfRule>
    <cfRule type="containsText" dxfId="4" priority="16" operator="containsText" text="N">
      <formula>NOT(ISERROR(SEARCH("N",P21)))</formula>
    </cfRule>
  </conditionalFormatting>
  <conditionalFormatting sqref="N21:N26">
    <cfRule type="containsText" dxfId="3" priority="5" operator="containsText" text="q">
      <formula>NOT(ISERROR(SEARCH("q",N21)))</formula>
    </cfRule>
    <cfRule type="containsText" dxfId="2" priority="6" operator="containsText" text="o">
      <formula>NOT(ISERROR(SEARCH("o",N21)))</formula>
    </cfRule>
    <cfRule type="containsText" dxfId="1" priority="7" operator="containsText" text="Y">
      <formula>NOT(ISERROR(SEARCH("Y",N21)))</formula>
    </cfRule>
    <cfRule type="containsText" dxfId="0" priority="8" operator="containsText" text="N">
      <formula>NOT(ISERROR(SEARCH("N",N21)))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 B.J.</dc:creator>
  <cp:lastModifiedBy>Callow B.J.</cp:lastModifiedBy>
  <dcterms:created xsi:type="dcterms:W3CDTF">2021-01-04T22:28:42Z</dcterms:created>
  <dcterms:modified xsi:type="dcterms:W3CDTF">2021-01-04T23:44:20Z</dcterms:modified>
</cp:coreProperties>
</file>