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\\filestore.soton.ac.uk\users\asd202\mydocuments\Publications\2022 Laura Correlations\8 Raw Data\"/>
    </mc:Choice>
  </mc:AlternateContent>
  <xr:revisionPtr revIDLastSave="0" documentId="13_ncr:1_{4A5290D1-D7D9-4773-80EC-FBF0A026779E}" xr6:coauthVersionLast="47" xr6:coauthVersionMax="47" xr10:uidLastSave="{00000000-0000-0000-0000-000000000000}"/>
  <bookViews>
    <workbookView xWindow="-120" yWindow="-120" windowWidth="20730" windowHeight="11160" xr2:uid="{A8312F67-4D14-4868-A896-3A7081C9A49E}"/>
  </bookViews>
  <sheets>
    <sheet name="Figure 4" sheetId="36" r:id="rId1"/>
    <sheet name="Figure 5" sheetId="41" r:id="rId2"/>
    <sheet name="Figure 6" sheetId="39" r:id="rId3"/>
    <sheet name="Figure 7" sheetId="3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36" l="1"/>
  <c r="T8" i="36"/>
  <c r="U14" i="36"/>
  <c r="D6" i="36"/>
  <c r="AE34" i="36"/>
  <c r="AF34" i="36"/>
  <c r="AG34" i="36"/>
  <c r="AH34" i="36"/>
  <c r="AI34" i="36"/>
  <c r="AJ34" i="36"/>
  <c r="AK34" i="36"/>
  <c r="AL34" i="36"/>
  <c r="AM34" i="36"/>
  <c r="AN34" i="36"/>
  <c r="AO34" i="36"/>
  <c r="AP34" i="36"/>
  <c r="AQ34" i="36"/>
  <c r="AR34" i="36"/>
  <c r="AS34" i="36"/>
  <c r="AT34" i="36"/>
  <c r="AD34" i="36"/>
  <c r="J16" i="41"/>
  <c r="J15" i="41"/>
  <c r="J14" i="41"/>
  <c r="J13" i="41"/>
  <c r="J12" i="41"/>
  <c r="J11" i="41"/>
  <c r="J10" i="41"/>
  <c r="J9" i="41"/>
  <c r="J8" i="41"/>
  <c r="J7" i="41"/>
  <c r="J6" i="41"/>
  <c r="J5" i="41"/>
  <c r="J4" i="41"/>
  <c r="J3" i="41"/>
  <c r="J2" i="41"/>
  <c r="J14" i="36"/>
  <c r="AE27" i="36"/>
  <c r="AF27" i="36"/>
  <c r="AG27" i="36"/>
  <c r="AH27" i="36"/>
  <c r="AI27" i="36"/>
  <c r="AJ27" i="36"/>
  <c r="AK27" i="36"/>
  <c r="AL27" i="36"/>
  <c r="AM27" i="36"/>
  <c r="AN27" i="36"/>
  <c r="AO27" i="36"/>
  <c r="AP27" i="36"/>
  <c r="AQ27" i="36"/>
  <c r="AR27" i="36"/>
  <c r="AS27" i="36"/>
  <c r="AT27" i="36"/>
  <c r="AE28" i="36"/>
  <c r="AF28" i="36"/>
  <c r="AG28" i="36"/>
  <c r="AH28" i="36"/>
  <c r="AI28" i="36"/>
  <c r="AJ28" i="36"/>
  <c r="AK28" i="36"/>
  <c r="AL28" i="36"/>
  <c r="AM28" i="36"/>
  <c r="AN28" i="36"/>
  <c r="AO28" i="36"/>
  <c r="AP28" i="36"/>
  <c r="AQ28" i="36"/>
  <c r="AR28" i="36"/>
  <c r="AS28" i="36"/>
  <c r="AT28" i="36"/>
  <c r="AE29" i="36"/>
  <c r="AF29" i="36"/>
  <c r="AG29" i="36"/>
  <c r="AH29" i="36"/>
  <c r="AI29" i="36"/>
  <c r="AJ29" i="36"/>
  <c r="AK29" i="36"/>
  <c r="AL29" i="36"/>
  <c r="AM29" i="36"/>
  <c r="AN29" i="36"/>
  <c r="AO29" i="36"/>
  <c r="AP29" i="36"/>
  <c r="AQ29" i="36"/>
  <c r="AR29" i="36"/>
  <c r="AS29" i="36"/>
  <c r="AT29" i="36"/>
  <c r="AU29" i="36"/>
  <c r="AD29" i="36"/>
  <c r="AD28" i="36"/>
  <c r="AD27" i="36"/>
  <c r="AU4" i="36" l="1"/>
  <c r="AU7" i="36"/>
  <c r="AU9" i="36"/>
  <c r="AU10" i="36"/>
  <c r="Y32" i="33"/>
  <c r="Y31" i="33"/>
  <c r="Y30" i="33"/>
  <c r="Y29" i="33"/>
  <c r="Y28" i="33"/>
  <c r="Y27" i="33"/>
  <c r="Y26" i="33"/>
  <c r="Y25" i="33"/>
  <c r="C22" i="33"/>
  <c r="D22" i="33"/>
  <c r="E22" i="33"/>
  <c r="F22" i="33"/>
  <c r="G22" i="33"/>
  <c r="H22" i="33"/>
  <c r="I22" i="33"/>
  <c r="J22" i="33"/>
  <c r="K22" i="33"/>
  <c r="L22" i="33"/>
  <c r="M22" i="33"/>
  <c r="N22" i="33"/>
  <c r="O22" i="33"/>
  <c r="P22" i="33"/>
  <c r="Q22" i="33"/>
  <c r="R22" i="33"/>
  <c r="S22" i="33"/>
  <c r="T22" i="33"/>
  <c r="U22" i="33"/>
  <c r="B22" i="33"/>
  <c r="AU34" i="36" l="1"/>
  <c r="J17" i="36"/>
  <c r="AU28" i="36"/>
  <c r="AU27" i="36"/>
  <c r="Y15" i="33"/>
  <c r="Y16" i="33"/>
  <c r="Y21" i="33"/>
  <c r="Y19" i="33"/>
  <c r="Y20" i="33"/>
  <c r="Y18" i="33"/>
  <c r="Y14" i="33"/>
  <c r="Y17" i="33"/>
  <c r="C3" i="39"/>
  <c r="D3" i="39"/>
  <c r="E3" i="39"/>
  <c r="F3" i="39"/>
  <c r="G3" i="39"/>
  <c r="H3" i="39"/>
  <c r="I3" i="39"/>
  <c r="J3" i="39"/>
  <c r="K3" i="39"/>
  <c r="L3" i="39"/>
  <c r="M3" i="39"/>
  <c r="N3" i="39"/>
  <c r="O3" i="39"/>
  <c r="P3" i="39"/>
  <c r="Q3" i="39"/>
  <c r="R3" i="39"/>
  <c r="S3" i="39"/>
  <c r="T3" i="39"/>
  <c r="U3" i="39"/>
  <c r="B3" i="39"/>
  <c r="I4" i="39"/>
  <c r="C2" i="39"/>
  <c r="D2" i="39"/>
  <c r="E2" i="39"/>
  <c r="F2" i="39"/>
  <c r="G2" i="39"/>
  <c r="H2" i="39"/>
  <c r="I2" i="39"/>
  <c r="J2" i="39"/>
  <c r="K2" i="39"/>
  <c r="L2" i="39"/>
  <c r="M2" i="39"/>
  <c r="N2" i="39"/>
  <c r="O2" i="39"/>
  <c r="P2" i="39"/>
  <c r="Q2" i="39"/>
  <c r="R2" i="39"/>
  <c r="S2" i="39"/>
  <c r="T2" i="39"/>
  <c r="U2" i="39"/>
  <c r="C4" i="39"/>
  <c r="D4" i="39"/>
  <c r="E4" i="39"/>
  <c r="F4" i="39"/>
  <c r="G4" i="39"/>
  <c r="H4" i="39"/>
  <c r="J4" i="39"/>
  <c r="K4" i="39"/>
  <c r="L4" i="39"/>
  <c r="M4" i="39"/>
  <c r="N4" i="39"/>
  <c r="O4" i="39"/>
  <c r="P4" i="39"/>
  <c r="Q4" i="39"/>
  <c r="R4" i="39"/>
  <c r="S4" i="39"/>
  <c r="T4" i="39"/>
  <c r="U4" i="39"/>
  <c r="C5" i="39"/>
  <c r="D5" i="39"/>
  <c r="E5" i="39"/>
  <c r="F5" i="39"/>
  <c r="G5" i="39"/>
  <c r="H5" i="39"/>
  <c r="I5" i="39"/>
  <c r="J5" i="39"/>
  <c r="K5" i="39"/>
  <c r="L5" i="39"/>
  <c r="M5" i="39"/>
  <c r="N5" i="39"/>
  <c r="O5" i="39"/>
  <c r="P5" i="39"/>
  <c r="Q5" i="39"/>
  <c r="R5" i="39"/>
  <c r="S5" i="39"/>
  <c r="T5" i="39"/>
  <c r="U5" i="39"/>
  <c r="B5" i="39"/>
  <c r="B4" i="39"/>
  <c r="B2" i="39"/>
  <c r="J15" i="36"/>
  <c r="E15" i="36"/>
  <c r="H15" i="36"/>
  <c r="F15" i="36"/>
  <c r="O15" i="36"/>
  <c r="S15" i="36"/>
  <c r="L15" i="36"/>
  <c r="I15" i="36"/>
  <c r="Q15" i="36"/>
  <c r="D15" i="36"/>
  <c r="R15" i="36"/>
  <c r="T15" i="36"/>
  <c r="U15" i="36"/>
  <c r="M15" i="36"/>
  <c r="K15" i="36"/>
  <c r="G15" i="36"/>
  <c r="P15" i="36"/>
  <c r="J21" i="36"/>
  <c r="E17" i="36"/>
  <c r="H17" i="36"/>
  <c r="F17" i="36"/>
  <c r="O17" i="36"/>
  <c r="S17" i="36"/>
  <c r="L17" i="36"/>
  <c r="I17" i="36"/>
  <c r="Q17" i="36"/>
  <c r="D17" i="36"/>
  <c r="R17" i="36"/>
  <c r="N17" i="36"/>
  <c r="T17" i="36"/>
  <c r="U17" i="36"/>
  <c r="M17" i="36"/>
  <c r="K17" i="36"/>
  <c r="G17" i="36"/>
  <c r="E8" i="36"/>
  <c r="H8" i="36"/>
  <c r="F8" i="36"/>
  <c r="O8" i="36"/>
  <c r="S8" i="36"/>
  <c r="L8" i="36"/>
  <c r="I8" i="36"/>
  <c r="Q8" i="36"/>
  <c r="D8" i="36"/>
  <c r="R8" i="36"/>
  <c r="N8" i="36"/>
  <c r="U8" i="36"/>
  <c r="M8" i="36"/>
  <c r="K8" i="36"/>
  <c r="P8" i="36"/>
  <c r="J8" i="36"/>
  <c r="E12" i="36"/>
  <c r="H12" i="36"/>
  <c r="F12" i="36"/>
  <c r="O12" i="36"/>
  <c r="S12" i="36"/>
  <c r="L12" i="36"/>
  <c r="I12" i="36"/>
  <c r="Q12" i="36"/>
  <c r="D12" i="36"/>
  <c r="R12" i="36"/>
  <c r="N12" i="36"/>
  <c r="T12" i="36"/>
  <c r="U12" i="36"/>
  <c r="M12" i="36"/>
  <c r="G12" i="36"/>
  <c r="P12" i="36"/>
  <c r="J12" i="36"/>
  <c r="E14" i="36"/>
  <c r="H14" i="36"/>
  <c r="F14" i="36"/>
  <c r="O14" i="36"/>
  <c r="S14" i="36"/>
  <c r="L14" i="36"/>
  <c r="I14" i="36"/>
  <c r="Q14" i="36"/>
  <c r="D14" i="36"/>
  <c r="R14" i="36"/>
  <c r="N14" i="36"/>
  <c r="T14" i="36"/>
  <c r="K14" i="36"/>
  <c r="G14" i="36"/>
  <c r="P14" i="36"/>
  <c r="E22" i="36"/>
  <c r="H22" i="36"/>
  <c r="F22" i="36"/>
  <c r="O22" i="36"/>
  <c r="S22" i="36"/>
  <c r="L22" i="36"/>
  <c r="I22" i="36"/>
  <c r="Q22" i="36"/>
  <c r="D22" i="36"/>
  <c r="R22" i="36"/>
  <c r="N22" i="36"/>
  <c r="T22" i="36"/>
  <c r="M22" i="36"/>
  <c r="K22" i="36"/>
  <c r="G22" i="36"/>
  <c r="P22" i="36"/>
  <c r="J22" i="36"/>
  <c r="E21" i="36"/>
  <c r="H21" i="36"/>
  <c r="F21" i="36"/>
  <c r="O21" i="36"/>
  <c r="S21" i="36"/>
  <c r="L21" i="36"/>
  <c r="I21" i="36"/>
  <c r="Q21" i="36"/>
  <c r="D21" i="36"/>
  <c r="R21" i="36"/>
  <c r="N21" i="36"/>
  <c r="U21" i="36"/>
  <c r="M21" i="36"/>
  <c r="K21" i="36"/>
  <c r="G21" i="36"/>
  <c r="P21" i="36"/>
  <c r="E19" i="36"/>
  <c r="H19" i="36"/>
  <c r="F19" i="36"/>
  <c r="O19" i="36"/>
  <c r="S19" i="36"/>
  <c r="L19" i="36"/>
  <c r="I19" i="36"/>
  <c r="Q19" i="36"/>
  <c r="D19" i="36"/>
  <c r="N19" i="36"/>
  <c r="T19" i="36"/>
  <c r="U19" i="36"/>
  <c r="M19" i="36"/>
  <c r="K19" i="36"/>
  <c r="G19" i="36"/>
  <c r="J19" i="36"/>
  <c r="E5" i="36"/>
  <c r="H5" i="36"/>
  <c r="F5" i="36"/>
  <c r="O5" i="36"/>
  <c r="S5" i="36"/>
  <c r="L5" i="36"/>
  <c r="I5" i="36"/>
  <c r="Q5" i="36"/>
  <c r="R5" i="36"/>
  <c r="N5" i="36"/>
  <c r="T5" i="36"/>
  <c r="U5" i="36"/>
  <c r="M5" i="36"/>
  <c r="K5" i="36"/>
  <c r="G5" i="36"/>
  <c r="P5" i="36"/>
  <c r="J5" i="36"/>
  <c r="E18" i="36"/>
  <c r="H18" i="36"/>
  <c r="F18" i="36"/>
  <c r="O18" i="36"/>
  <c r="S18" i="36"/>
  <c r="L18" i="36"/>
  <c r="I18" i="36"/>
  <c r="D18" i="36"/>
  <c r="R18" i="36"/>
  <c r="N18" i="36"/>
  <c r="T18" i="36"/>
  <c r="U18" i="36"/>
  <c r="M18" i="36"/>
  <c r="K18" i="36"/>
  <c r="G18" i="36"/>
  <c r="P18" i="36"/>
  <c r="J18" i="36"/>
  <c r="E10" i="36"/>
  <c r="H10" i="36"/>
  <c r="F10" i="36"/>
  <c r="O10" i="36"/>
  <c r="S10" i="36"/>
  <c r="L10" i="36"/>
  <c r="Q10" i="36"/>
  <c r="D10" i="36"/>
  <c r="R10" i="36"/>
  <c r="N10" i="36"/>
  <c r="T10" i="36"/>
  <c r="U10" i="36"/>
  <c r="M10" i="36"/>
  <c r="K10" i="36"/>
  <c r="G10" i="36"/>
  <c r="P10" i="36"/>
  <c r="J10" i="36"/>
  <c r="E13" i="36"/>
  <c r="H13" i="36"/>
  <c r="F13" i="36"/>
  <c r="O13" i="36"/>
  <c r="S13" i="36"/>
  <c r="Q13" i="36"/>
  <c r="D13" i="36"/>
  <c r="R13" i="36"/>
  <c r="N13" i="36"/>
  <c r="T13" i="36"/>
  <c r="U13" i="36"/>
  <c r="M13" i="36"/>
  <c r="K13" i="36"/>
  <c r="G13" i="36"/>
  <c r="P13" i="36"/>
  <c r="J13" i="36"/>
  <c r="E20" i="36"/>
  <c r="H20" i="36"/>
  <c r="F20" i="36"/>
  <c r="O20" i="36"/>
  <c r="L20" i="36"/>
  <c r="I20" i="36"/>
  <c r="Q20" i="36"/>
  <c r="D20" i="36"/>
  <c r="R20" i="36"/>
  <c r="N20" i="36"/>
  <c r="T20" i="36"/>
  <c r="U20" i="36"/>
  <c r="M20" i="36"/>
  <c r="K20" i="36"/>
  <c r="G20" i="36"/>
  <c r="P20" i="36"/>
  <c r="J20" i="36"/>
  <c r="E16" i="36"/>
  <c r="H16" i="36"/>
  <c r="F16" i="36"/>
  <c r="S16" i="36"/>
  <c r="L16" i="36"/>
  <c r="I16" i="36"/>
  <c r="Q16" i="36"/>
  <c r="D16" i="36"/>
  <c r="R16" i="36"/>
  <c r="N16" i="36"/>
  <c r="T16" i="36"/>
  <c r="U16" i="36"/>
  <c r="M16" i="36"/>
  <c r="K16" i="36"/>
  <c r="G16" i="36"/>
  <c r="P16" i="36"/>
  <c r="J16" i="36"/>
  <c r="E7" i="36"/>
  <c r="H7" i="36"/>
  <c r="O7" i="36"/>
  <c r="S7" i="36"/>
  <c r="L7" i="36"/>
  <c r="I7" i="36"/>
  <c r="Q7" i="36"/>
  <c r="D7" i="36"/>
  <c r="R7" i="36"/>
  <c r="N7" i="36"/>
  <c r="T7" i="36"/>
  <c r="U7" i="36"/>
  <c r="M7" i="36"/>
  <c r="K7" i="36"/>
  <c r="G7" i="36"/>
  <c r="P7" i="36"/>
  <c r="J7" i="36"/>
  <c r="E9" i="36"/>
  <c r="F9" i="36"/>
  <c r="O9" i="36"/>
  <c r="S9" i="36"/>
  <c r="L9" i="36"/>
  <c r="I9" i="36"/>
  <c r="Q9" i="36"/>
  <c r="D9" i="36"/>
  <c r="R9" i="36"/>
  <c r="N9" i="36"/>
  <c r="T9" i="36"/>
  <c r="U9" i="36"/>
  <c r="M9" i="36"/>
  <c r="K9" i="36"/>
  <c r="G9" i="36"/>
  <c r="P9" i="36"/>
  <c r="J9" i="36"/>
  <c r="H11" i="36"/>
  <c r="F11" i="36"/>
  <c r="O11" i="36"/>
  <c r="S11" i="36"/>
  <c r="L11" i="36"/>
  <c r="I11" i="36"/>
  <c r="Q11" i="36"/>
  <c r="D11" i="36"/>
  <c r="R11" i="36"/>
  <c r="N11" i="36"/>
  <c r="T11" i="36"/>
  <c r="U11" i="36"/>
  <c r="M11" i="36"/>
  <c r="K11" i="36"/>
  <c r="G11" i="36"/>
  <c r="P11" i="36"/>
  <c r="E11" i="36"/>
  <c r="P6" i="36"/>
  <c r="H6" i="36"/>
  <c r="F6" i="36"/>
  <c r="O6" i="36"/>
  <c r="S6" i="36"/>
  <c r="L6" i="36"/>
  <c r="I6" i="36"/>
  <c r="Q6" i="36"/>
  <c r="R6" i="36"/>
  <c r="N6" i="36"/>
  <c r="T6" i="36"/>
  <c r="U6" i="36"/>
  <c r="M6" i="36"/>
  <c r="K6" i="36"/>
  <c r="G6" i="36"/>
  <c r="J6" i="36"/>
  <c r="P19" i="36"/>
  <c r="Y10" i="33" l="1"/>
  <c r="Y9" i="33"/>
  <c r="Y8" i="33"/>
  <c r="Y7" i="33"/>
  <c r="Y6" i="33"/>
  <c r="Y5" i="33"/>
  <c r="Y4" i="33"/>
  <c r="Y3" i="33"/>
</calcChain>
</file>

<file path=xl/sharedStrings.xml><?xml version="1.0" encoding="utf-8"?>
<sst xmlns="http://schemas.openxmlformats.org/spreadsheetml/2006/main" count="476" uniqueCount="212">
  <si>
    <t>A little</t>
  </si>
  <si>
    <t>… work to support your family</t>
  </si>
  <si>
    <t>… visit your friends or family</t>
  </si>
  <si>
    <t>… do exercise or sport</t>
  </si>
  <si>
    <t xml:space="preserve">… leave the house to do religious activities </t>
  </si>
  <si>
    <t>… go shopping</t>
  </si>
  <si>
    <t>… go to medical appointments</t>
  </si>
  <si>
    <t>… leave the house for leisure or entertainment</t>
  </si>
  <si>
    <t>… do housework</t>
  </si>
  <si>
    <t>… climb stairs or ladders</t>
  </si>
  <si>
    <t>None</t>
  </si>
  <si>
    <t>Mild</t>
  </si>
  <si>
    <t>Moderate</t>
  </si>
  <si>
    <t>Severe</t>
  </si>
  <si>
    <t>Muscles aching, tired or cramping</t>
  </si>
  <si>
    <t>Skin tender or painful when touched</t>
  </si>
  <si>
    <t>Rubbing or friction</t>
  </si>
  <si>
    <t>Itchiness or a skin rash</t>
  </si>
  <si>
    <t>Hot and sweaty in the socket</t>
  </si>
  <si>
    <t>Numbness, tingling or pins and needles</t>
  </si>
  <si>
    <t>Phantom limb pain</t>
  </si>
  <si>
    <t>Sunday</t>
  </si>
  <si>
    <t>Monday</t>
  </si>
  <si>
    <t>Tuesday</t>
  </si>
  <si>
    <t>Wednesday</t>
  </si>
  <si>
    <t>Thursday</t>
  </si>
  <si>
    <t>Friday</t>
  </si>
  <si>
    <t>Saturday</t>
  </si>
  <si>
    <t>DEMOGRAPHICS</t>
  </si>
  <si>
    <t>P1_Jan_2020</t>
  </si>
  <si>
    <t>P2_Jan_2020</t>
  </si>
  <si>
    <t>P3_Jan_2020</t>
  </si>
  <si>
    <t>P4_Jan_2020</t>
  </si>
  <si>
    <t>P5_Jan_2020</t>
  </si>
  <si>
    <t>P6_Jan_2020</t>
  </si>
  <si>
    <t>P7_Jan_2020</t>
  </si>
  <si>
    <t>P8_Jan_2020</t>
  </si>
  <si>
    <t>P9_Jan_2020</t>
  </si>
  <si>
    <t>P10_Jan_2020</t>
  </si>
  <si>
    <t>P11_Oct_2020</t>
  </si>
  <si>
    <t>P12_Oct_2020</t>
  </si>
  <si>
    <t>P13_Oct_2020</t>
  </si>
  <si>
    <t>P14_Oct_2020</t>
  </si>
  <si>
    <t>P15_Oct_2020</t>
  </si>
  <si>
    <t>P16_Oct_2020</t>
  </si>
  <si>
    <t>P17_Oct_2020</t>
  </si>
  <si>
    <t>P18_Oct_2020</t>
  </si>
  <si>
    <t>P19_Oct_2020</t>
  </si>
  <si>
    <t>P20_Oct_2020</t>
  </si>
  <si>
    <t>P1_Jul_2020</t>
  </si>
  <si>
    <t>P2_Jul_2020</t>
  </si>
  <si>
    <t>P3_Jul_2020</t>
  </si>
  <si>
    <t>P4_Jul_2020</t>
  </si>
  <si>
    <t>P5_Jul_2020</t>
  </si>
  <si>
    <t>P6_Jul_2020</t>
  </si>
  <si>
    <t>P7_Jul_2020</t>
  </si>
  <si>
    <t>P8_Jul_2020</t>
  </si>
  <si>
    <t>P9_Jul_2020</t>
  </si>
  <si>
    <t>P10_Jul_2020</t>
  </si>
  <si>
    <t>P11_Jan_2021</t>
  </si>
  <si>
    <t>P12_Jan_2021</t>
  </si>
  <si>
    <t>P13_Jan_2021</t>
  </si>
  <si>
    <t>P14_Jan_2021</t>
  </si>
  <si>
    <t>P15_Jan_2021</t>
  </si>
  <si>
    <t>P16_Jan_2021</t>
  </si>
  <si>
    <t>P17_Jan_2021</t>
  </si>
  <si>
    <t>P18_Jan_2021</t>
  </si>
  <si>
    <t>P19_Jan_2021</t>
  </si>
  <si>
    <t>P20_Jan_2021</t>
  </si>
  <si>
    <t>Age</t>
  </si>
  <si>
    <t>Years since amputation</t>
  </si>
  <si>
    <t>Are you able to… 
(No = 0, 
A little = 1, 
Yes = 2)</t>
  </si>
  <si>
    <t>… walk more than a kilometer</t>
  </si>
  <si>
    <t>How often do you… 
(0 = Never, 
1 = Less than once a month, 
2 = About once a month,
3 = About once a week, 
4 = About once a day, 
5 = More than once a day)</t>
  </si>
  <si>
    <t>Is it important to you to… 
(No = 0, 
A little = 1, 
Yes = 2)</t>
  </si>
  <si>
    <t>Do you use your prosthesis to… 
(No = 0, 
A little = 1, 
Yes = 2)</t>
  </si>
  <si>
    <t>Not at all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</si>
  <si>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</si>
  <si>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</si>
  <si>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</si>
  <si>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</si>
  <si>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</si>
  <si>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</si>
  <si>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</si>
  <si>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</si>
  <si>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</si>
  <si>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</si>
  <si>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</si>
  <si>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</si>
  <si>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</si>
  <si>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</si>
  <si>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</si>
  <si>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</si>
  <si>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</si>
  <si>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</si>
  <si>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</si>
  <si>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</si>
  <si>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In the last month, have you experienced on your residual limb:</t>
  </si>
  <si>
    <t>Discomfort level:</t>
  </si>
  <si>
    <t>Sudden sharp/shooting/stabbing pain</t>
  </si>
  <si>
    <t>Types of discomfort sorted from least to most discomfort (rows):</t>
  </si>
  <si>
    <t>Participants sorted from least comfortable to most comfortable (columns):</t>
  </si>
  <si>
    <t>Are you able to participate in community activities?</t>
  </si>
  <si>
    <t>How often do you participate in community activities?</t>
  </si>
  <si>
    <t>How important is participating in community activities to you?</t>
  </si>
  <si>
    <t>Totally</t>
  </si>
  <si>
    <t>Do you use your prosthesis to participate in community activities?</t>
  </si>
  <si>
    <t>Sorted from least to most important:</t>
  </si>
  <si>
    <t>How important is participating 
in community activities to you?</t>
  </si>
  <si>
    <t>Are you able to participate in 
community activities?</t>
  </si>
  <si>
    <t>How often do you participate 
in community activities?</t>
  </si>
  <si>
    <t>A lot</t>
  </si>
  <si>
    <t>Do you use your prosthesis to 
participate in community activities?</t>
  </si>
  <si>
    <t>Weekly ave.</t>
  </si>
  <si>
    <t>Days worked</t>
  </si>
  <si>
    <t>All</t>
  </si>
  <si>
    <t>Mon-Fri</t>
  </si>
  <si>
    <t>ACCELEROMETER</t>
  </si>
  <si>
    <t>QUESTIONNAIRE</t>
  </si>
  <si>
    <t>3D SCANS</t>
  </si>
  <si>
    <t>Hours of wear/day</t>
  </si>
  <si>
    <t>Steps/day</t>
  </si>
  <si>
    <t>Self-reported hours of wear</t>
  </si>
  <si>
    <t>Self-reported activity (MET)</t>
  </si>
  <si>
    <t>Community Participation</t>
  </si>
  <si>
    <t>Society perceptions</t>
  </si>
  <si>
    <t>Satisfaction</t>
  </si>
  <si>
    <t>Overall comfort</t>
  </si>
  <si>
    <t>Combined discomforts</t>
  </si>
  <si>
    <t>Reported fit</t>
  </si>
  <si>
    <t>Number of socks and liners (each sock is worth 1, each liner worth 3)</t>
  </si>
  <si>
    <t>Closeness of fit (median displacement between socket and limb)</t>
  </si>
  <si>
    <t>Volume fluctuation</t>
  </si>
  <si>
    <t>Limb volume (or some measure of soft-tissue)</t>
  </si>
  <si>
    <t>Level of amputation</t>
  </si>
  <si>
    <t>Time since last socket fit</t>
  </si>
  <si>
    <t>TT or TF</t>
  </si>
  <si>
    <t>Total</t>
  </si>
  <si>
    <t>Rank</t>
  </si>
  <si>
    <t>Rank (2 Qs)</t>
  </si>
  <si>
    <t>Transtibial</t>
  </si>
  <si>
    <t>Transfemoral</t>
  </si>
  <si>
    <t>Kolmogorov-Smirnov Test of Normality</t>
  </si>
  <si>
    <t>Note: colour scale is opposite</t>
  </si>
  <si>
    <t>Distribution</t>
  </si>
  <si>
    <t>Normal</t>
  </si>
  <si>
    <t>Ordinal</t>
  </si>
  <si>
    <t>Correlation</t>
  </si>
  <si>
    <t>Pearson</t>
  </si>
  <si>
    <t>Spearman</t>
  </si>
  <si>
    <t>(Outlined boxes are key outcomes discussed in the paper)</t>
  </si>
  <si>
    <t>Average (all)</t>
  </si>
  <si>
    <t>Hours of wear/day (↑)</t>
  </si>
  <si>
    <t>Average (TT)</t>
  </si>
  <si>
    <t>Steps/day (↑)</t>
  </si>
  <si>
    <t>Average (TF)</t>
  </si>
  <si>
    <t>QUESTIONAIRE</t>
  </si>
  <si>
    <t>Self-reported hours of wear (↑)</t>
  </si>
  <si>
    <t>-1 to -0.8</t>
  </si>
  <si>
    <t>Very strong negative</t>
  </si>
  <si>
    <t>Difference between TT and TF</t>
  </si>
  <si>
    <t>Self-reported activity (↑)</t>
  </si>
  <si>
    <t>-0.79 to -0.6</t>
  </si>
  <si>
    <t>Strong negative</t>
  </si>
  <si>
    <t>Community participation (↑)</t>
  </si>
  <si>
    <t>-0.59 to -0.4</t>
  </si>
  <si>
    <t>Moderate negative</t>
  </si>
  <si>
    <t>Society perceptions (↑)</t>
  </si>
  <si>
    <t>-0.39 to -0.2</t>
  </si>
  <si>
    <t>Weak negative</t>
  </si>
  <si>
    <t>Prosthesis satisfaction (↑)</t>
  </si>
  <si>
    <t>-0.19 to 0</t>
  </si>
  <si>
    <t>Very weak negative</t>
  </si>
  <si>
    <t>Satisfaction - comfort (↑)</t>
  </si>
  <si>
    <t>No correlation</t>
  </si>
  <si>
    <t>Combined discomforts (↓)</t>
  </si>
  <si>
    <t>0 to  0.19</t>
  </si>
  <si>
    <t>Very weak positive</t>
  </si>
  <si>
    <t>Satisfaction - socket fit (↑)</t>
  </si>
  <si>
    <t>0.2 to 0.39</t>
  </si>
  <si>
    <t>Weak positive</t>
  </si>
  <si>
    <t>No. of socks and liners (↓)</t>
  </si>
  <si>
    <t>0.4 to 0.59</t>
  </si>
  <si>
    <t>Moderate positive</t>
  </si>
  <si>
    <t>Closeness of fit (↓)</t>
  </si>
  <si>
    <t>0.6 to 0.79</t>
  </si>
  <si>
    <t>Strong positive</t>
  </si>
  <si>
    <t>Limb volume fluctuation (↓)</t>
  </si>
  <si>
    <t>0.8 to 1</t>
  </si>
  <si>
    <t>Very strong positive</t>
  </si>
  <si>
    <t>Limb volume (↑)</t>
  </si>
  <si>
    <t>Level of amputation (↑)</t>
  </si>
  <si>
    <t>Age (↑)</t>
  </si>
  <si>
    <t>Years since amputation (↑)</t>
  </si>
  <si>
    <t>Time since last socket fit (↓)</t>
  </si>
  <si>
    <t>Self-reported activity</t>
  </si>
  <si>
    <t>Community participation</t>
  </si>
  <si>
    <t>Prosthesis satisfaction</t>
  </si>
  <si>
    <t>Satisfaction - comfort</t>
  </si>
  <si>
    <t>Satisfaction - socket fit</t>
  </si>
  <si>
    <t>No. of socks and liners</t>
  </si>
  <si>
    <t>Closeness of fit</t>
  </si>
  <si>
    <t>Limb volume fluctuation</t>
  </si>
  <si>
    <t xml:space="preserve">Limb volume </t>
  </si>
  <si>
    <t>Min</t>
  </si>
  <si>
    <t>Max</t>
  </si>
  <si>
    <t>Every Day</t>
  </si>
  <si>
    <t>Participant</t>
  </si>
  <si>
    <r>
      <t>r or r</t>
    </r>
    <r>
      <rPr>
        <b/>
        <sz val="14"/>
        <color theme="1"/>
        <rFont val="Calibri"/>
        <family val="2"/>
        <scheme val="minor"/>
      </rPr>
      <t xml:space="preserve">s </t>
    </r>
    <r>
      <rPr>
        <b/>
        <sz val="20"/>
        <color theme="1"/>
        <rFont val="Calibri"/>
        <family val="2"/>
        <scheme val="minor"/>
      </rPr>
      <t>value</t>
    </r>
  </si>
  <si>
    <t>Years Since Amputation</t>
  </si>
  <si>
    <t>Statistical significance</t>
  </si>
  <si>
    <t>(p&lt;0.05) indicated in bold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</si>
</sst>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;;;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sz val="18"/>
      <color theme="0"/>
      <name val="Times New Roman"/>
      <family val="1"/>
    </font>
    <font>
      <sz val="18"/>
      <name val="Times New Roman"/>
      <family val="1"/>
    </font>
    <font>
      <sz val="20"/>
      <color theme="0"/>
      <name val="Arial"/>
      <family val="2"/>
    </font>
    <font>
      <sz val="20"/>
      <name val="Arial"/>
      <family val="2"/>
    </font>
    <font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sz val="16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9"/>
      <name val="Times New Roman"/>
      <family val="1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8"/>
      <name val="Times New Roman"/>
      <family val="1"/>
    </font>
    <font>
      <sz val="2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top"/>
    </xf>
    <xf numFmtId="0" fontId="1" fillId="0" borderId="0" xfId="0" applyFont="1"/>
    <xf numFmtId="0" fontId="1" fillId="0" borderId="0" xfId="0" applyFont="1" applyAlignment="1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64" fontId="0" fillId="0" borderId="0" xfId="0" applyNumberFormat="1"/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 wrapText="1"/>
    </xf>
    <xf numFmtId="2" fontId="13" fillId="0" borderId="0" xfId="0" applyNumberFormat="1" applyFont="1" applyAlignment="1">
      <alignment horizontal="center" vertical="center"/>
    </xf>
    <xf numFmtId="0" fontId="2" fillId="0" borderId="0" xfId="0" applyFont="1"/>
    <xf numFmtId="2" fontId="14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top" textRotation="135" wrapText="1"/>
    </xf>
    <xf numFmtId="165" fontId="6" fillId="0" borderId="0" xfId="0" applyNumberFormat="1" applyFont="1"/>
    <xf numFmtId="2" fontId="13" fillId="0" borderId="11" xfId="0" applyNumberFormat="1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165" fontId="0" fillId="0" borderId="0" xfId="0" applyNumberFormat="1"/>
    <xf numFmtId="165" fontId="0" fillId="0" borderId="11" xfId="0" applyNumberFormat="1" applyBorder="1"/>
    <xf numFmtId="0" fontId="19" fillId="0" borderId="0" xfId="0" applyFont="1" applyAlignment="1">
      <alignment vertical="center"/>
    </xf>
    <xf numFmtId="1" fontId="9" fillId="0" borderId="0" xfId="0" applyNumberFormat="1" applyFont="1"/>
    <xf numFmtId="1" fontId="2" fillId="0" borderId="0" xfId="0" applyNumberFormat="1" applyFont="1"/>
    <xf numFmtId="0" fontId="8" fillId="0" borderId="0" xfId="0" applyFont="1" applyAlignment="1">
      <alignment horizontal="right"/>
    </xf>
    <xf numFmtId="0" fontId="20" fillId="3" borderId="3" xfId="0" applyFont="1" applyFill="1" applyBorder="1"/>
    <xf numFmtId="0" fontId="20" fillId="3" borderId="9" xfId="0" applyFont="1" applyFill="1" applyBorder="1"/>
    <xf numFmtId="0" fontId="20" fillId="3" borderId="4" xfId="0" applyFont="1" applyFill="1" applyBorder="1"/>
    <xf numFmtId="0" fontId="20" fillId="3" borderId="5" xfId="0" applyFont="1" applyFill="1" applyBorder="1"/>
    <xf numFmtId="0" fontId="20" fillId="3" borderId="0" xfId="0" applyFont="1" applyFill="1"/>
    <xf numFmtId="0" fontId="20" fillId="3" borderId="6" xfId="0" applyFont="1" applyFill="1" applyBorder="1"/>
    <xf numFmtId="0" fontId="20" fillId="3" borderId="7" xfId="0" applyFont="1" applyFill="1" applyBorder="1"/>
    <xf numFmtId="0" fontId="20" fillId="3" borderId="10" xfId="0" applyFont="1" applyFill="1" applyBorder="1"/>
    <xf numFmtId="0" fontId="20" fillId="3" borderId="8" xfId="0" applyFont="1" applyFill="1" applyBorder="1"/>
    <xf numFmtId="0" fontId="0" fillId="0" borderId="1" xfId="0" applyBorder="1" applyAlignment="1">
      <alignment vertical="center"/>
    </xf>
    <xf numFmtId="0" fontId="19" fillId="0" borderId="0" xfId="0" applyFont="1" applyAlignment="1">
      <alignment vertical="center" wrapText="1"/>
    </xf>
    <xf numFmtId="165" fontId="19" fillId="0" borderId="0" xfId="0" applyNumberFormat="1" applyFont="1" applyAlignment="1">
      <alignment vertical="center"/>
    </xf>
    <xf numFmtId="0" fontId="0" fillId="0" borderId="9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left" vertical="center"/>
    </xf>
    <xf numFmtId="2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2" fontId="2" fillId="0" borderId="0" xfId="0" applyNumberFormat="1" applyFont="1"/>
    <xf numFmtId="165" fontId="15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top" textRotation="45"/>
    </xf>
    <xf numFmtId="0" fontId="20" fillId="3" borderId="0" xfId="0" applyFont="1" applyFill="1" applyBorder="1"/>
    <xf numFmtId="2" fontId="2" fillId="0" borderId="9" xfId="0" applyNumberFormat="1" applyFon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20" fillId="3" borderId="0" xfId="0" applyNumberFormat="1" applyFont="1" applyFill="1"/>
    <xf numFmtId="1" fontId="20" fillId="3" borderId="9" xfId="0" applyNumberFormat="1" applyFont="1" applyFill="1" applyBorder="1"/>
    <xf numFmtId="1" fontId="20" fillId="3" borderId="0" xfId="0" applyNumberFormat="1" applyFont="1" applyFill="1" applyBorder="1"/>
    <xf numFmtId="1" fontId="20" fillId="3" borderId="10" xfId="0" applyNumberFormat="1" applyFont="1" applyFill="1" applyBorder="1"/>
    <xf numFmtId="0" fontId="19" fillId="0" borderId="0" xfId="0" applyFont="1" applyBorder="1" applyAlignment="1">
      <alignment vertical="center" wrapText="1"/>
    </xf>
    <xf numFmtId="0" fontId="0" fillId="0" borderId="0" xfId="0" applyBorder="1"/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165" fontId="19" fillId="0" borderId="0" xfId="0" applyNumberFormat="1" applyFont="1" applyBorder="1" applyAlignment="1">
      <alignment vertical="center"/>
    </xf>
    <xf numFmtId="0" fontId="19" fillId="0" borderId="0" xfId="0" applyFont="1" applyBorder="1" applyAlignment="1">
      <alignment horizontal="left" vertical="center"/>
    </xf>
    <xf numFmtId="2" fontId="13" fillId="0" borderId="0" xfId="0" applyNumberFormat="1" applyFont="1" applyBorder="1" applyAlignment="1">
      <alignment horizontal="center" vertical="center"/>
    </xf>
    <xf numFmtId="0" fontId="18" fillId="4" borderId="5" xfId="0" applyFont="1" applyFill="1" applyBorder="1" applyAlignment="1">
      <alignment horizontal="right" vertical="center"/>
    </xf>
    <xf numFmtId="0" fontId="10" fillId="4" borderId="0" xfId="0" applyFont="1" applyFill="1" applyAlignment="1">
      <alignment horizontal="right" vertical="center" wrapText="1"/>
    </xf>
    <xf numFmtId="0" fontId="18" fillId="4" borderId="0" xfId="0" applyFont="1" applyFill="1" applyAlignment="1">
      <alignment horizontal="right" vertical="center"/>
    </xf>
    <xf numFmtId="0" fontId="0" fillId="4" borderId="0" xfId="0" applyFill="1"/>
    <xf numFmtId="2" fontId="12" fillId="4" borderId="0" xfId="0" applyNumberFormat="1" applyFont="1" applyFill="1" applyAlignment="1">
      <alignment horizontal="center" vertical="center"/>
    </xf>
    <xf numFmtId="0" fontId="10" fillId="4" borderId="0" xfId="0" applyFont="1" applyFill="1" applyAlignment="1">
      <alignment horizontal="left" vertical="top" textRotation="135" wrapText="1"/>
    </xf>
    <xf numFmtId="0" fontId="10" fillId="4" borderId="0" xfId="0" applyFont="1" applyFill="1" applyAlignment="1">
      <alignment horizontal="left" vertical="top" textRotation="135"/>
    </xf>
    <xf numFmtId="2" fontId="0" fillId="4" borderId="0" xfId="0" applyNumberFormat="1" applyFill="1"/>
    <xf numFmtId="0" fontId="5" fillId="4" borderId="0" xfId="0" applyFont="1" applyFill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1" fontId="21" fillId="4" borderId="0" xfId="0" applyNumberFormat="1" applyFont="1" applyFill="1" applyAlignment="1">
      <alignment vertical="center"/>
    </xf>
    <xf numFmtId="0" fontId="16" fillId="4" borderId="0" xfId="0" applyFont="1" applyFill="1"/>
    <xf numFmtId="0" fontId="7" fillId="4" borderId="0" xfId="0" applyFont="1" applyFill="1"/>
    <xf numFmtId="0" fontId="6" fillId="4" borderId="0" xfId="0" quotePrefix="1" applyFont="1" applyFill="1"/>
    <xf numFmtId="0" fontId="6" fillId="4" borderId="0" xfId="0" applyFont="1" applyFill="1"/>
    <xf numFmtId="0" fontId="6" fillId="4" borderId="0" xfId="0" applyFont="1" applyFill="1" applyAlignment="1">
      <alignment horizontal="left"/>
    </xf>
    <xf numFmtId="2" fontId="6" fillId="4" borderId="0" xfId="0" applyNumberFormat="1" applyFont="1" applyFill="1"/>
    <xf numFmtId="0" fontId="10" fillId="4" borderId="0" xfId="0" applyFont="1" applyFill="1" applyBorder="1" applyAlignment="1">
      <alignment horizontal="right" vertical="center" wrapText="1"/>
    </xf>
    <xf numFmtId="0" fontId="10" fillId="4" borderId="0" xfId="0" applyFont="1" applyFill="1" applyBorder="1" applyAlignment="1">
      <alignment horizontal="right" vertical="center"/>
    </xf>
    <xf numFmtId="2" fontId="13" fillId="4" borderId="0" xfId="0" applyNumberFormat="1" applyFont="1" applyFill="1" applyBorder="1" applyAlignment="1">
      <alignment horizontal="center" vertical="center"/>
    </xf>
    <xf numFmtId="2" fontId="13" fillId="0" borderId="5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13" xfId="0" applyFont="1" applyBorder="1" applyAlignment="1">
      <alignment vertical="center" wrapText="1"/>
    </xf>
    <xf numFmtId="165" fontId="24" fillId="0" borderId="14" xfId="0" applyNumberFormat="1" applyFont="1" applyBorder="1" applyAlignment="1">
      <alignment vertical="center"/>
    </xf>
    <xf numFmtId="0" fontId="24" fillId="0" borderId="12" xfId="0" applyFont="1" applyBorder="1" applyAlignment="1">
      <alignment vertical="center" wrapText="1"/>
    </xf>
    <xf numFmtId="0" fontId="24" fillId="0" borderId="0" xfId="0" applyFont="1" applyAlignment="1">
      <alignment horizontal="left" vertical="center"/>
    </xf>
    <xf numFmtId="0" fontId="25" fillId="0" borderId="0" xfId="0" applyFont="1"/>
    <xf numFmtId="0" fontId="24" fillId="0" borderId="0" xfId="0" applyFont="1"/>
    <xf numFmtId="0" fontId="24" fillId="0" borderId="0" xfId="0" applyFont="1" applyAlignment="1">
      <alignment vertical="top"/>
    </xf>
    <xf numFmtId="165" fontId="24" fillId="0" borderId="14" xfId="0" applyNumberFormat="1" applyFont="1" applyBorder="1"/>
    <xf numFmtId="165" fontId="24" fillId="0" borderId="0" xfId="0" applyNumberFormat="1" applyFont="1"/>
    <xf numFmtId="165" fontId="25" fillId="0" borderId="0" xfId="0" applyNumberFormat="1" applyFont="1"/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1" fontId="23" fillId="4" borderId="0" xfId="0" applyNumberFormat="1" applyFont="1" applyFill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2" fontId="27" fillId="0" borderId="11" xfId="0" applyNumberFormat="1" applyFont="1" applyBorder="1" applyAlignment="1">
      <alignment horizontal="center" vertical="center"/>
    </xf>
    <xf numFmtId="2" fontId="27" fillId="0" borderId="15" xfId="0" applyNumberFormat="1" applyFont="1" applyBorder="1" applyAlignment="1">
      <alignment horizontal="center" vertical="center"/>
    </xf>
    <xf numFmtId="2" fontId="27" fillId="0" borderId="2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2" fontId="28" fillId="4" borderId="0" xfId="0" applyNumberFormat="1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0" fillId="0" borderId="0" xfId="0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165" fontId="19" fillId="0" borderId="0" xfId="0" applyNumberFormat="1" applyFont="1" applyBorder="1" applyAlignment="1">
      <alignment horizontal="center" vertical="center"/>
    </xf>
    <xf numFmtId="0" fontId="25" fillId="0" borderId="0" xfId="0" applyFont="1" applyAlignment="1">
      <alignment horizontal="left" wrapText="1"/>
    </xf>
    <xf numFmtId="0" fontId="0" fillId="0" borderId="0" xfId="0" applyFill="1"/>
    <xf numFmtId="0" fontId="0" fillId="0" borderId="0" xfId="0" applyFill="1" applyAlignment="1">
      <alignment horizontal="right"/>
    </xf>
    <xf numFmtId="0" fontId="0" fillId="4" borderId="0" xfId="0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CAA"/>
      <color rgb="FF83F000"/>
      <color rgb="FFCAF200"/>
      <color rgb="FFFFC101"/>
      <color rgb="FFFEB602"/>
      <color rgb="FFFFC901"/>
      <color rgb="FFFEDA02"/>
      <color rgb="FFFFA401"/>
      <color rgb="FF00F228"/>
      <color rgb="FF00F0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18</xdr:col>
      <xdr:colOff>578974</xdr:colOff>
      <xdr:row>45</xdr:row>
      <xdr:rowOff>171165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19E7491-FB1E-4EE8-9628-D49D0133C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67075"/>
          <a:ext cx="11504149" cy="550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0000"/>
      </a:accent1>
      <a:accent2>
        <a:srgbClr val="ED7D31"/>
      </a:accent2>
      <a:accent3>
        <a:srgbClr val="FFC000"/>
      </a:accent3>
      <a:accent4>
        <a:srgbClr val="70AD47"/>
      </a:accent4>
      <a:accent5>
        <a:srgbClr val="4472C4"/>
      </a:accent5>
      <a:accent6>
        <a:srgbClr val="7030A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CBCFE-318D-41CA-AF73-05E02D6A72B3}">
  <dimension ref="A1:BU55"/>
  <sheetViews>
    <sheetView tabSelected="1" zoomScale="55" zoomScaleNormal="55" workbookViewId="0">
      <selection activeCell="A24" sqref="A24"/>
    </sheetView>
  </sheetViews>
  <sheetFormatPr defaultRowHeight="15" x14ac:dyDescent="0.25"/>
  <cols>
    <col min="1" max="1" width="27.28515625" customWidth="1"/>
    <col min="2" max="2" width="53.42578125" customWidth="1"/>
    <col min="3" max="3" width="8.42578125" customWidth="1"/>
    <col min="4" max="5" width="9.5703125" customWidth="1"/>
    <col min="6" max="6" width="9.42578125" customWidth="1"/>
    <col min="7" max="21" width="9.5703125" customWidth="1"/>
    <col min="22" max="22" width="2.28515625" customWidth="1"/>
    <col min="23" max="23" width="5.28515625" customWidth="1"/>
    <col min="24" max="24" width="21" customWidth="1"/>
    <col min="25" max="25" width="35.140625" bestFit="1" customWidth="1"/>
    <col min="26" max="26" width="18.7109375" customWidth="1"/>
    <col min="27" max="27" width="4.7109375" bestFit="1" customWidth="1"/>
    <col min="28" max="28" width="4.5703125" bestFit="1" customWidth="1"/>
    <col min="29" max="29" width="13.140625" customWidth="1"/>
    <col min="30" max="47" width="21.85546875" customWidth="1"/>
    <col min="48" max="89" width="9" customWidth="1"/>
  </cols>
  <sheetData>
    <row r="1" spans="1:47" x14ac:dyDescent="0.25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D1" s="4" t="s">
        <v>117</v>
      </c>
      <c r="AF1" s="4" t="s">
        <v>118</v>
      </c>
      <c r="AO1" s="4" t="s">
        <v>119</v>
      </c>
      <c r="AR1" s="4" t="s">
        <v>28</v>
      </c>
    </row>
    <row r="2" spans="1:47" x14ac:dyDescent="0.2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D2" s="4" t="s">
        <v>120</v>
      </c>
      <c r="AE2" s="4" t="s">
        <v>121</v>
      </c>
      <c r="AF2" s="4" t="s">
        <v>122</v>
      </c>
      <c r="AG2" s="4" t="s">
        <v>123</v>
      </c>
      <c r="AH2" s="4" t="s">
        <v>124</v>
      </c>
      <c r="AI2" s="4" t="s">
        <v>125</v>
      </c>
      <c r="AJ2" s="4" t="s">
        <v>126</v>
      </c>
      <c r="AK2" s="4" t="s">
        <v>127</v>
      </c>
      <c r="AL2" s="4" t="s">
        <v>128</v>
      </c>
      <c r="AM2" s="4" t="s">
        <v>129</v>
      </c>
      <c r="AN2" s="4" t="s">
        <v>130</v>
      </c>
      <c r="AO2" s="4" t="s">
        <v>131</v>
      </c>
      <c r="AP2" s="4" t="s">
        <v>132</v>
      </c>
      <c r="AQ2" s="4" t="s">
        <v>133</v>
      </c>
      <c r="AR2" s="4" t="s">
        <v>134</v>
      </c>
      <c r="AS2" s="4" t="s">
        <v>69</v>
      </c>
      <c r="AT2" s="4" t="s">
        <v>70</v>
      </c>
      <c r="AU2" s="4" t="s">
        <v>135</v>
      </c>
    </row>
    <row r="3" spans="1:47" s="3" customFormat="1" ht="21.75" thickBot="1" x14ac:dyDescent="0.3">
      <c r="A3" s="92"/>
      <c r="B3" s="93"/>
      <c r="C3" s="93"/>
      <c r="D3" s="93"/>
      <c r="E3" s="93"/>
      <c r="F3" s="93"/>
      <c r="G3" s="93"/>
      <c r="H3" s="93"/>
      <c r="I3" s="93"/>
      <c r="J3" s="93"/>
      <c r="K3" s="93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B3" s="5"/>
      <c r="AC3" s="5" t="s">
        <v>136</v>
      </c>
      <c r="AD3" s="5" t="s">
        <v>137</v>
      </c>
      <c r="AE3" s="5" t="s">
        <v>137</v>
      </c>
      <c r="AF3" s="5" t="s">
        <v>137</v>
      </c>
      <c r="AG3" s="5" t="s">
        <v>137</v>
      </c>
      <c r="AH3" s="5" t="s">
        <v>138</v>
      </c>
      <c r="AI3" s="5" t="s">
        <v>139</v>
      </c>
      <c r="AJ3" s="5" t="s">
        <v>138</v>
      </c>
      <c r="AK3" s="5" t="s">
        <v>138</v>
      </c>
      <c r="AL3" s="5" t="s">
        <v>138</v>
      </c>
      <c r="AM3" s="5" t="s">
        <v>138</v>
      </c>
      <c r="AN3" s="5" t="s">
        <v>138</v>
      </c>
      <c r="AO3" s="5" t="s">
        <v>137</v>
      </c>
      <c r="AP3" s="5" t="s">
        <v>137</v>
      </c>
      <c r="AQ3" s="5" t="s">
        <v>137</v>
      </c>
      <c r="AR3" s="5" t="s">
        <v>138</v>
      </c>
      <c r="AS3" s="5" t="s">
        <v>137</v>
      </c>
      <c r="AT3" s="5" t="s">
        <v>137</v>
      </c>
      <c r="AU3" s="5" t="s">
        <v>137</v>
      </c>
    </row>
    <row r="4" spans="1:47" s="7" customFormat="1" ht="20.25" customHeight="1" x14ac:dyDescent="0.25">
      <c r="A4" s="87"/>
      <c r="B4" s="95" t="s">
        <v>150</v>
      </c>
      <c r="C4" s="95"/>
      <c r="D4" s="87"/>
      <c r="E4" s="96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127" t="s">
        <v>140</v>
      </c>
      <c r="AB4" s="9" t="s">
        <v>77</v>
      </c>
      <c r="AC4" s="40">
        <v>1</v>
      </c>
      <c r="AD4" s="40">
        <v>16.100000000000001</v>
      </c>
      <c r="AE4" s="70">
        <v>6407.232876712329</v>
      </c>
      <c r="AF4" s="40">
        <v>15</v>
      </c>
      <c r="AG4" s="40">
        <v>299</v>
      </c>
      <c r="AH4" s="40">
        <v>5</v>
      </c>
      <c r="AI4" s="40">
        <v>2</v>
      </c>
      <c r="AJ4" s="40">
        <v>18.5</v>
      </c>
      <c r="AK4" s="40">
        <v>15</v>
      </c>
      <c r="AL4" s="40">
        <v>14</v>
      </c>
      <c r="AM4" s="40">
        <v>18.5</v>
      </c>
      <c r="AN4" s="40">
        <v>-13</v>
      </c>
      <c r="AO4" s="63">
        <v>-0.742488837648415</v>
      </c>
      <c r="AP4" s="64">
        <v>-3.7839815259391401</v>
      </c>
      <c r="AQ4" s="40">
        <v>874.74</v>
      </c>
      <c r="AR4" s="40">
        <v>13.5</v>
      </c>
      <c r="AS4" s="40">
        <v>55</v>
      </c>
      <c r="AT4" s="40">
        <v>36</v>
      </c>
      <c r="AU4" s="42">
        <f>-5/12</f>
        <v>-0.41666666666666669</v>
      </c>
    </row>
    <row r="5" spans="1:47" s="7" customFormat="1" ht="20.25" customHeight="1" thickBot="1" x14ac:dyDescent="0.3">
      <c r="A5" s="84" t="s">
        <v>156</v>
      </c>
      <c r="B5" s="102" t="s">
        <v>178</v>
      </c>
      <c r="C5" s="102">
        <v>20</v>
      </c>
      <c r="D5" s="14"/>
      <c r="E5" s="124">
        <f>CORREL(AE4:AE23,$AM$4:$AM$23)</f>
        <v>0.48585088599015652</v>
      </c>
      <c r="F5" s="14">
        <f>CORREL(AG4:AG23,$AM$4:$AM$23)</f>
        <v>0.17862456804242402</v>
      </c>
      <c r="G5" s="14">
        <f>CORREL(AT4:AT23,$AM$4:$AM$23)</f>
        <v>0.24788407070902468</v>
      </c>
      <c r="H5" s="83">
        <f>CORREL(AF4:AF23,$AM$4:$AM$23)</f>
        <v>4.7282668834206946E-2</v>
      </c>
      <c r="I5" s="124">
        <f>CORREL(AK4:AK23,$AM$4:$AM$23)</f>
        <v>0.81878378602728574</v>
      </c>
      <c r="J5" s="83">
        <f>CORREL(AD4:AD23,$AM$4:$AM$23)</f>
        <v>0.26162338350054459</v>
      </c>
      <c r="K5" s="124">
        <f>CORREL(AS4:AS23,$AM$4:$AM$23)</f>
        <v>0.4975997305592626</v>
      </c>
      <c r="L5" s="124">
        <f>CORREL(AJ4:AJ23,$AM$4:$AM$23)</f>
        <v>0.83658685064507421</v>
      </c>
      <c r="M5" s="83">
        <f>CORREL(AR4:AR23,$AM$4:$AM$23)</f>
        <v>0.34432675728276868</v>
      </c>
      <c r="N5" s="83">
        <f>CORREL(AO4:AO23,$AM$4:$AM$23)</f>
        <v>3.2481578236027903E-2</v>
      </c>
      <c r="O5" s="83">
        <f>CORREL(AH4:AH23,$AM$4:$AM$23)</f>
        <v>0.119059784871898</v>
      </c>
      <c r="P5" s="83">
        <f>CORREL(AU4:AU23,$AM$4:$AM$23)</f>
        <v>0.22108945267176738</v>
      </c>
      <c r="Q5" s="83">
        <f>CORREL(AL4:AL23,$AM$4:$AM$23)</f>
        <v>-1.4470946446591604E-2</v>
      </c>
      <c r="R5" s="83">
        <f>CORREL(AN4:AN23,$AM$4:$AM$23)</f>
        <v>-0.13460084856067867</v>
      </c>
      <c r="S5" s="83">
        <f>CORREL(AI4:AI23,$AM$4:$AM$23)</f>
        <v>-0.24751009851073441</v>
      </c>
      <c r="T5" s="124">
        <f>CORREL(AP4:AP23,$AM$4:$AM$23)</f>
        <v>-0.47050720858541312</v>
      </c>
      <c r="U5" s="124">
        <f>CORREL(AQ4:AQ23,$AM$4:$AM$23)</f>
        <v>-0.40427029747333754</v>
      </c>
      <c r="V5" s="91"/>
      <c r="W5" s="91"/>
      <c r="X5" s="91"/>
      <c r="Y5" s="87"/>
      <c r="Z5" s="87"/>
      <c r="AA5" s="128"/>
      <c r="AB5" s="8" t="s">
        <v>78</v>
      </c>
      <c r="AC5" s="7">
        <v>1</v>
      </c>
      <c r="AE5" s="71"/>
      <c r="AF5" s="7">
        <v>16</v>
      </c>
      <c r="AG5" s="7">
        <v>283</v>
      </c>
      <c r="AH5" s="7">
        <v>18</v>
      </c>
      <c r="AI5" s="7">
        <v>1</v>
      </c>
      <c r="AJ5" s="7">
        <v>6</v>
      </c>
      <c r="AK5" s="7">
        <v>7.5</v>
      </c>
      <c r="AL5" s="7">
        <v>8</v>
      </c>
      <c r="AM5" s="7">
        <v>7.5</v>
      </c>
      <c r="AN5" s="7">
        <v>-7</v>
      </c>
      <c r="AO5" s="65">
        <v>-1.3960058438537499</v>
      </c>
      <c r="AP5" s="50">
        <v>-4.4513001322168302</v>
      </c>
      <c r="AQ5" s="43">
        <v>2042.1</v>
      </c>
      <c r="AR5" s="7">
        <v>19.5</v>
      </c>
      <c r="AS5" s="7">
        <v>59</v>
      </c>
      <c r="AT5" s="7">
        <v>25</v>
      </c>
      <c r="AU5" s="44">
        <v>-7.75</v>
      </c>
    </row>
    <row r="6" spans="1:47" s="7" customFormat="1" ht="20.25" customHeight="1" thickBot="1" x14ac:dyDescent="0.45">
      <c r="A6" s="84" t="s">
        <v>117</v>
      </c>
      <c r="B6" s="102" t="s">
        <v>154</v>
      </c>
      <c r="C6" s="102">
        <v>15</v>
      </c>
      <c r="D6" s="121">
        <f>CORREL(AM4:AM23,$AE$4:$AE$23)</f>
        <v>0.48585088599015652</v>
      </c>
      <c r="E6" s="14"/>
      <c r="F6" s="120">
        <f>CORREL(AG4:AG23,$AE$4:$AE$23)</f>
        <v>0.59207722768749582</v>
      </c>
      <c r="G6" s="120">
        <f>CORREL(AT4:AT23,$AE$4:$AE$23)</f>
        <v>0.73399336333657428</v>
      </c>
      <c r="H6" s="124">
        <f>CORREL(AF4:AF23,$AE$4:$AE$23)</f>
        <v>0.54652596726554259</v>
      </c>
      <c r="I6" s="83">
        <f>CORREL(AK4:AK23,$AE$4:$AE$23)</f>
        <v>0.12658975884742091</v>
      </c>
      <c r="J6" s="124">
        <f>CORREL(AD4:AD23,$AE$4:$AE$23)</f>
        <v>0.72953616006007149</v>
      </c>
      <c r="K6" s="124">
        <f>CORREL(AS4:AS23,$AE$4:$AE$23)</f>
        <v>0.56259641332630361</v>
      </c>
      <c r="L6" s="83">
        <f>CORREL(AJ4:AJ23,$AE$4:$AE$23)</f>
        <v>0.17428824501761059</v>
      </c>
      <c r="M6" s="83">
        <f>CORREL(AR4:AR23,$AE$4:$AE$23)</f>
        <v>6.9784658937043734E-2</v>
      </c>
      <c r="N6" s="83">
        <f>CORREL(AO4:AO23,$AE$4:$AE$23)</f>
        <v>-0.17517292058420814</v>
      </c>
      <c r="O6" s="83">
        <f>CORREL(AH4:AH23,$AE$4:$AE$23)</f>
        <v>0.12694726653610425</v>
      </c>
      <c r="P6" s="83">
        <f>CORREL(AU4:AU23,$AE$4:$AE$23)</f>
        <v>-1.8987826239525968E-2</v>
      </c>
      <c r="Q6" s="83">
        <f>CORREL(AL4:AL23,$AE$4:$AE$23)</f>
        <v>0.19076609669335678</v>
      </c>
      <c r="R6" s="83">
        <f>CORREL(AN4:AN23,$AE$4:$AE$23)</f>
        <v>-0.26129962784117677</v>
      </c>
      <c r="S6" s="83">
        <f>CORREL(AI4:AI23,$AE$4:$AE$23)</f>
        <v>-0.33753768395759903</v>
      </c>
      <c r="T6" s="124">
        <f>CORREL(AP4:AP23,$AE$4:$AE$23)</f>
        <v>-0.42599303111716452</v>
      </c>
      <c r="U6" s="124">
        <f>CORREL(AQ4:AQ23,$AE$4:$AE$23)</f>
        <v>-0.42498358487742677</v>
      </c>
      <c r="V6" s="87"/>
      <c r="W6" s="101"/>
      <c r="X6" s="97" t="s">
        <v>208</v>
      </c>
      <c r="Y6" s="97" t="s">
        <v>147</v>
      </c>
      <c r="Z6" s="97"/>
      <c r="AA6" s="128"/>
      <c r="AB6" s="8" t="s">
        <v>79</v>
      </c>
      <c r="AC6" s="7">
        <v>1</v>
      </c>
      <c r="AD6" s="7">
        <v>13.9</v>
      </c>
      <c r="AE6" s="71">
        <v>4944.9589041095887</v>
      </c>
      <c r="AF6" s="7">
        <v>11</v>
      </c>
      <c r="AG6" s="7">
        <v>266</v>
      </c>
      <c r="AH6" s="7">
        <v>11.5</v>
      </c>
      <c r="AI6" s="7">
        <v>14.5</v>
      </c>
      <c r="AJ6" s="7">
        <v>1</v>
      </c>
      <c r="AK6" s="7">
        <v>1</v>
      </c>
      <c r="AL6" s="7">
        <v>1</v>
      </c>
      <c r="AM6" s="7">
        <v>2.5</v>
      </c>
      <c r="AN6" s="7">
        <v>-9.5</v>
      </c>
      <c r="AO6" s="66"/>
      <c r="AP6" s="67">
        <v>-0.38363171355498799</v>
      </c>
      <c r="AQ6" s="45">
        <v>782</v>
      </c>
      <c r="AR6" s="7">
        <v>13.5</v>
      </c>
      <c r="AS6" s="7">
        <v>53</v>
      </c>
      <c r="AT6" s="7">
        <v>35</v>
      </c>
      <c r="AU6" s="44">
        <v>-6</v>
      </c>
    </row>
    <row r="7" spans="1:47" s="7" customFormat="1" ht="20.25" customHeight="1" thickBot="1" x14ac:dyDescent="0.45">
      <c r="A7" s="84" t="s">
        <v>156</v>
      </c>
      <c r="B7" s="102" t="s">
        <v>161</v>
      </c>
      <c r="C7" s="102">
        <v>20</v>
      </c>
      <c r="D7" s="14">
        <f>CORREL(AM4:AM23,$AG$4:$AG$23)</f>
        <v>0.17862456804242402</v>
      </c>
      <c r="E7" s="121">
        <f>CORREL(AE4:AE23,$AG$4:$AG$23)</f>
        <v>0.59207722768749582</v>
      </c>
      <c r="F7" s="14"/>
      <c r="G7" s="120">
        <f>CORREL(AT4:AT23,$AG$4:$AG$23)</f>
        <v>0.51613599950244482</v>
      </c>
      <c r="H7" s="124">
        <f>CORREL(AF4:AF23,$AG$4:$AG$23)</f>
        <v>0.5045690137453176</v>
      </c>
      <c r="I7" s="83">
        <f>CORREL(AK4:AK23,$AG$4:$AG$23)</f>
        <v>8.3143721539805676E-2</v>
      </c>
      <c r="J7" s="83">
        <f>CORREL(AD4:AD23,$AG$4:$AG$23)</f>
        <v>0.33028014811772749</v>
      </c>
      <c r="K7" s="83">
        <f>CORREL(AS4:AS23,$AG$4:$AG$23)</f>
        <v>0.31198666944965026</v>
      </c>
      <c r="L7" s="83">
        <f>CORREL(AJ4:AJ23,$AG$4:$AG$23)</f>
        <v>6.9045405923958927E-2</v>
      </c>
      <c r="M7" s="83">
        <f>CORREL(AR4:AR23,$AG$4:$AG$23)</f>
        <v>0.26581938667801103</v>
      </c>
      <c r="N7" s="83">
        <f>CORREL(AO4:AO23,$AG$4:$AG$23)</f>
        <v>0.22559238383994765</v>
      </c>
      <c r="O7" s="83">
        <f>CORREL(AH4:AH23,$AG$4:$AG$23)</f>
        <v>2.7294807695920218E-2</v>
      </c>
      <c r="P7" s="83">
        <f>CORREL(AU4:AU23,$AG$4:$AG$23)</f>
        <v>0.31020573773348714</v>
      </c>
      <c r="Q7" s="83">
        <f>CORREL(AL4:AL23,$AG$4:$AG$23)</f>
        <v>0.13194449730950722</v>
      </c>
      <c r="R7" s="83">
        <f>CORREL(AN4:AN23,$AG$4:$AG$23)</f>
        <v>-0.35752233193699212</v>
      </c>
      <c r="S7" s="83">
        <f>CORREL(AI4:AI23,$AG$4:$AG$23)</f>
        <v>-2.1644333435918726E-2</v>
      </c>
      <c r="T7" s="83">
        <f>CORREL(AP4:AP23,$AG$4:$AG$23)</f>
        <v>-0.35659614822395808</v>
      </c>
      <c r="U7" s="83">
        <f>CORREL(AQ4:AQ23,$AG$4:$AG$23)</f>
        <v>-0.23330655493970476</v>
      </c>
      <c r="V7" s="87"/>
      <c r="W7" s="19">
        <v>-0.8</v>
      </c>
      <c r="X7" s="98" t="s">
        <v>158</v>
      </c>
      <c r="Y7" s="99" t="s">
        <v>159</v>
      </c>
      <c r="Z7" s="99"/>
      <c r="AA7" s="128"/>
      <c r="AB7" s="8" t="s">
        <v>80</v>
      </c>
      <c r="AC7" s="7">
        <v>1</v>
      </c>
      <c r="AD7" s="7">
        <v>15.2</v>
      </c>
      <c r="AE7" s="71">
        <v>6867.2266666666665</v>
      </c>
      <c r="AF7" s="7">
        <v>14</v>
      </c>
      <c r="AG7" s="7">
        <v>337</v>
      </c>
      <c r="AH7" s="7">
        <v>14</v>
      </c>
      <c r="AI7" s="7">
        <v>14.5</v>
      </c>
      <c r="AJ7" s="7">
        <v>16.5</v>
      </c>
      <c r="AK7" s="7">
        <v>15</v>
      </c>
      <c r="AL7" s="7">
        <v>4</v>
      </c>
      <c r="AM7" s="7">
        <v>18.5</v>
      </c>
      <c r="AN7" s="7">
        <v>-9</v>
      </c>
      <c r="AO7" s="65">
        <v>-3.0821135448436698</v>
      </c>
      <c r="AP7" s="50">
        <v>-33.013589128696999</v>
      </c>
      <c r="AQ7" s="43">
        <v>1125.9000000000001</v>
      </c>
      <c r="AR7" s="7">
        <v>18</v>
      </c>
      <c r="AS7" s="7">
        <v>60</v>
      </c>
      <c r="AT7" s="7">
        <v>32</v>
      </c>
      <c r="AU7" s="44">
        <f>-5/12</f>
        <v>-0.41666666666666669</v>
      </c>
    </row>
    <row r="8" spans="1:47" s="7" customFormat="1" ht="20.25" customHeight="1" thickBot="1" x14ac:dyDescent="0.45">
      <c r="A8" s="86" t="s">
        <v>28</v>
      </c>
      <c r="B8" s="102" t="s">
        <v>193</v>
      </c>
      <c r="C8" s="102">
        <v>17</v>
      </c>
      <c r="D8" s="14">
        <f>CORREL(AM4:AM23,$AT$4:$AT$23)</f>
        <v>0.24788407070902468</v>
      </c>
      <c r="E8" s="121">
        <f>CORREL(AE4:AE23,$AT$4:$AT$23)</f>
        <v>0.73399336333657428</v>
      </c>
      <c r="F8" s="120">
        <f>CORREL(AG4:AG23,$AT$4:$AT$23)</f>
        <v>0.51613599950244482</v>
      </c>
      <c r="G8" s="14"/>
      <c r="H8" s="124">
        <f>CORREL(AF4:AF23,$AT$4:$AT$23)</f>
        <v>0.54453559548785091</v>
      </c>
      <c r="I8" s="83">
        <f>CORREL(AK4:AK23,$AT$4:$AT$23)</f>
        <v>0.15090856181989906</v>
      </c>
      <c r="J8" s="124">
        <f>CORREL(AD4:AD23,$AT$4:$AT$23)</f>
        <v>0.5865586294253925</v>
      </c>
      <c r="K8" s="124">
        <f>CORREL(AS4:AS23,$AT$4:$AT$23)</f>
        <v>0.67710071314862452</v>
      </c>
      <c r="L8" s="83">
        <f>CORREL(AJ4:AJ23,$AT$4:$AT$23)</f>
        <v>7.6361330053924939E-2</v>
      </c>
      <c r="M8" s="83">
        <f>CORREL(AR4:AR23,$AT$4:$AT$23)</f>
        <v>0.16674435475897925</v>
      </c>
      <c r="N8" s="83">
        <f>CORREL(AO4:AO23,$AT$4:$AT$23)</f>
        <v>0.13448425611495349</v>
      </c>
      <c r="O8" s="83">
        <f>CORREL(AH4:AH23,$AT$4:$AT$23)</f>
        <v>0.1928530995024107</v>
      </c>
      <c r="P8" s="83">
        <f>CORREL(AU4:AU23,$AT$4:$AT$23)</f>
        <v>-9.1225536161963605E-2</v>
      </c>
      <c r="Q8" s="83">
        <f>CORREL(AL4:AL23,$AT$4:$AT$23)</f>
        <v>0.21617307040720726</v>
      </c>
      <c r="R8" s="124">
        <f>CORREL(AN4:AN23,$AT$4:$AT$23)</f>
        <v>-0.60206317238281482</v>
      </c>
      <c r="S8" s="83">
        <f>CORREL(AI4:AI23,$AT$4:$AT$23)</f>
        <v>-0.12389113330090003</v>
      </c>
      <c r="T8" s="83">
        <f>CORREL(AP4:AP23,$AT$4:$AT$23)</f>
        <v>-0.14038874587083081</v>
      </c>
      <c r="U8" s="124">
        <f>CORREL(AQ4:AQ23,$AT$4:$AT$23)</f>
        <v>-0.77439621085236454</v>
      </c>
      <c r="V8" s="87"/>
      <c r="W8" s="19">
        <v>-0.6</v>
      </c>
      <c r="X8" s="98" t="s">
        <v>162</v>
      </c>
      <c r="Y8" s="99" t="s">
        <v>163</v>
      </c>
      <c r="Z8" s="99"/>
      <c r="AA8" s="128"/>
      <c r="AB8" s="8" t="s">
        <v>81</v>
      </c>
      <c r="AC8" s="7">
        <v>1</v>
      </c>
      <c r="AD8" s="7">
        <v>14.5</v>
      </c>
      <c r="AE8" s="71">
        <v>3254.8904109589039</v>
      </c>
      <c r="AF8" s="7">
        <v>13</v>
      </c>
      <c r="AG8" s="7">
        <v>263</v>
      </c>
      <c r="AH8" s="7">
        <v>20</v>
      </c>
      <c r="AI8" s="7">
        <v>7</v>
      </c>
      <c r="AJ8" s="7">
        <v>11</v>
      </c>
      <c r="AK8" s="7">
        <v>18.5</v>
      </c>
      <c r="AL8" s="7">
        <v>5</v>
      </c>
      <c r="AM8" s="7">
        <v>9.5</v>
      </c>
      <c r="AN8" s="7">
        <v>-8</v>
      </c>
      <c r="AO8" s="65">
        <v>-1.3237560615169299</v>
      </c>
      <c r="AP8" s="50"/>
      <c r="AQ8" s="45">
        <v>464</v>
      </c>
      <c r="AR8" s="7">
        <v>19.5</v>
      </c>
      <c r="AS8" s="7">
        <v>39</v>
      </c>
      <c r="AT8" s="7">
        <v>24</v>
      </c>
      <c r="AU8" s="44">
        <v>-2</v>
      </c>
    </row>
    <row r="9" spans="1:47" s="7" customFormat="1" ht="20.25" customHeight="1" thickBot="1" x14ac:dyDescent="0.45">
      <c r="A9" s="84" t="s">
        <v>156</v>
      </c>
      <c r="B9" s="102" t="s">
        <v>157</v>
      </c>
      <c r="C9" s="102">
        <v>20</v>
      </c>
      <c r="D9" s="14">
        <f>CORREL($AF$4:$AF$23,AM4:AM23)</f>
        <v>4.7282668834206946E-2</v>
      </c>
      <c r="E9" s="120">
        <f>CORREL($AF$4:$AF$23,AE4:AE23)</f>
        <v>0.54652596726554259</v>
      </c>
      <c r="F9" s="120">
        <f>CORREL($AF$4:$AF$23,AG4:AG23)</f>
        <v>0.5045690137453176</v>
      </c>
      <c r="G9" s="120">
        <f>CORREL($AF$4:$AF$23,AT4:AT23)</f>
        <v>0.54453559548785091</v>
      </c>
      <c r="H9" s="14"/>
      <c r="I9" s="14">
        <f>CORREL($AF$4:$AF$23,AK4:AK23)</f>
        <v>-3.2409177231557687E-2</v>
      </c>
      <c r="J9" s="124">
        <f>CORREL($AF$4:$AF$23,AD4:AD23)</f>
        <v>0.71453570286836166</v>
      </c>
      <c r="K9" s="83">
        <f>CORREL($AF$4:$AF$23,AS4:AS23)</f>
        <v>0.15944946732054116</v>
      </c>
      <c r="L9" s="83">
        <f>CORREL($AF$4:$AF$23,AJ4:AJ23)</f>
        <v>-0.17616948252114337</v>
      </c>
      <c r="M9" s="83">
        <f>CORREL($AF$4:$AF$23,AR4:AR23)</f>
        <v>8.1403440176787689E-2</v>
      </c>
      <c r="N9" s="83">
        <f>CORREL($AF$4:$AF$23,AO4:AO23)</f>
        <v>0.28247371448063119</v>
      </c>
      <c r="O9" s="83">
        <f>CORREL($AF$4:$AF$23,AH4:AH23)</f>
        <v>0.20118076719320938</v>
      </c>
      <c r="P9" s="83">
        <f>CORREL($AF$4:$AF$23,AU4:AU23)</f>
        <v>2.7734144294312882E-2</v>
      </c>
      <c r="Q9" s="83">
        <f>CORREL($AF$4:$AF$23,AL4:AL23)</f>
        <v>0.24019897580210922</v>
      </c>
      <c r="R9" s="83">
        <f>CORREL($AF$4:$AF$23,AN4:AN23)</f>
        <v>-0.20281059995397749</v>
      </c>
      <c r="S9" s="83">
        <f>CORREL($AF$4:$AF$23,AI4:AI23)</f>
        <v>-0.29258665627780056</v>
      </c>
      <c r="T9" s="83">
        <f>CORREL($AF$4:$AF$23,AP4:AP23)</f>
        <v>-0.1210460288905463</v>
      </c>
      <c r="U9" s="83">
        <f>CORREL($AF$4:$AF$23,AQ4:AQ23)</f>
        <v>-0.10391625944062385</v>
      </c>
      <c r="V9" s="87"/>
      <c r="W9" s="19">
        <v>-0.4</v>
      </c>
      <c r="X9" s="98" t="s">
        <v>165</v>
      </c>
      <c r="Y9" s="99" t="s">
        <v>166</v>
      </c>
      <c r="Z9" s="99"/>
      <c r="AA9" s="128"/>
      <c r="AB9" s="8" t="s">
        <v>84</v>
      </c>
      <c r="AC9" s="7">
        <v>1</v>
      </c>
      <c r="AD9" s="7">
        <v>16.100000000000001</v>
      </c>
      <c r="AE9" s="71">
        <v>5128.708333333333</v>
      </c>
      <c r="AF9" s="7">
        <v>14</v>
      </c>
      <c r="AG9" s="7">
        <v>281</v>
      </c>
      <c r="AH9" s="7">
        <v>16</v>
      </c>
      <c r="AI9" s="7">
        <v>7</v>
      </c>
      <c r="AJ9" s="7">
        <v>16.5</v>
      </c>
      <c r="AK9" s="7">
        <v>18.5</v>
      </c>
      <c r="AL9" s="7">
        <v>2.5</v>
      </c>
      <c r="AM9" s="7">
        <v>15.5</v>
      </c>
      <c r="AN9" s="7">
        <v>-14</v>
      </c>
      <c r="AO9" s="65">
        <v>-5.0153612814016597E-2</v>
      </c>
      <c r="AP9" s="50">
        <v>-9.5481692412368098</v>
      </c>
      <c r="AQ9" s="43">
        <v>793.66</v>
      </c>
      <c r="AR9" s="7">
        <v>13.5</v>
      </c>
      <c r="AS9" s="7">
        <v>46</v>
      </c>
      <c r="AT9" s="7">
        <v>35</v>
      </c>
      <c r="AU9" s="44">
        <f>-9/12</f>
        <v>-0.75</v>
      </c>
    </row>
    <row r="10" spans="1:47" s="7" customFormat="1" ht="20.25" customHeight="1" thickBot="1" x14ac:dyDescent="0.45">
      <c r="A10" s="84" t="s">
        <v>156</v>
      </c>
      <c r="B10" s="102" t="s">
        <v>173</v>
      </c>
      <c r="C10" s="102">
        <v>20</v>
      </c>
      <c r="D10" s="123">
        <f>CORREL(AM4:AM23,$AK$4:$AK$23)</f>
        <v>0.81878378602728574</v>
      </c>
      <c r="E10" s="21">
        <f>CORREL(AE4:AE23,$AK$4:$AK$23)</f>
        <v>0.12658975884742091</v>
      </c>
      <c r="F10" s="14">
        <f>CORREL(AG4:AG23,$AK$4:$AK$23)</f>
        <v>8.3143721539805676E-2</v>
      </c>
      <c r="G10" s="14">
        <f>CORREL(AT4:AT23,$AK$4:$AK$23)</f>
        <v>0.15090856181989906</v>
      </c>
      <c r="H10" s="14">
        <f>CORREL(AF4:AF23,$AK$4:$AK$23)</f>
        <v>-3.2409177231557687E-2</v>
      </c>
      <c r="I10" s="83"/>
      <c r="J10" s="83">
        <f>CORREL(AD4:AD23,$AK$4:$AK$23)</f>
        <v>5.8150583356168024E-2</v>
      </c>
      <c r="K10" s="83">
        <f>CORREL(AS4:AS23,$AK$4:$AK$23)</f>
        <v>0.34747209206205387</v>
      </c>
      <c r="L10" s="124">
        <f>CORREL(AJ4:AJ23,$AK$4:$AK$23)</f>
        <v>0.84743732419200324</v>
      </c>
      <c r="M10" s="124">
        <f>CORREL(AR4:AR23,$AK$4:$AK$23)</f>
        <v>0.56001625211772099</v>
      </c>
      <c r="N10" s="83">
        <f>CORREL(AO4:AO23,$AK$4:$AK$23)</f>
        <v>0.28828892200193929</v>
      </c>
      <c r="O10" s="83">
        <f>CORREL(AH4:AH23,$AK$4:$AK$23)</f>
        <v>0.19099802564680551</v>
      </c>
      <c r="P10" s="83">
        <f>CORREL(AU4:AU23,$AK$4:$AK$23)</f>
        <v>0.20702534317841928</v>
      </c>
      <c r="Q10" s="83">
        <f>CORREL(AL4:AL23,$AK$4:$AK$23)</f>
        <v>-0.24093062476788638</v>
      </c>
      <c r="R10" s="83">
        <f>CORREL(AN4:AN23,$AK$4:$AK$23)</f>
        <v>-0.22479648644317907</v>
      </c>
      <c r="S10" s="83">
        <f>CORREL(AI4:AI23,$AK$4:$AK$23)</f>
        <v>-0.25287925189121335</v>
      </c>
      <c r="T10" s="83">
        <f>CORREL(AP4:AP23,$AK$4:$AK$23)</f>
        <v>-0.34893168030169452</v>
      </c>
      <c r="U10" s="124">
        <f>CORREL(AQ4:AQ23,$AK$4:$AK$23)</f>
        <v>-0.41350156318006376</v>
      </c>
      <c r="V10" s="87"/>
      <c r="W10" s="19">
        <v>-0.2</v>
      </c>
      <c r="X10" s="98" t="s">
        <v>168</v>
      </c>
      <c r="Y10" s="99" t="s">
        <v>169</v>
      </c>
      <c r="Z10" s="99"/>
      <c r="AA10" s="128"/>
      <c r="AB10" s="8" t="s">
        <v>85</v>
      </c>
      <c r="AC10" s="7">
        <v>1</v>
      </c>
      <c r="AD10" s="7">
        <v>17.600000000000001</v>
      </c>
      <c r="AE10" s="71">
        <v>4715.9589041095887</v>
      </c>
      <c r="AF10" s="7">
        <v>12</v>
      </c>
      <c r="AG10" s="7">
        <v>255</v>
      </c>
      <c r="AH10" s="7">
        <v>19</v>
      </c>
      <c r="AI10" s="7">
        <v>3</v>
      </c>
      <c r="AJ10" s="7">
        <v>14</v>
      </c>
      <c r="AK10" s="7">
        <v>15</v>
      </c>
      <c r="AL10" s="7">
        <v>10.5</v>
      </c>
      <c r="AM10" s="7">
        <v>18.5</v>
      </c>
      <c r="AN10" s="7">
        <v>-7</v>
      </c>
      <c r="AO10" s="65">
        <v>-3.0557130416108098</v>
      </c>
      <c r="AP10" s="50">
        <v>-11.199199507389199</v>
      </c>
      <c r="AQ10" s="43">
        <v>1299.2</v>
      </c>
      <c r="AR10" s="7">
        <v>13.5</v>
      </c>
      <c r="AS10" s="7">
        <v>58</v>
      </c>
      <c r="AT10" s="7">
        <v>29</v>
      </c>
      <c r="AU10" s="44">
        <f>-17/12</f>
        <v>-1.4166666666666667</v>
      </c>
    </row>
    <row r="11" spans="1:47" s="7" customFormat="1" ht="20.25" customHeight="1" thickBot="1" x14ac:dyDescent="0.45">
      <c r="A11" s="84" t="s">
        <v>117</v>
      </c>
      <c r="B11" s="102" t="s">
        <v>152</v>
      </c>
      <c r="C11" s="102">
        <v>15</v>
      </c>
      <c r="D11" s="20">
        <f>CORREL($AD$4:$AD$23,AM4:AM23)</f>
        <v>0.26162338350054459</v>
      </c>
      <c r="E11" s="121">
        <f>CORREL($AD$4:$AD$23,AE4:AE23)</f>
        <v>0.72953616006007149</v>
      </c>
      <c r="F11" s="14">
        <f>CORREL($AD$4:$AD$23,AG4:AG23)</f>
        <v>0.33028014811772749</v>
      </c>
      <c r="G11" s="120">
        <f>CORREL($AD$4:$AD$23,AT4:AT23)</f>
        <v>0.5865586294253925</v>
      </c>
      <c r="H11" s="121">
        <f>CORREL($AD$4:$AD$23,AF4:AF23)</f>
        <v>0.71453570286836166</v>
      </c>
      <c r="I11" s="105">
        <f>CORREL($AD$4:$AD$23,AK4:AK23)</f>
        <v>5.8150583356168024E-2</v>
      </c>
      <c r="J11" s="104"/>
      <c r="K11" s="83">
        <f>CORREL($AD$4:$AD$23,AS4:AS23)</f>
        <v>0.12873023644935172</v>
      </c>
      <c r="L11" s="83">
        <f>CORREL($AD$4:$AD$23,AJ4:AJ23)</f>
        <v>7.6384583616266009E-3</v>
      </c>
      <c r="M11" s="83">
        <f>CORREL($AD$4:$AD$23,AR4:AR23)</f>
        <v>0.13813087146574865</v>
      </c>
      <c r="N11" s="83">
        <f>CORREL($AD$4:$AD$23,AO4:AO23)</f>
        <v>2.3747475586156017E-3</v>
      </c>
      <c r="O11" s="83">
        <f>CORREL($AD$4:$AD$23,AH4:AH23)</f>
        <v>0.39222716381131145</v>
      </c>
      <c r="P11" s="83">
        <f>CORREL($AD$4:$AD$23,AU4:AU23)</f>
        <v>4.7333502888302757E-2</v>
      </c>
      <c r="Q11" s="83">
        <f>CORREL($AD$4:$AD$23,AL4:AL23)</f>
        <v>6.6457940137102225E-2</v>
      </c>
      <c r="R11" s="83">
        <f>CORREL($AD$4:$AD$23,AN4:AN23)</f>
        <v>-0.38545452197148666</v>
      </c>
      <c r="S11" s="124">
        <f>CORREL($AD$4:$AD$23,AI4:AI23)</f>
        <v>-0.66479555916134114</v>
      </c>
      <c r="T11" s="83">
        <f>CORREL($AD$4:$AD$23,AP4:AP23)</f>
        <v>-0.23117107297353312</v>
      </c>
      <c r="U11" s="83">
        <f>CORREL($AD$4:$AD$23,AQ4:AQ23)</f>
        <v>-0.23703421111456457</v>
      </c>
      <c r="V11" s="87"/>
      <c r="W11" s="19">
        <v>-0.1</v>
      </c>
      <c r="X11" s="98" t="s">
        <v>171</v>
      </c>
      <c r="Y11" s="99" t="s">
        <v>172</v>
      </c>
      <c r="Z11" s="99"/>
      <c r="AA11" s="128"/>
      <c r="AB11" s="8" t="s">
        <v>86</v>
      </c>
      <c r="AC11" s="7">
        <v>1</v>
      </c>
      <c r="AD11" s="7">
        <v>14.9</v>
      </c>
      <c r="AE11" s="71">
        <v>4634.0547945205481</v>
      </c>
      <c r="AF11" s="7">
        <v>16</v>
      </c>
      <c r="AG11" s="7">
        <v>313</v>
      </c>
      <c r="AH11" s="7">
        <v>4</v>
      </c>
      <c r="AI11" s="7">
        <v>11.5</v>
      </c>
      <c r="AJ11" s="7">
        <v>2</v>
      </c>
      <c r="AK11" s="7">
        <v>3.5</v>
      </c>
      <c r="AL11" s="7">
        <v>19.5</v>
      </c>
      <c r="AM11" s="7">
        <v>2.5</v>
      </c>
      <c r="AN11" s="7">
        <v>-17</v>
      </c>
      <c r="AO11" s="65">
        <v>-3.1120854772994799</v>
      </c>
      <c r="AP11" s="50">
        <v>-3.2916432567115401</v>
      </c>
      <c r="AQ11" s="43">
        <v>818.74</v>
      </c>
      <c r="AR11" s="7">
        <v>3.5</v>
      </c>
      <c r="AS11" s="7">
        <v>54</v>
      </c>
      <c r="AT11" s="7">
        <v>43</v>
      </c>
      <c r="AU11" s="44">
        <v>-2</v>
      </c>
    </row>
    <row r="12" spans="1:47" s="7" customFormat="1" ht="20.25" customHeight="1" thickBot="1" x14ac:dyDescent="0.45">
      <c r="A12" s="86" t="s">
        <v>28</v>
      </c>
      <c r="B12" s="103" t="s">
        <v>192</v>
      </c>
      <c r="C12" s="103">
        <v>18</v>
      </c>
      <c r="D12" s="122">
        <f>CORREL(AM4:AM23,$AS$4:$AS$23)</f>
        <v>0.4975997305592626</v>
      </c>
      <c r="E12" s="122">
        <f>CORREL(AE4:AE23,$AS$4:$AS$23)</f>
        <v>0.56259641332630361</v>
      </c>
      <c r="F12" s="14">
        <f>CORREL(AG4:AG23,$AS$4:$AS$23)</f>
        <v>0.31198666944965026</v>
      </c>
      <c r="G12" s="120">
        <f>CORREL(AT4:AT23,$AS$4:$AS$23)</f>
        <v>0.67710071314862452</v>
      </c>
      <c r="H12" s="14">
        <f>CORREL(AF4:AF23,$AS$4:$AS$23)</f>
        <v>0.15944946732054116</v>
      </c>
      <c r="I12" s="83">
        <f>CORREL(AK4:AK23,$AS$4:$AS$23)</f>
        <v>0.34747209206205387</v>
      </c>
      <c r="J12" s="14">
        <f>CORREL(AD4:AD23,$AS$4:$AS$23)</f>
        <v>0.12873023644935172</v>
      </c>
      <c r="K12" s="14"/>
      <c r="L12" s="14">
        <f>CORREL(AJ4:AJ23,$AS$4:$AS$23)</f>
        <v>0.32767278082425616</v>
      </c>
      <c r="M12" s="14">
        <f>CORREL(AR4:AR23,$AS$4:$AS$23)</f>
        <v>0.25588177106046794</v>
      </c>
      <c r="N12" s="14">
        <f>CORREL(AO4:AO23,$AS$4:$AS$23)</f>
        <v>2.5329369514960145E-2</v>
      </c>
      <c r="O12" s="14">
        <f>CORREL(AH4:AH23,$AS$4:$AS$23)</f>
        <v>4.1897086753569387E-2</v>
      </c>
      <c r="P12" s="14">
        <f>CORREL(AU4:AU23,$AS$4:$AS$23)</f>
        <v>-0.32986066422612265</v>
      </c>
      <c r="Q12" s="14">
        <f>CORREL(AL4:AL23,$AS$4:$AS$23)</f>
        <v>5.7172786658589651E-2</v>
      </c>
      <c r="R12" s="83">
        <f>CORREL(AN4:AN23,$AS$4:$AS$23)</f>
        <v>-0.28450144078998407</v>
      </c>
      <c r="S12" s="83">
        <f>CORREL(AI4:AI23,$AS$4:$AS$23)</f>
        <v>-0.14041104701616808</v>
      </c>
      <c r="T12" s="83">
        <f>CORREL(AP4:AP23,$AS$4:$AS$23)</f>
        <v>-0.24609421449030153</v>
      </c>
      <c r="U12" s="124">
        <f>CORREL(AQ4:AQ23,$AS$4:$AS$23)</f>
        <v>-0.66708218099286398</v>
      </c>
      <c r="V12" s="87"/>
      <c r="W12" s="19">
        <v>0</v>
      </c>
      <c r="X12" s="100">
        <v>0</v>
      </c>
      <c r="Y12" s="99" t="s">
        <v>174</v>
      </c>
      <c r="Z12" s="99"/>
      <c r="AA12" s="128"/>
      <c r="AB12" s="8" t="s">
        <v>87</v>
      </c>
      <c r="AC12" s="7">
        <v>1</v>
      </c>
      <c r="AE12" s="71"/>
      <c r="AF12" s="7">
        <v>14</v>
      </c>
      <c r="AG12" s="7">
        <v>323</v>
      </c>
      <c r="AH12" s="7">
        <v>9</v>
      </c>
      <c r="AI12" s="7">
        <v>7</v>
      </c>
      <c r="AJ12" s="7">
        <v>20</v>
      </c>
      <c r="AK12" s="7">
        <v>15</v>
      </c>
      <c r="AL12" s="7">
        <v>12.5</v>
      </c>
      <c r="AM12" s="7">
        <v>12.5</v>
      </c>
      <c r="AN12" s="7">
        <v>-8</v>
      </c>
      <c r="AO12" s="50">
        <v>-0.17836351982555501</v>
      </c>
      <c r="AP12" s="50">
        <v>-1.55734199010759</v>
      </c>
      <c r="AQ12" s="43">
        <v>911.81</v>
      </c>
      <c r="AR12" s="7">
        <v>13.5</v>
      </c>
      <c r="AS12" s="7">
        <v>59</v>
      </c>
      <c r="AT12" s="7">
        <v>35</v>
      </c>
      <c r="AU12" s="44">
        <v>-4</v>
      </c>
    </row>
    <row r="13" spans="1:47" s="7" customFormat="1" ht="20.25" customHeight="1" thickBot="1" x14ac:dyDescent="0.45">
      <c r="A13" s="84" t="s">
        <v>156</v>
      </c>
      <c r="B13" s="102" t="s">
        <v>170</v>
      </c>
      <c r="C13" s="102">
        <v>20</v>
      </c>
      <c r="D13" s="120">
        <f>CORREL(AM4:AM23,$AJ$4:$AJ$23)</f>
        <v>0.83658685064507421</v>
      </c>
      <c r="E13" s="20">
        <f>CORREL(AE4:AE23,$AJ$4:$AJ$23)</f>
        <v>0.17428824501761059</v>
      </c>
      <c r="F13" s="14">
        <f>CORREL(AG4:AG23,$AJ$4:$AJ$23)</f>
        <v>6.9045405923958927E-2</v>
      </c>
      <c r="G13" s="14">
        <f>CORREL(AT4:AT23,$AJ$4:$AJ$23)</f>
        <v>7.6361330053924939E-2</v>
      </c>
      <c r="H13" s="14">
        <f>CORREL(AF4:AF23,$AJ$4:$AJ$23)</f>
        <v>-0.17616948252114337</v>
      </c>
      <c r="I13" s="120">
        <f>CORREL(AK4:AK23,$AJ$4:$AJ$23)</f>
        <v>0.84743732419200324</v>
      </c>
      <c r="J13" s="20">
        <f>CORREL(AD4:AD23,$AJ$4:$AJ$23)</f>
        <v>7.6384583616266009E-3</v>
      </c>
      <c r="K13" s="14">
        <f>CORREL(AS4:AS23,$AJ$4:$AJ$23)</f>
        <v>0.32767278082425616</v>
      </c>
      <c r="L13" s="14"/>
      <c r="M13" s="14">
        <f>CORREL(AR4:AR23,$AJ$4:$AJ$23)</f>
        <v>0.33167662429415024</v>
      </c>
      <c r="N13" s="83">
        <f>CORREL(AO4:AO23,$AJ$4:$AJ$23)</f>
        <v>0.13199622320379109</v>
      </c>
      <c r="O13" s="83">
        <f>CORREL(AH4:AH23,$AJ$4:$AJ$23)</f>
        <v>-5.7751826985348316E-2</v>
      </c>
      <c r="P13" s="14">
        <f>CORREL(AU4:AU23,$AJ$4:$AJ$23)</f>
        <v>0.12766031412481996</v>
      </c>
      <c r="Q13" s="14">
        <f>CORREL(AL4:AL23,$AJ$4:$AJ$23)</f>
        <v>-0.12248152786760368</v>
      </c>
      <c r="R13" s="83">
        <f>CORREL(AN4:AN23,$AJ$4:$AJ$23)</f>
        <v>-0.15052151436375624</v>
      </c>
      <c r="S13" s="83">
        <f>CORREL(AI4:AI23,$AJ$4:$AJ$23)</f>
        <v>-0.16091177031646495</v>
      </c>
      <c r="T13" s="83">
        <f>CORREL(AP4:AP23,$AJ$4:$AJ$23)</f>
        <v>-0.29695516793438498</v>
      </c>
      <c r="U13" s="83">
        <f>CORREL(AQ4:AQ23,$AJ$4:$AJ$23)</f>
        <v>-0.33577026312496477</v>
      </c>
      <c r="V13" s="87"/>
      <c r="W13" s="19">
        <v>0.1</v>
      </c>
      <c r="X13" s="99" t="s">
        <v>176</v>
      </c>
      <c r="Y13" s="99" t="s">
        <v>177</v>
      </c>
      <c r="Z13" s="99"/>
      <c r="AA13" s="128"/>
      <c r="AB13" s="8" t="s">
        <v>93</v>
      </c>
      <c r="AC13" s="7">
        <v>1</v>
      </c>
      <c r="AD13" s="7">
        <v>6.4</v>
      </c>
      <c r="AE13" s="71">
        <v>2345.2739726027398</v>
      </c>
      <c r="AF13" s="7">
        <v>9.5</v>
      </c>
      <c r="AG13" s="7">
        <v>265</v>
      </c>
      <c r="AH13" s="7">
        <v>8</v>
      </c>
      <c r="AI13" s="7">
        <v>14.5</v>
      </c>
      <c r="AJ13" s="7">
        <v>18.5</v>
      </c>
      <c r="AK13" s="7">
        <v>20</v>
      </c>
      <c r="AL13" s="7">
        <v>6.5</v>
      </c>
      <c r="AM13" s="7">
        <v>18.5</v>
      </c>
      <c r="AN13" s="7">
        <v>-7</v>
      </c>
      <c r="AO13" s="50">
        <v>-0.80242073930782198</v>
      </c>
      <c r="AP13" s="50">
        <v>-6.8575734740015202</v>
      </c>
      <c r="AQ13" s="7">
        <v>530.79999999999995</v>
      </c>
      <c r="AR13" s="7">
        <v>13.5</v>
      </c>
      <c r="AS13" s="7">
        <v>60</v>
      </c>
      <c r="AT13" s="7">
        <v>13</v>
      </c>
      <c r="AU13" s="44">
        <v>-3.5</v>
      </c>
    </row>
    <row r="14" spans="1:47" s="7" customFormat="1" ht="20.25" customHeight="1" thickBot="1" x14ac:dyDescent="0.45">
      <c r="A14" s="86" t="s">
        <v>28</v>
      </c>
      <c r="B14" s="102" t="s">
        <v>191</v>
      </c>
      <c r="C14" s="102">
        <v>20</v>
      </c>
      <c r="D14" s="14">
        <f>CORREL(AM4:AM23,$AR$4:$AR$23)</f>
        <v>0.34432675728276868</v>
      </c>
      <c r="E14" s="14">
        <f>CORREL(AE4:AE23,$AR$4:$AR$23)</f>
        <v>6.9784658937043734E-2</v>
      </c>
      <c r="F14" s="14">
        <f>CORREL(AG4:AG23,$AR$4:$AR$23)</f>
        <v>0.26581938667801103</v>
      </c>
      <c r="G14" s="14">
        <f>CORREL(AT4:AT23,$AR$4:$AR$23)</f>
        <v>0.16674435475897925</v>
      </c>
      <c r="H14" s="14">
        <f>CORREL(AF4:AF23,$AR$4:$AR$23)</f>
        <v>8.1403440176787689E-2</v>
      </c>
      <c r="I14" s="121">
        <f>CORREL(AK4:AK23,$AR$4:$AR$23)</f>
        <v>0.56001625211772099</v>
      </c>
      <c r="J14" s="14">
        <f>CORREL(AD4:AD23,$AR$4:$AR$23)</f>
        <v>0.13813087146574865</v>
      </c>
      <c r="K14" s="14">
        <f>CORREL(AS4:AS23,$AR$4:$AR$23)</f>
        <v>0.25588177106046794</v>
      </c>
      <c r="L14" s="14">
        <f>CORREL(AJ4:AJ23,$AR$4:$AR$23)</f>
        <v>0.33167662429415024</v>
      </c>
      <c r="M14" s="14"/>
      <c r="N14" s="124">
        <f>CORREL(AO4:AO23,$AR$4:$AR$23)</f>
        <v>0.5014312131437072</v>
      </c>
      <c r="O14" s="124">
        <f>CORREL(AH4:AH23,$AR$4:$AR$23)</f>
        <v>0.55638579892503015</v>
      </c>
      <c r="P14" s="14">
        <f>CORREL(AU4:AU23,$AR$4:$AR$23)</f>
        <v>-6.0181491040698247E-2</v>
      </c>
      <c r="Q14" s="120">
        <f>CORREL(AL4:AL23,$AR$4:$AR$23)</f>
        <v>-0.53066117789773792</v>
      </c>
      <c r="R14" s="124">
        <f>CORREL(AN4:AN23,$AR$4:$AR$23)</f>
        <v>-0.38487889908999268</v>
      </c>
      <c r="S14" s="83">
        <f>CORREL(AI4:AI23,$AR$4:$AR$23)</f>
        <v>-0.31383563815548932</v>
      </c>
      <c r="T14" s="83">
        <f>CORREL(AP4:AP23,$AR$4:$AR$23)</f>
        <v>-0.27268811545076899</v>
      </c>
      <c r="U14" s="124">
        <f>CORREL(AQ4:AQ23,$AR$4:$AR$23)</f>
        <v>-0.37907198420860605</v>
      </c>
      <c r="V14" s="91"/>
      <c r="W14" s="19">
        <v>0.4</v>
      </c>
      <c r="X14" s="99" t="s">
        <v>179</v>
      </c>
      <c r="Y14" s="99" t="s">
        <v>180</v>
      </c>
      <c r="Z14" s="99"/>
      <c r="AA14" s="129"/>
      <c r="AB14" s="10" t="s">
        <v>94</v>
      </c>
      <c r="AC14" s="46">
        <v>1</v>
      </c>
      <c r="AD14" s="46"/>
      <c r="AE14" s="72"/>
      <c r="AF14" s="46">
        <v>14</v>
      </c>
      <c r="AG14" s="46">
        <v>280</v>
      </c>
      <c r="AH14" s="46">
        <v>16</v>
      </c>
      <c r="AI14" s="46">
        <v>18.5</v>
      </c>
      <c r="AJ14" s="46">
        <v>11</v>
      </c>
      <c r="AK14" s="46">
        <v>11</v>
      </c>
      <c r="AL14" s="46">
        <v>16</v>
      </c>
      <c r="AM14" s="46">
        <v>9.5</v>
      </c>
      <c r="AN14" s="46">
        <v>-6</v>
      </c>
      <c r="AO14" s="68">
        <v>-0.211896813140105</v>
      </c>
      <c r="AP14" s="68">
        <v>-6.0929478519319096</v>
      </c>
      <c r="AQ14" s="46">
        <v>444.12</v>
      </c>
      <c r="AR14" s="46">
        <v>13.5</v>
      </c>
      <c r="AS14" s="46"/>
      <c r="AT14" s="46">
        <v>31</v>
      </c>
      <c r="AU14" s="47">
        <v>-5</v>
      </c>
    </row>
    <row r="15" spans="1:47" s="7" customFormat="1" ht="20.25" customHeight="1" thickBot="1" x14ac:dyDescent="0.45">
      <c r="A15" s="84" t="s">
        <v>119</v>
      </c>
      <c r="B15" s="102" t="s">
        <v>184</v>
      </c>
      <c r="C15" s="102">
        <v>19</v>
      </c>
      <c r="D15" s="20">
        <f>CORREL(AM4:AM23,$AO$4:$AO$23)</f>
        <v>3.2481578236027903E-2</v>
      </c>
      <c r="E15" s="14">
        <f>CORREL(AE4:AE23,$AO$4:$AO$23)</f>
        <v>-0.17517292058420814</v>
      </c>
      <c r="F15" s="14">
        <f>CORREL(AG4:AG23,$AO$4:$AO$23)</f>
        <v>0.22559238383994765</v>
      </c>
      <c r="G15" s="14">
        <f>CORREL(AT4:AT23,$AO$4:$AO$23)</f>
        <v>0.13448425611495349</v>
      </c>
      <c r="H15" s="14">
        <f>CORREL(AF4:AF23,$AO$4:$AO$23)</f>
        <v>0.28247371448063119</v>
      </c>
      <c r="I15" s="14">
        <f>CORREL(AK4:AK23,$AO$4:$AO$23)</f>
        <v>0.28828892200193929</v>
      </c>
      <c r="J15" s="14">
        <f>CORREL(AD4:AD23,$AO$4:$AO$23)</f>
        <v>2.3747475586156017E-3</v>
      </c>
      <c r="K15" s="14">
        <f>CORREL(AS4:AS23,$AO$4:$AO$23)</f>
        <v>2.5329369514960145E-2</v>
      </c>
      <c r="L15" s="14">
        <f>CORREL(AJ4:AJ23,$AO$4:$AO$23)</f>
        <v>0.13199622320379109</v>
      </c>
      <c r="M15" s="121">
        <f>CORREL(AR4:AR23,$AO$4:$AO$23)</f>
        <v>0.5014312131437072</v>
      </c>
      <c r="N15" s="83"/>
      <c r="O15" s="124">
        <f>CORREL(AH4:AH23,$AO$4:$AO$23)</f>
        <v>0.38155352742000653</v>
      </c>
      <c r="P15" s="14">
        <f>CORREL(AU4:AU23,$AO$4:$AO$23)</f>
        <v>6.1596877622327066E-2</v>
      </c>
      <c r="Q15" s="14">
        <f>CORREL(AL4:AL23,$AO$4:$AO$23)</f>
        <v>-0.21404991533313691</v>
      </c>
      <c r="R15" s="124">
        <f>CORREL(AN4:AN23,$AO$4:$AO$23)</f>
        <v>-0.41608520316343489</v>
      </c>
      <c r="S15" s="83">
        <f>CORREL(AI4:AI23,$AO$4:$AO$23)</f>
        <v>-0.17126151649647514</v>
      </c>
      <c r="T15" s="83">
        <f>CORREL(AP4:AP23,$AO$4:$AO$23)</f>
        <v>0.23697308708585449</v>
      </c>
      <c r="U15" s="83">
        <f>CORREL(AQ4:AQ23,$AO$4:$AO$23)</f>
        <v>-0.29395643913284136</v>
      </c>
      <c r="V15" s="91"/>
      <c r="W15" s="19">
        <v>0.6</v>
      </c>
      <c r="X15" s="99" t="s">
        <v>182</v>
      </c>
      <c r="Y15" s="99" t="s">
        <v>183</v>
      </c>
      <c r="Z15" s="99"/>
      <c r="AA15" s="127" t="s">
        <v>141</v>
      </c>
      <c r="AB15" s="9" t="s">
        <v>82</v>
      </c>
      <c r="AC15" s="40">
        <v>0</v>
      </c>
      <c r="AD15" s="40">
        <v>12.6</v>
      </c>
      <c r="AE15" s="70">
        <v>2502.4794520547944</v>
      </c>
      <c r="AF15" s="40">
        <v>13</v>
      </c>
      <c r="AG15" s="40">
        <v>269</v>
      </c>
      <c r="AH15" s="40">
        <v>6.5</v>
      </c>
      <c r="AI15" s="40">
        <v>7</v>
      </c>
      <c r="AJ15" s="40">
        <v>3</v>
      </c>
      <c r="AK15" s="40">
        <v>3.5</v>
      </c>
      <c r="AL15" s="40">
        <v>2.5</v>
      </c>
      <c r="AM15" s="40">
        <v>1</v>
      </c>
      <c r="AN15" s="40">
        <v>-5</v>
      </c>
      <c r="AO15" s="63">
        <v>-0.10178277685008499</v>
      </c>
      <c r="AP15" s="64">
        <v>-2.5256777235224801</v>
      </c>
      <c r="AQ15" s="41">
        <v>5345.1</v>
      </c>
      <c r="AR15" s="40">
        <v>7</v>
      </c>
      <c r="AS15" s="40">
        <v>35</v>
      </c>
      <c r="AT15" s="40">
        <v>4</v>
      </c>
      <c r="AU15" s="42">
        <v>-2</v>
      </c>
    </row>
    <row r="16" spans="1:47" s="7" customFormat="1" ht="20.25" customHeight="1" thickBot="1" x14ac:dyDescent="0.45">
      <c r="A16" s="84" t="s">
        <v>156</v>
      </c>
      <c r="B16" s="102" t="s">
        <v>164</v>
      </c>
      <c r="C16" s="102">
        <v>20</v>
      </c>
      <c r="D16" s="14">
        <f>CORREL(AM4:AM23,$AH$4:$AH$23)</f>
        <v>0.119059784871898</v>
      </c>
      <c r="E16" s="20">
        <f>CORREL(AE4:AE23,$AH$4:$AH$23)</f>
        <v>0.12694726653610425</v>
      </c>
      <c r="F16" s="14">
        <f>CORREL(AG4:AG23,$AH$4:$AH$23)</f>
        <v>2.7294807695920218E-2</v>
      </c>
      <c r="G16" s="14">
        <f>CORREL(AT4:AT23,$AH$4:$AH$23)</f>
        <v>0.1928530995024107</v>
      </c>
      <c r="H16" s="14">
        <f>CORREL(AF4:AF23,$AH$4:$AH$23)</f>
        <v>0.20118076719320938</v>
      </c>
      <c r="I16" s="20">
        <f>CORREL(AK4:AK23,$AH$4:$AH$23)</f>
        <v>0.19099802564680551</v>
      </c>
      <c r="J16" s="20">
        <f>CORREL(AD4:AD23,$AH$4:$AH$23)</f>
        <v>0.39222716381131145</v>
      </c>
      <c r="K16" s="14">
        <f>CORREL(AS4:AS23,$AH$4:$AH$23)</f>
        <v>4.1897086753569387E-2</v>
      </c>
      <c r="L16" s="14">
        <f>CORREL(AJ4:AJ23,$AH$4:$AH$23)</f>
        <v>-5.7751826985348316E-2</v>
      </c>
      <c r="M16" s="121">
        <f>CORREL(AR4:AR23,$AH$4:$AH$23)</f>
        <v>0.55638579892503015</v>
      </c>
      <c r="N16" s="120">
        <f>CORREL(AO4:AO23,$AH$4:$AH$23)</f>
        <v>0.38155352742000653</v>
      </c>
      <c r="O16" s="14"/>
      <c r="P16" s="14">
        <f>CORREL(AU4:AU23,$AH$4:$AH$23)</f>
        <v>-4.6799735983742992E-2</v>
      </c>
      <c r="Q16" s="14">
        <f>CORREL(AL4:AL23,$AH$4:$AH$23)</f>
        <v>-0.125519929508523</v>
      </c>
      <c r="R16" s="83">
        <f>CORREL(AN4:AN23,$AH$4:$AH$23)</f>
        <v>-0.14137832450750437</v>
      </c>
      <c r="S16" s="83">
        <f>CORREL(AI4:AI23,$AH$4:$AH$23)</f>
        <v>-0.29037022035347071</v>
      </c>
      <c r="T16" s="83">
        <f>CORREL(AP4:AP23,$AH$4:$AH$23)</f>
        <v>-0.29381874941787922</v>
      </c>
      <c r="U16" s="124">
        <f>CORREL(AQ4:AQ23,$AH$4:$AH$23)</f>
        <v>-0.37491481182944203</v>
      </c>
      <c r="V16" s="91"/>
      <c r="W16" s="19">
        <v>0.8</v>
      </c>
      <c r="X16" s="99" t="s">
        <v>185</v>
      </c>
      <c r="Y16" s="99" t="s">
        <v>186</v>
      </c>
      <c r="Z16" s="99"/>
      <c r="AA16" s="128"/>
      <c r="AB16" s="8" t="s">
        <v>83</v>
      </c>
      <c r="AC16" s="7">
        <v>0</v>
      </c>
      <c r="AD16" s="7">
        <v>4.5</v>
      </c>
      <c r="AE16" s="71">
        <v>742.71232876712327</v>
      </c>
      <c r="AF16" s="7">
        <v>3.5</v>
      </c>
      <c r="AG16" s="7">
        <v>240</v>
      </c>
      <c r="AH16" s="7">
        <v>3</v>
      </c>
      <c r="AI16" s="7">
        <v>18.5</v>
      </c>
      <c r="AJ16" s="7">
        <v>11</v>
      </c>
      <c r="AK16" s="7">
        <v>7.5</v>
      </c>
      <c r="AL16" s="7">
        <v>10.5</v>
      </c>
      <c r="AM16" s="7">
        <v>4</v>
      </c>
      <c r="AN16" s="7">
        <v>-1</v>
      </c>
      <c r="AO16" s="65">
        <v>-4.2707424409343098</v>
      </c>
      <c r="AP16" s="50">
        <v>-3.79438533521343</v>
      </c>
      <c r="AQ16" s="43">
        <v>3900.5</v>
      </c>
      <c r="AR16" s="7">
        <v>7</v>
      </c>
      <c r="AS16" s="7">
        <v>38</v>
      </c>
      <c r="AT16" s="7">
        <v>3</v>
      </c>
      <c r="AU16" s="44">
        <v>-1</v>
      </c>
    </row>
    <row r="17" spans="1:73" s="7" customFormat="1" ht="20.25" customHeight="1" thickBot="1" x14ac:dyDescent="0.45">
      <c r="A17" s="86" t="s">
        <v>28</v>
      </c>
      <c r="B17" s="102" t="s">
        <v>194</v>
      </c>
      <c r="C17" s="102">
        <v>20</v>
      </c>
      <c r="D17" s="14">
        <f>CORREL(AM4:AM23,$AU$4:$AU$23)</f>
        <v>0.22108945267176738</v>
      </c>
      <c r="E17" s="14">
        <f>CORREL(AE4:AE23,$AU$4:$AU$23)</f>
        <v>-1.8987826239525968E-2</v>
      </c>
      <c r="F17" s="14">
        <f>CORREL(AG4:AG23,$AU$4:$AU$23)</f>
        <v>0.31020573773348714</v>
      </c>
      <c r="G17" s="14">
        <f>CORREL(AT4:AT23,$AU$4:$AU$23)</f>
        <v>-9.1225536161963605E-2</v>
      </c>
      <c r="H17" s="14">
        <f>CORREL(AF4:AF23,$AU$4:$AU$23)</f>
        <v>2.7734144294312882E-2</v>
      </c>
      <c r="I17" s="14">
        <f>CORREL(AK4:AK23,$AU$4:$AU$23)</f>
        <v>0.20702534317841928</v>
      </c>
      <c r="J17" s="14">
        <f>CORREL(AD4:AD23,$AU$4:$AU$23)</f>
        <v>4.7333502888302757E-2</v>
      </c>
      <c r="K17" s="14">
        <f>CORREL(AS4:AS23,$AU$4:$AU$23)</f>
        <v>-0.32986066422612265</v>
      </c>
      <c r="L17" s="14">
        <f>CORREL(AJ4:AJ23,$AU$4:$AU$23)</f>
        <v>0.12766031412481996</v>
      </c>
      <c r="M17" s="14">
        <f>CORREL(AR4:AR23,$AU$4:$AU$23)</f>
        <v>-6.0181491040698247E-2</v>
      </c>
      <c r="N17" s="14">
        <f>CORREL(AO4:AO23,$AU$4:$AU$23)</f>
        <v>6.1596877622327066E-2</v>
      </c>
      <c r="O17" s="14">
        <f>CORREL(AH4:AH23,$AU$4:$AU$23)</f>
        <v>-4.6799735983742992E-2</v>
      </c>
      <c r="P17" s="17"/>
      <c r="Q17" s="14">
        <f>CORREL(AL4:AL23,$AU$4:$AU$23)</f>
        <v>0.14748748349736801</v>
      </c>
      <c r="R17" s="83">
        <f>CORREL(AN4:AN23,$AU$4:$AU$23)</f>
        <v>-5.9885197215804889E-2</v>
      </c>
      <c r="S17" s="83">
        <f>CORREL(AI4:AI23,$AU$4:$AU$23)</f>
        <v>8.5881867459821473E-2</v>
      </c>
      <c r="T17" s="83">
        <f>CORREL(AP4:AP23,$AU$4:$AU$23)</f>
        <v>-0.31939024312520814</v>
      </c>
      <c r="U17" s="83">
        <f>CORREL(AQ4:AQ23,$AU$4:$AU$23)</f>
        <v>0.17080445067271677</v>
      </c>
      <c r="V17" s="91"/>
      <c r="W17" s="19">
        <v>1</v>
      </c>
      <c r="X17" s="99" t="s">
        <v>188</v>
      </c>
      <c r="Y17" s="99" t="s">
        <v>189</v>
      </c>
      <c r="Z17" s="99"/>
      <c r="AA17" s="128"/>
      <c r="AB17" s="8" t="s">
        <v>88</v>
      </c>
      <c r="AC17" s="7">
        <v>0</v>
      </c>
      <c r="AE17" s="71"/>
      <c r="AF17" s="7">
        <v>14</v>
      </c>
      <c r="AG17" s="7">
        <v>249</v>
      </c>
      <c r="AH17" s="7">
        <v>6.5</v>
      </c>
      <c r="AI17" s="7">
        <v>18.5</v>
      </c>
      <c r="AJ17" s="7">
        <v>11</v>
      </c>
      <c r="AK17" s="7">
        <v>7.5</v>
      </c>
      <c r="AL17" s="7">
        <v>18</v>
      </c>
      <c r="AM17" s="7">
        <v>12.5</v>
      </c>
      <c r="AN17" s="7">
        <v>-2</v>
      </c>
      <c r="AO17" s="50">
        <v>-2.55878907527755</v>
      </c>
      <c r="AP17" s="50">
        <v>-4.4788466083668297</v>
      </c>
      <c r="AQ17" s="43">
        <v>1692.4</v>
      </c>
      <c r="AR17" s="7">
        <v>1.5</v>
      </c>
      <c r="AS17" s="7">
        <v>48</v>
      </c>
      <c r="AU17" s="48">
        <v>-2.5</v>
      </c>
    </row>
    <row r="18" spans="1:73" s="7" customFormat="1" ht="20.25" customHeight="1" thickBot="1" x14ac:dyDescent="0.3">
      <c r="A18" s="84" t="s">
        <v>156</v>
      </c>
      <c r="B18" s="102" t="s">
        <v>175</v>
      </c>
      <c r="C18" s="102">
        <v>20</v>
      </c>
      <c r="D18" s="14">
        <f>CORREL(AM4:AM23,$AL$4:$AL$23)</f>
        <v>-1.4470946446591604E-2</v>
      </c>
      <c r="E18" s="14">
        <f>CORREL(AE4:AE23,$AL$4:$AL$23)</f>
        <v>0.19076609669335678</v>
      </c>
      <c r="F18" s="14">
        <f>CORREL(AG4:AG23,$AL$4:$AL$23)</f>
        <v>0.13194449730950722</v>
      </c>
      <c r="G18" s="14">
        <f>CORREL(AT4:AT23,$AL$4:$AL$23)</f>
        <v>0.21617307040720726</v>
      </c>
      <c r="H18" s="14">
        <f>CORREL(AF4:AF23,$AL$4:$AL$23)</f>
        <v>0.24019897580210922</v>
      </c>
      <c r="I18" s="20">
        <f>CORREL(AK4:AK23,$AL$4:$AL$23)</f>
        <v>-0.24093062476788638</v>
      </c>
      <c r="J18" s="14">
        <f>CORREL(AD4:AD23,$AL$4:$AL$23)</f>
        <v>6.6457940137102225E-2</v>
      </c>
      <c r="K18" s="14">
        <f>CORREL(AS4:AS23,$AL$4:$AL$23)</f>
        <v>5.7172786658589651E-2</v>
      </c>
      <c r="L18" s="14">
        <f>CORREL(AJ4:AJ23,$AL$4:$AL$23)</f>
        <v>-0.12248152786760368</v>
      </c>
      <c r="M18" s="120">
        <f>CORREL(AR4:AR23,$AL$4:$AL$23)</f>
        <v>-0.53066117789773792</v>
      </c>
      <c r="N18" s="14">
        <f>CORREL(AO4:AO23,$AL$4:$AL$23)</f>
        <v>-0.21404991533313691</v>
      </c>
      <c r="O18" s="14">
        <f>CORREL(AH4:AH23,$AL$4:$AL$23)</f>
        <v>-0.125519929508523</v>
      </c>
      <c r="P18" s="14">
        <f>CORREL(AU4:AU23,$AL$4:$AL$23)</f>
        <v>0.14748748349736801</v>
      </c>
      <c r="Q18" s="14"/>
      <c r="R18" s="14">
        <f>CORREL(AN4:AN23,$AL$4:$AL$23)</f>
        <v>0.18370956665921359</v>
      </c>
      <c r="S18" s="14">
        <f>CORREL(AI4:AI23,$AL$4:$AL$23)</f>
        <v>8.5888562424085838E-2</v>
      </c>
      <c r="T18" s="14">
        <f>CORREL(AP4:AP23,$AL$4:$AL$23)</f>
        <v>0.20297498414400289</v>
      </c>
      <c r="U18" s="14">
        <f>CORREL(AQ4:AQ23,$AL$4:$AL$23)</f>
        <v>-3.9967929430413385E-2</v>
      </c>
      <c r="V18" s="91"/>
      <c r="W18" s="91"/>
      <c r="X18" s="91"/>
      <c r="Y18" s="87"/>
      <c r="Z18" s="87"/>
      <c r="AA18" s="128"/>
      <c r="AB18" s="8" t="s">
        <v>89</v>
      </c>
      <c r="AC18" s="7">
        <v>0</v>
      </c>
      <c r="AD18" s="7">
        <v>15.2</v>
      </c>
      <c r="AE18" s="71">
        <v>5803.6849315068494</v>
      </c>
      <c r="AF18" s="7">
        <v>12</v>
      </c>
      <c r="AG18" s="7">
        <v>231</v>
      </c>
      <c r="AH18" s="7">
        <v>2</v>
      </c>
      <c r="AI18" s="7">
        <v>7</v>
      </c>
      <c r="AJ18" s="7">
        <v>15</v>
      </c>
      <c r="AK18" s="7">
        <v>11</v>
      </c>
      <c r="AL18" s="7">
        <v>9</v>
      </c>
      <c r="AM18" s="7">
        <v>12.5</v>
      </c>
      <c r="AN18" s="7">
        <v>-2</v>
      </c>
      <c r="AO18" s="50">
        <v>-6.0433801966935503</v>
      </c>
      <c r="AP18" s="50">
        <v>-8.8786154575628409</v>
      </c>
      <c r="AQ18" s="43">
        <v>2530.8000000000002</v>
      </c>
      <c r="AR18" s="7">
        <v>1.5</v>
      </c>
      <c r="AS18" s="7">
        <v>56</v>
      </c>
      <c r="AT18" s="7">
        <v>26</v>
      </c>
      <c r="AU18" s="44">
        <v>-7.5</v>
      </c>
      <c r="AV18" s="16"/>
      <c r="AW18" s="49"/>
      <c r="AX18" s="49"/>
    </row>
    <row r="19" spans="1:73" s="7" customFormat="1" ht="20.25" customHeight="1" thickBot="1" x14ac:dyDescent="0.3">
      <c r="A19" s="84" t="s">
        <v>156</v>
      </c>
      <c r="B19" s="102" t="s">
        <v>181</v>
      </c>
      <c r="C19" s="102">
        <v>20</v>
      </c>
      <c r="D19" s="20">
        <f>CORREL(AM4:AM23,$AN$4:$AN$23)</f>
        <v>-0.13460084856067867</v>
      </c>
      <c r="E19" s="20">
        <f>CORREL(AE4:AE23,$AN$4:$AN$23)</f>
        <v>-0.26129962784117677</v>
      </c>
      <c r="F19" s="120">
        <f>CORREL(AG4:AG23,$AN$4:$AN$23)</f>
        <v>-0.35752233193699212</v>
      </c>
      <c r="G19" s="120">
        <f>CORREL(AT4:AT23,$AN$4:$AN$23)</f>
        <v>-0.60206317238281482</v>
      </c>
      <c r="H19" s="14">
        <f>CORREL(AF4:AF23,$AN$4:$AN$23)</f>
        <v>-0.20281059995397749</v>
      </c>
      <c r="I19" s="14">
        <f>CORREL(AK4:AK23,$AN$4:$AN$23)</f>
        <v>-0.22479648644317907</v>
      </c>
      <c r="J19" s="20">
        <f>CORREL(AD4:AD23,$AN$4:$AN$23)</f>
        <v>-0.38545452197148666</v>
      </c>
      <c r="K19" s="14">
        <f>CORREL(AS4:AS23,$AN$4:$AN$23)</f>
        <v>-0.28450144078998407</v>
      </c>
      <c r="L19" s="14">
        <f>CORREL(AJ4:AJ23,$AN$4:$AN$23)</f>
        <v>-0.15052151436375624</v>
      </c>
      <c r="M19" s="120">
        <f>CORREL(AR4:AR23,$AN$4:$AN$23)</f>
        <v>-0.38487889908999268</v>
      </c>
      <c r="N19" s="121">
        <f>CORREL(AO4:AO23,$AN$4:$AN$23)</f>
        <v>-0.41608520316343489</v>
      </c>
      <c r="O19" s="14">
        <f>CORREL(AH4:AH23,$AN$4:$AN$23)</f>
        <v>-0.14137832450750437</v>
      </c>
      <c r="P19" s="14">
        <f>CORREL(AU4:AU23,$AN$4:$AN$23)</f>
        <v>-5.9885197215804889E-2</v>
      </c>
      <c r="Q19" s="14">
        <f>CORREL(AL4:AL23,$AN$4:$AN$23)</f>
        <v>0.18370956665921359</v>
      </c>
      <c r="R19" s="14"/>
      <c r="S19" s="14">
        <f>CORREL(AI4:AI23,$AN$4:$AN$23)</f>
        <v>0.31056536874892693</v>
      </c>
      <c r="T19" s="14">
        <f>CORREL(AP4:AP23,$AN$4:$AN$23)</f>
        <v>-1.0355257305912934E-3</v>
      </c>
      <c r="U19" s="120">
        <f>CORREL(AQ4:AQ23,$AN$4:$AN$23)</f>
        <v>0.58226448128250008</v>
      </c>
      <c r="V19" s="91"/>
      <c r="W19" s="91"/>
      <c r="X19" s="91"/>
      <c r="Y19" s="87"/>
      <c r="Z19" s="87"/>
      <c r="AA19" s="128"/>
      <c r="AB19" s="8" t="s">
        <v>90</v>
      </c>
      <c r="AC19" s="7">
        <v>0</v>
      </c>
      <c r="AE19" s="71"/>
      <c r="AF19" s="7">
        <v>17</v>
      </c>
      <c r="AG19" s="7">
        <v>305</v>
      </c>
      <c r="AH19" s="7">
        <v>1</v>
      </c>
      <c r="AI19" s="7">
        <v>14.5</v>
      </c>
      <c r="AJ19" s="7">
        <v>11</v>
      </c>
      <c r="AK19" s="7">
        <v>15</v>
      </c>
      <c r="AL19" s="7">
        <v>6.5</v>
      </c>
      <c r="AM19" s="7">
        <v>12.5</v>
      </c>
      <c r="AN19" s="7">
        <v>-2</v>
      </c>
      <c r="AO19" s="65">
        <v>-2.85250438972</v>
      </c>
      <c r="AP19" s="50">
        <v>-8.0113024757804006</v>
      </c>
      <c r="AQ19" s="43">
        <v>3716</v>
      </c>
      <c r="AR19" s="7">
        <v>13.5</v>
      </c>
      <c r="AU19" s="48">
        <v>-1</v>
      </c>
      <c r="AV19" s="50"/>
    </row>
    <row r="20" spans="1:73" s="7" customFormat="1" ht="20.25" customHeight="1" thickBot="1" x14ac:dyDescent="0.45">
      <c r="A20" s="84" t="s">
        <v>156</v>
      </c>
      <c r="B20" s="102" t="s">
        <v>167</v>
      </c>
      <c r="C20" s="102">
        <v>20</v>
      </c>
      <c r="D20" s="14">
        <f>CORREL(AM4:AM23,$AI$4:$AI$23)</f>
        <v>-0.24751009851073441</v>
      </c>
      <c r="E20" s="14">
        <f>CORREL(AE4:AE23,$AI$4:$AI$23)</f>
        <v>-0.33753768395759903</v>
      </c>
      <c r="F20" s="14">
        <f>CORREL(AG4:AG23,$AI$4:$AI$23)</f>
        <v>-2.1644333435918726E-2</v>
      </c>
      <c r="G20" s="14">
        <f>CORREL(AT4:AT23,$AI$4:$AI$23)</f>
        <v>-0.12389113330090003</v>
      </c>
      <c r="H20" s="14">
        <f>CORREL(AF4:AF23,$AI$4:$AI$23)</f>
        <v>-0.29258665627780056</v>
      </c>
      <c r="I20" s="14">
        <f>CORREL(AK4:AK23,$AI$4:$AI$23)</f>
        <v>-0.25287925189121335</v>
      </c>
      <c r="J20" s="121">
        <f>CORREL(AD4:AD23,$AI$4:$AI$23)</f>
        <v>-0.66479555916134114</v>
      </c>
      <c r="K20" s="14">
        <f>CORREL(AS4:AS23,$AI$4:$AI$23)</f>
        <v>-0.14041104701616808</v>
      </c>
      <c r="L20" s="14">
        <f>CORREL(AJ4:AJ23,$AI$4:$AI$23)</f>
        <v>-0.16091177031646495</v>
      </c>
      <c r="M20" s="14">
        <f>CORREL(AR4:AR23,$AI$4:$AI$23)</f>
        <v>-0.31383563815548932</v>
      </c>
      <c r="N20" s="14">
        <f>CORREL(AO4:AO23,$AI$4:$AI$23)</f>
        <v>-0.17126151649647514</v>
      </c>
      <c r="O20" s="20">
        <f>CORREL(AH4:AH23,$AI$4:$AI$23)</f>
        <v>-0.29037022035347071</v>
      </c>
      <c r="P20" s="14">
        <f>CORREL(AU4:AU23,$AI$4:$AI$23)</f>
        <v>8.5881867459821473E-2</v>
      </c>
      <c r="Q20" s="14">
        <f>CORREL(AL4:AL23,$AI$4:$AI$23)</f>
        <v>8.5888562424085838E-2</v>
      </c>
      <c r="R20" s="14">
        <f>CORREL(AN4:AN23,$AI$4:$AI$23)</f>
        <v>0.31056536874892693</v>
      </c>
      <c r="S20" s="14"/>
      <c r="T20" s="14">
        <f>CORREL(AP4:AP23,$AI$4:$AI$23)</f>
        <v>-0.1128718837532766</v>
      </c>
      <c r="U20" s="14">
        <f>CORREL(AQ4:AQ23,$AI$4:$AI$23)</f>
        <v>-3.6881523106231696E-2</v>
      </c>
      <c r="V20" s="91"/>
      <c r="W20" s="91"/>
      <c r="X20" s="101" t="s">
        <v>210</v>
      </c>
      <c r="Y20" s="87"/>
      <c r="Z20" s="87"/>
      <c r="AA20" s="128"/>
      <c r="AB20" s="8" t="s">
        <v>91</v>
      </c>
      <c r="AC20" s="7">
        <v>0</v>
      </c>
      <c r="AD20" s="7">
        <v>15</v>
      </c>
      <c r="AE20" s="71">
        <v>3445.7735849056603</v>
      </c>
      <c r="AF20" s="7">
        <v>15</v>
      </c>
      <c r="AG20" s="7">
        <v>272</v>
      </c>
      <c r="AH20" s="7">
        <v>13</v>
      </c>
      <c r="AI20" s="7">
        <v>7</v>
      </c>
      <c r="AJ20" s="7">
        <v>7</v>
      </c>
      <c r="AK20" s="7">
        <v>5</v>
      </c>
      <c r="AL20" s="7">
        <v>16</v>
      </c>
      <c r="AM20" s="7">
        <v>7.5</v>
      </c>
      <c r="AN20" s="7">
        <v>-2</v>
      </c>
      <c r="AO20" s="65">
        <v>-3.1282793996695499</v>
      </c>
      <c r="AP20" s="50">
        <v>-6.3981092217272302</v>
      </c>
      <c r="AQ20" s="43">
        <v>4781.1000000000004</v>
      </c>
      <c r="AR20" s="7">
        <v>7</v>
      </c>
      <c r="AS20" s="7">
        <v>24</v>
      </c>
      <c r="AT20" s="7">
        <v>5</v>
      </c>
      <c r="AU20" s="44">
        <v>-1</v>
      </c>
      <c r="AV20" s="50"/>
    </row>
    <row r="21" spans="1:73" s="7" customFormat="1" ht="20.25" customHeight="1" thickBot="1" x14ac:dyDescent="0.3">
      <c r="A21" s="84" t="s">
        <v>119</v>
      </c>
      <c r="B21" s="102" t="s">
        <v>187</v>
      </c>
      <c r="C21" s="102">
        <v>19</v>
      </c>
      <c r="D21" s="121">
        <f>CORREL(AM4:AM23,$AP$4:$AP$23)</f>
        <v>-0.47050720858541312</v>
      </c>
      <c r="E21" s="121">
        <f>CORREL(AE4:AE23,$AP$4:$AP$23)</f>
        <v>-0.42599303111716452</v>
      </c>
      <c r="F21" s="14">
        <f>CORREL(AG4:AG23,$AP$4:$AP$23)</f>
        <v>-0.35659614822395808</v>
      </c>
      <c r="G21" s="14">
        <f>CORREL(AT4:AT23,$AP$4:$AP$23)</f>
        <v>-0.14038874587083081</v>
      </c>
      <c r="H21" s="14">
        <f>CORREL(AF4:AF23,$AP$4:$AP$23)</f>
        <v>-0.1210460288905463</v>
      </c>
      <c r="I21" s="14">
        <f>CORREL(AK4:AK23,$AP$4:$AP$23)</f>
        <v>-0.34893168030169452</v>
      </c>
      <c r="J21" s="14">
        <f>CORREL(AD4:AD23,$AP$4:$AP$23)</f>
        <v>-0.23117107297353312</v>
      </c>
      <c r="K21" s="14">
        <f>CORREL(AS4:AS23,$AP$4:$AP$23)</f>
        <v>-0.24609421449030153</v>
      </c>
      <c r="L21" s="14">
        <f>CORREL(AJ4:AJ23,$AP$4:$AP$23)</f>
        <v>-0.29695516793438498</v>
      </c>
      <c r="M21" s="14">
        <f>CORREL(AR4:AR23,$AP$4:$AP$23)</f>
        <v>-0.27268811545076899</v>
      </c>
      <c r="N21" s="14">
        <f>CORREL(AO4:AO23,$AP$4:$AP$23)</f>
        <v>0.23697308708585449</v>
      </c>
      <c r="O21" s="14">
        <f>CORREL(AH4:AH23,$AP$4:$AP$23)</f>
        <v>-0.29381874941787922</v>
      </c>
      <c r="P21" s="14">
        <f>CORREL(AU4:AU23,$AP$4:$AP$23)</f>
        <v>-0.31939024312520814</v>
      </c>
      <c r="Q21" s="14">
        <f>CORREL(AL4:AL23,$AP$4:$AP$23)</f>
        <v>0.20297498414400289</v>
      </c>
      <c r="R21" s="14">
        <f>CORREL(AN4:AN23,$AP$4:$AP$23)</f>
        <v>-1.0355257305912934E-3</v>
      </c>
      <c r="S21" s="14">
        <f>CORREL(AI4:AI23,$AP$4:$AP$23)</f>
        <v>-0.1128718837532766</v>
      </c>
      <c r="T21" s="14"/>
      <c r="U21" s="14">
        <f>CORREL(AQ4:AQ23,$AP$4:$AP$23)</f>
        <v>0.1380427155024716</v>
      </c>
      <c r="V21" s="88"/>
      <c r="W21" s="88"/>
      <c r="X21" s="125" t="s">
        <v>211</v>
      </c>
      <c r="Y21" s="87"/>
      <c r="Z21" s="87"/>
      <c r="AA21" s="128"/>
      <c r="AB21" s="8" t="s">
        <v>92</v>
      </c>
      <c r="AC21" s="7">
        <v>0</v>
      </c>
      <c r="AD21" s="7">
        <v>14.4</v>
      </c>
      <c r="AE21" s="71">
        <v>7314.6037735849059</v>
      </c>
      <c r="AF21" s="7">
        <v>13</v>
      </c>
      <c r="AG21" s="7">
        <v>311</v>
      </c>
      <c r="AH21" s="7">
        <v>11.5</v>
      </c>
      <c r="AI21" s="7">
        <v>7</v>
      </c>
      <c r="AJ21" s="7">
        <v>8</v>
      </c>
      <c r="AK21" s="7">
        <v>11</v>
      </c>
      <c r="AL21" s="7">
        <v>19.5</v>
      </c>
      <c r="AM21" s="7">
        <v>15.5</v>
      </c>
      <c r="AN21" s="7">
        <v>-2</v>
      </c>
      <c r="AO21" s="66">
        <v>-3.4040544096190999</v>
      </c>
      <c r="AP21" s="50">
        <v>-7.7269390751162303</v>
      </c>
      <c r="AQ21" s="43">
        <v>2043.5</v>
      </c>
      <c r="AR21" s="7">
        <v>7</v>
      </c>
      <c r="AS21" s="7">
        <v>59</v>
      </c>
      <c r="AT21" s="7">
        <v>31</v>
      </c>
      <c r="AU21" s="44">
        <v>-1.25</v>
      </c>
    </row>
    <row r="22" spans="1:73" s="7" customFormat="1" ht="20.25" customHeight="1" thickBot="1" x14ac:dyDescent="0.3">
      <c r="A22" s="84" t="s">
        <v>119</v>
      </c>
      <c r="B22" s="102" t="s">
        <v>190</v>
      </c>
      <c r="C22" s="102">
        <v>20</v>
      </c>
      <c r="D22" s="120">
        <f>CORREL(AM4:AM23,$AQ$4:$AQ$23)</f>
        <v>-0.40427029747333754</v>
      </c>
      <c r="E22" s="120">
        <f>CORREL(AE4:AE23,$AQ$4:$AQ$23)</f>
        <v>-0.42498358487742677</v>
      </c>
      <c r="F22" s="14">
        <f>CORREL(AG4:AG23,$AQ$4:$AQ$23)</f>
        <v>-0.23330655493970476</v>
      </c>
      <c r="G22" s="121">
        <f>CORREL(AT4:AT23,$AQ$4:$AQ$23)</f>
        <v>-0.77439621085236454</v>
      </c>
      <c r="H22" s="14">
        <f>CORREL(AF4:AF23,$AQ$4:$AQ$23)</f>
        <v>-0.10391625944062385</v>
      </c>
      <c r="I22" s="14">
        <f>CORREL(AK4:AK23,$AQ$4:$AQ$23)</f>
        <v>-0.41350156318006376</v>
      </c>
      <c r="J22" s="14">
        <f>CORREL(AD4:AD23,$AQ$4:$AQ$23)</f>
        <v>-0.23703421111456457</v>
      </c>
      <c r="K22" s="121">
        <f>CORREL(AS4:AS23,$AQ$4:$AQ$23)</f>
        <v>-0.66708218099286398</v>
      </c>
      <c r="L22" s="14">
        <f>CORREL(AJ4:AJ23,$AQ$4:$AQ$23)</f>
        <v>-0.33577026312496477</v>
      </c>
      <c r="M22" s="120">
        <f>CORREL(AR4:AR23,$AQ$4:$AQ$23)</f>
        <v>-0.37907198420860605</v>
      </c>
      <c r="N22" s="14">
        <f>CORREL(AO4:AO23,$AQ$4:$AQ$23)</f>
        <v>-0.29395643913284136</v>
      </c>
      <c r="O22" s="120">
        <f>CORREL(AH4:AH23,$AQ$4:$AQ$23)</f>
        <v>-0.37491481182944203</v>
      </c>
      <c r="P22" s="14">
        <f>CORREL(AU4:AU23,$AQ$4:$AQ$23)</f>
        <v>0.17080445067271677</v>
      </c>
      <c r="Q22" s="14">
        <f>CORREL(AL4:AL23,$AQ$4:$AQ$23)</f>
        <v>-3.9967929430413385E-2</v>
      </c>
      <c r="R22" s="121">
        <f>CORREL(AN4:AN23,$AQ$4:$AQ$23)</f>
        <v>0.58226448128250008</v>
      </c>
      <c r="S22" s="14">
        <f>CORREL(AI4:AI23,$AQ$4:$AQ$23)</f>
        <v>-3.6881523106231696E-2</v>
      </c>
      <c r="T22" s="20">
        <f>CORREL(AP4:AP23,$AQ$4:$AQ$23)</f>
        <v>0.1380427155024716</v>
      </c>
      <c r="U22" s="14"/>
      <c r="V22" s="88"/>
      <c r="W22" s="88"/>
      <c r="X22" s="88"/>
      <c r="Y22" s="87"/>
      <c r="Z22" s="87"/>
      <c r="AA22" s="128"/>
      <c r="AB22" s="8" t="s">
        <v>95</v>
      </c>
      <c r="AC22" s="7">
        <v>0</v>
      </c>
      <c r="AD22" s="7">
        <v>12</v>
      </c>
      <c r="AE22" s="71">
        <v>3977.2739726027398</v>
      </c>
      <c r="AF22" s="7">
        <v>17</v>
      </c>
      <c r="AG22" s="7">
        <v>271</v>
      </c>
      <c r="AH22" s="7">
        <v>16</v>
      </c>
      <c r="AI22" s="7">
        <v>11.5</v>
      </c>
      <c r="AJ22" s="7">
        <v>4</v>
      </c>
      <c r="AK22" s="7">
        <v>7.5</v>
      </c>
      <c r="AL22" s="7">
        <v>16</v>
      </c>
      <c r="AM22" s="7">
        <v>5.5</v>
      </c>
      <c r="AN22" s="7">
        <v>-2</v>
      </c>
      <c r="AO22" s="65">
        <v>-1.09871875455298</v>
      </c>
      <c r="AP22" s="50">
        <v>-9.8914223669923995</v>
      </c>
      <c r="AQ22" s="7">
        <v>1842</v>
      </c>
      <c r="AR22" s="7">
        <v>7</v>
      </c>
      <c r="AS22" s="7">
        <v>56</v>
      </c>
      <c r="AT22" s="7">
        <v>35</v>
      </c>
      <c r="AU22" s="44">
        <v>-1.75</v>
      </c>
      <c r="AY22" s="52"/>
      <c r="AZ22" s="53"/>
    </row>
    <row r="23" spans="1:73" s="7" customFormat="1" ht="20.25" customHeight="1" thickBot="1" x14ac:dyDescent="0.3">
      <c r="A23" s="85"/>
      <c r="B23" s="136"/>
      <c r="C23" s="136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89"/>
      <c r="W23" s="89"/>
      <c r="X23" s="87"/>
      <c r="Y23" s="87"/>
      <c r="Z23" s="87"/>
      <c r="AA23" s="129"/>
      <c r="AB23" s="10" t="s">
        <v>96</v>
      </c>
      <c r="AC23" s="46">
        <v>0</v>
      </c>
      <c r="AD23" s="46">
        <v>13.2</v>
      </c>
      <c r="AE23" s="72">
        <v>4916.3972602739723</v>
      </c>
      <c r="AF23" s="46">
        <v>14</v>
      </c>
      <c r="AG23" s="46">
        <v>309</v>
      </c>
      <c r="AH23" s="46">
        <v>10</v>
      </c>
      <c r="AI23" s="46">
        <v>18.5</v>
      </c>
      <c r="AJ23" s="46">
        <v>5</v>
      </c>
      <c r="AK23" s="46">
        <v>2</v>
      </c>
      <c r="AL23" s="46">
        <v>12.5</v>
      </c>
      <c r="AM23" s="46">
        <v>5.5</v>
      </c>
      <c r="AN23" s="46">
        <v>-2</v>
      </c>
      <c r="AO23" s="69">
        <v>-3.2322647749239901</v>
      </c>
      <c r="AP23" s="68">
        <v>-9.1679376376885209</v>
      </c>
      <c r="AQ23" s="46">
        <v>1770.3</v>
      </c>
      <c r="AR23" s="46">
        <v>3.5</v>
      </c>
      <c r="AS23" s="46">
        <v>43</v>
      </c>
      <c r="AT23" s="46"/>
      <c r="AU23" s="47">
        <v>-2</v>
      </c>
      <c r="AY23" s="54"/>
      <c r="AZ23" s="49"/>
      <c r="BA23" s="55"/>
      <c r="BB23" s="56"/>
      <c r="BC23" s="55"/>
      <c r="BD23" s="56"/>
    </row>
    <row r="24" spans="1:73" s="7" customFormat="1" ht="200.25" customHeight="1" x14ac:dyDescent="0.25">
      <c r="A24" s="87"/>
      <c r="B24" s="102"/>
      <c r="C24" s="102"/>
      <c r="D24" s="89" t="s">
        <v>199</v>
      </c>
      <c r="E24" s="89" t="s">
        <v>121</v>
      </c>
      <c r="F24" s="89" t="s">
        <v>195</v>
      </c>
      <c r="G24" s="89" t="s">
        <v>209</v>
      </c>
      <c r="H24" s="90" t="s">
        <v>122</v>
      </c>
      <c r="I24" s="89" t="s">
        <v>198</v>
      </c>
      <c r="J24" s="90" t="s">
        <v>120</v>
      </c>
      <c r="K24" s="89" t="s">
        <v>69</v>
      </c>
      <c r="L24" s="89" t="s">
        <v>197</v>
      </c>
      <c r="M24" s="89" t="s">
        <v>134</v>
      </c>
      <c r="N24" s="89" t="s">
        <v>201</v>
      </c>
      <c r="O24" s="89" t="s">
        <v>196</v>
      </c>
      <c r="P24" s="89" t="s">
        <v>135</v>
      </c>
      <c r="Q24" s="89" t="s">
        <v>128</v>
      </c>
      <c r="R24" s="89" t="s">
        <v>200</v>
      </c>
      <c r="S24" s="89" t="s">
        <v>125</v>
      </c>
      <c r="T24" s="90" t="s">
        <v>202</v>
      </c>
      <c r="U24" s="89" t="s">
        <v>203</v>
      </c>
      <c r="V24" s="87"/>
      <c r="W24" s="87"/>
      <c r="X24" s="87"/>
      <c r="Y24" s="87"/>
      <c r="Z24" s="87"/>
      <c r="AA24" s="126" t="s">
        <v>142</v>
      </c>
      <c r="AB24" s="8"/>
      <c r="AN24" s="1" t="s">
        <v>143</v>
      </c>
      <c r="AO24" s="1" t="s">
        <v>143</v>
      </c>
      <c r="AP24" s="1" t="s">
        <v>143</v>
      </c>
      <c r="AU24" s="1" t="s">
        <v>143</v>
      </c>
      <c r="AY24" s="54"/>
      <c r="AZ24" s="49"/>
      <c r="BA24" s="55"/>
      <c r="BB24" s="56"/>
      <c r="BC24" s="55"/>
      <c r="BD24" s="56"/>
    </row>
    <row r="25" spans="1:73" s="7" customFormat="1" ht="25.5" x14ac:dyDescent="0.25">
      <c r="AB25" s="8"/>
      <c r="AC25" s="51" t="s">
        <v>144</v>
      </c>
      <c r="AD25" s="7" t="s">
        <v>145</v>
      </c>
      <c r="AE25" s="7" t="s">
        <v>145</v>
      </c>
      <c r="AF25" s="7" t="s">
        <v>145</v>
      </c>
      <c r="AG25" s="7" t="s">
        <v>145</v>
      </c>
      <c r="AH25" s="7" t="s">
        <v>146</v>
      </c>
      <c r="AI25" s="7" t="s">
        <v>146</v>
      </c>
      <c r="AJ25" s="7" t="s">
        <v>146</v>
      </c>
      <c r="AK25" s="7" t="s">
        <v>146</v>
      </c>
      <c r="AL25" s="7" t="s">
        <v>146</v>
      </c>
      <c r="AM25" s="7" t="s">
        <v>146</v>
      </c>
      <c r="AN25" s="7" t="s">
        <v>145</v>
      </c>
      <c r="AO25" s="7" t="s">
        <v>145</v>
      </c>
      <c r="AP25" s="7" t="s">
        <v>145</v>
      </c>
      <c r="AQ25" s="7" t="s">
        <v>145</v>
      </c>
      <c r="AR25" s="7" t="s">
        <v>146</v>
      </c>
      <c r="AS25" s="7" t="s">
        <v>145</v>
      </c>
      <c r="AT25" s="7" t="s">
        <v>145</v>
      </c>
      <c r="AU25" s="7" t="s">
        <v>145</v>
      </c>
      <c r="AY25" s="54"/>
      <c r="AZ25" s="49"/>
      <c r="BA25" s="55"/>
      <c r="BB25" s="56"/>
      <c r="BC25" s="55"/>
      <c r="BD25" s="56"/>
    </row>
    <row r="26" spans="1:73" ht="25.5" x14ac:dyDescent="0.25">
      <c r="AB26" s="27"/>
      <c r="AC26" s="51" t="s">
        <v>147</v>
      </c>
      <c r="AD26" s="7" t="s">
        <v>148</v>
      </c>
      <c r="AE26" s="7" t="s">
        <v>148</v>
      </c>
      <c r="AF26" s="7" t="s">
        <v>148</v>
      </c>
      <c r="AG26" s="7" t="s">
        <v>148</v>
      </c>
      <c r="AH26" s="7" t="s">
        <v>149</v>
      </c>
      <c r="AI26" s="7" t="s">
        <v>149</v>
      </c>
      <c r="AJ26" s="7" t="s">
        <v>149</v>
      </c>
      <c r="AK26" s="7" t="s">
        <v>149</v>
      </c>
      <c r="AL26" s="7" t="s">
        <v>149</v>
      </c>
      <c r="AM26" s="7" t="s">
        <v>149</v>
      </c>
      <c r="AN26" s="7" t="s">
        <v>148</v>
      </c>
      <c r="AO26" s="7" t="s">
        <v>148</v>
      </c>
      <c r="AP26" s="7" t="s">
        <v>148</v>
      </c>
      <c r="AQ26" s="7" t="s">
        <v>148</v>
      </c>
      <c r="AR26" s="7" t="s">
        <v>149</v>
      </c>
      <c r="AS26" s="7" t="s">
        <v>148</v>
      </c>
      <c r="AT26" s="7" t="s">
        <v>148</v>
      </c>
      <c r="AU26" s="7" t="s">
        <v>148</v>
      </c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P26" s="54"/>
      <c r="BQ26" s="57"/>
      <c r="BR26" s="55"/>
      <c r="BS26" s="56"/>
      <c r="BT26" s="55"/>
      <c r="BU26" s="56"/>
    </row>
    <row r="27" spans="1:73" ht="25.5" x14ac:dyDescent="0.25"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AC27" s="4" t="s">
        <v>151</v>
      </c>
      <c r="AD27" s="11">
        <f>AVERAGE(AD4:AD23)</f>
        <v>13.44</v>
      </c>
      <c r="AE27" s="11">
        <f t="shared" ref="AE27:AU27" si="0">AVERAGE(AE4:AE23)</f>
        <v>4466.7486777806498</v>
      </c>
      <c r="AF27" s="11">
        <f t="shared" si="0"/>
        <v>13.35</v>
      </c>
      <c r="AG27" s="11">
        <f t="shared" si="0"/>
        <v>281.10000000000002</v>
      </c>
      <c r="AH27" s="11">
        <f t="shared" si="0"/>
        <v>10.5</v>
      </c>
      <c r="AI27" s="11">
        <f t="shared" si="0"/>
        <v>10.5</v>
      </c>
      <c r="AJ27" s="11">
        <f t="shared" si="0"/>
        <v>10.5</v>
      </c>
      <c r="AK27" s="11">
        <f t="shared" si="0"/>
        <v>10.5</v>
      </c>
      <c r="AL27" s="11">
        <f t="shared" si="0"/>
        <v>10.5</v>
      </c>
      <c r="AM27" s="11">
        <f t="shared" si="0"/>
        <v>10.5</v>
      </c>
      <c r="AN27" s="11">
        <f t="shared" si="0"/>
        <v>-6.2750000000000004</v>
      </c>
      <c r="AO27" s="11">
        <f t="shared" si="0"/>
        <v>-2.1392375636895613</v>
      </c>
      <c r="AP27" s="11">
        <f t="shared" si="0"/>
        <v>-7.4238217749345727</v>
      </c>
      <c r="AQ27" s="11">
        <f t="shared" si="0"/>
        <v>1885.4385000000002</v>
      </c>
      <c r="AR27" s="11">
        <f t="shared" si="0"/>
        <v>10.5</v>
      </c>
      <c r="AS27" s="11">
        <f t="shared" si="0"/>
        <v>50.111111111111114</v>
      </c>
      <c r="AT27" s="11">
        <f t="shared" si="0"/>
        <v>26</v>
      </c>
      <c r="AU27" s="11">
        <f t="shared" si="0"/>
        <v>-2.6625000000000001</v>
      </c>
      <c r="AV27" s="13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58"/>
      <c r="BI27" s="14"/>
      <c r="BJ27" s="14"/>
      <c r="BK27" s="14"/>
      <c r="BL27" s="14"/>
      <c r="BM27" s="14"/>
      <c r="BN27" s="59"/>
      <c r="BO27" s="57"/>
      <c r="BP27" s="55"/>
      <c r="BQ27" s="56"/>
      <c r="BR27" s="55"/>
      <c r="BS27" s="56"/>
    </row>
    <row r="28" spans="1:73" ht="26.25" customHeight="1" x14ac:dyDescent="0.25"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AC28" s="4" t="s">
        <v>153</v>
      </c>
      <c r="AD28" s="11">
        <f>AVERAGE(AD4:AD14)</f>
        <v>14.337500000000002</v>
      </c>
      <c r="AE28" s="11">
        <f t="shared" ref="AE28:AU28" si="1">AVERAGE(AE4:AE14)</f>
        <v>4787.2881078767132</v>
      </c>
      <c r="AF28" s="11">
        <f t="shared" si="1"/>
        <v>13.5</v>
      </c>
      <c r="AG28" s="11">
        <f t="shared" si="1"/>
        <v>287.72727272727275</v>
      </c>
      <c r="AH28" s="11">
        <f t="shared" si="1"/>
        <v>12.772727272727273</v>
      </c>
      <c r="AI28" s="11">
        <f t="shared" si="1"/>
        <v>9.1363636363636367</v>
      </c>
      <c r="AJ28" s="11">
        <f t="shared" si="1"/>
        <v>12.272727272727273</v>
      </c>
      <c r="AK28" s="11">
        <f t="shared" si="1"/>
        <v>12.727272727272727</v>
      </c>
      <c r="AL28" s="11">
        <f t="shared" si="1"/>
        <v>9.045454545454545</v>
      </c>
      <c r="AM28" s="11">
        <f t="shared" si="1"/>
        <v>12.136363636363637</v>
      </c>
      <c r="AN28" s="11">
        <f t="shared" si="1"/>
        <v>-9.5909090909090917</v>
      </c>
      <c r="AO28" s="11">
        <f t="shared" si="1"/>
        <v>-1.3954997491860552</v>
      </c>
      <c r="AP28" s="11">
        <f t="shared" si="1"/>
        <v>-8.0179377821786524</v>
      </c>
      <c r="AQ28" s="11">
        <f t="shared" si="1"/>
        <v>917.00636363636363</v>
      </c>
      <c r="AR28" s="11">
        <f t="shared" si="1"/>
        <v>14.090909090909092</v>
      </c>
      <c r="AS28" s="11">
        <f t="shared" si="1"/>
        <v>54.3</v>
      </c>
      <c r="AT28" s="11">
        <f t="shared" si="1"/>
        <v>30.727272727272727</v>
      </c>
      <c r="AU28" s="11">
        <f t="shared" si="1"/>
        <v>-3.0227272727272729</v>
      </c>
      <c r="AV28" s="13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58"/>
      <c r="BI28" s="14"/>
      <c r="BJ28" s="14"/>
      <c r="BK28" s="14"/>
      <c r="BL28" s="14"/>
      <c r="BN28" s="59"/>
      <c r="BO28" s="57"/>
      <c r="BP28" s="55"/>
      <c r="BQ28" s="56"/>
      <c r="BR28" s="55"/>
      <c r="BS28" s="56"/>
    </row>
    <row r="29" spans="1:73" ht="25.5" x14ac:dyDescent="0.25">
      <c r="B29" s="135"/>
      <c r="C29" s="135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AC29" s="4" t="s">
        <v>155</v>
      </c>
      <c r="AD29" s="11">
        <f>AVERAGE(AD15:AD23)</f>
        <v>12.414285714285713</v>
      </c>
      <c r="AE29" s="11">
        <f t="shared" ref="AE29:AU29" si="2">AVERAGE(AE15:AE23)</f>
        <v>4100.4179005280066</v>
      </c>
      <c r="AF29" s="11">
        <f t="shared" si="2"/>
        <v>13.166666666666666</v>
      </c>
      <c r="AG29" s="11">
        <f t="shared" si="2"/>
        <v>273</v>
      </c>
      <c r="AH29" s="11">
        <f t="shared" si="2"/>
        <v>7.7222222222222223</v>
      </c>
      <c r="AI29" s="11">
        <f t="shared" si="2"/>
        <v>12.166666666666666</v>
      </c>
      <c r="AJ29" s="11">
        <f t="shared" si="2"/>
        <v>8.3333333333333339</v>
      </c>
      <c r="AK29" s="11">
        <f t="shared" si="2"/>
        <v>7.7777777777777777</v>
      </c>
      <c r="AL29" s="11">
        <f t="shared" si="2"/>
        <v>12.277777777777779</v>
      </c>
      <c r="AM29" s="11">
        <f t="shared" si="2"/>
        <v>8.5</v>
      </c>
      <c r="AN29" s="11">
        <f t="shared" si="2"/>
        <v>-2.2222222222222223</v>
      </c>
      <c r="AO29" s="11">
        <f t="shared" si="2"/>
        <v>-2.9656129131379019</v>
      </c>
      <c r="AP29" s="11">
        <f t="shared" si="2"/>
        <v>-6.7636928779967072</v>
      </c>
      <c r="AQ29" s="11">
        <f t="shared" si="2"/>
        <v>3069.077777777778</v>
      </c>
      <c r="AR29" s="11">
        <f t="shared" si="2"/>
        <v>6.1111111111111107</v>
      </c>
      <c r="AS29" s="11">
        <f t="shared" si="2"/>
        <v>44.875</v>
      </c>
      <c r="AT29" s="11">
        <f t="shared" si="2"/>
        <v>17.333333333333332</v>
      </c>
      <c r="AU29" s="11">
        <f t="shared" si="2"/>
        <v>-2.2222222222222223</v>
      </c>
      <c r="AV29" s="13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58"/>
      <c r="BI29" s="14"/>
      <c r="BJ29" s="14"/>
      <c r="BK29" s="14"/>
      <c r="BL29" s="14"/>
      <c r="BN29" s="54"/>
      <c r="BO29" s="57"/>
      <c r="BP29" s="55"/>
      <c r="BQ29" s="56"/>
      <c r="BR29" s="55"/>
      <c r="BS29" s="56"/>
    </row>
    <row r="30" spans="1:73" ht="25.5" x14ac:dyDescent="0.25"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AC30" s="4" t="s">
        <v>160</v>
      </c>
      <c r="AD30" s="11">
        <v>1.9232142860000001</v>
      </c>
      <c r="AE30" s="11">
        <v>686.87020729999995</v>
      </c>
      <c r="AF30" s="11">
        <v>0.33333333300000001</v>
      </c>
      <c r="AG30" s="11">
        <v>14.727272729999999</v>
      </c>
      <c r="AH30" s="11">
        <v>5.050505051</v>
      </c>
      <c r="AI30" s="11">
        <v>-3.0303030299999998</v>
      </c>
      <c r="AJ30" s="11">
        <v>3.9393939389999999</v>
      </c>
      <c r="AK30" s="11">
        <v>4.949494949</v>
      </c>
      <c r="AL30" s="11">
        <v>-3.2323232320000002</v>
      </c>
      <c r="AM30" s="11">
        <v>3.636363636</v>
      </c>
      <c r="AN30" s="11">
        <v>-7.3686868690000003</v>
      </c>
      <c r="AO30" s="11">
        <v>1.5701131639999999</v>
      </c>
      <c r="AP30" s="11">
        <v>-1.2542449040000001</v>
      </c>
      <c r="AQ30" s="11">
        <v>-2152.071414</v>
      </c>
      <c r="AR30" s="11">
        <v>7.9797979799999998</v>
      </c>
      <c r="AS30" s="11">
        <v>9.4250000000000007</v>
      </c>
      <c r="AT30" s="11">
        <v>13.39393939</v>
      </c>
      <c r="AU30" s="11">
        <v>-0.80050505100000002</v>
      </c>
      <c r="AV30" s="13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58"/>
      <c r="BI30" s="14"/>
      <c r="BJ30" s="14"/>
      <c r="BK30" s="14"/>
      <c r="BL30" s="14"/>
      <c r="BN30" s="59"/>
      <c r="BO30" s="57"/>
      <c r="BP30" s="55"/>
      <c r="BQ30" s="56"/>
      <c r="BR30" s="55"/>
      <c r="BS30" s="56"/>
    </row>
    <row r="31" spans="1:73" ht="25.5" x14ac:dyDescent="0.25"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AC31" t="s">
        <v>204</v>
      </c>
      <c r="AD31" s="11">
        <v>4.5</v>
      </c>
      <c r="AE31" s="11">
        <v>742.71232880000002</v>
      </c>
      <c r="AF31" s="11">
        <v>3.5</v>
      </c>
      <c r="AG31" s="11">
        <v>231</v>
      </c>
      <c r="AH31" s="11">
        <v>1</v>
      </c>
      <c r="AI31" s="11">
        <v>1</v>
      </c>
      <c r="AJ31" s="11">
        <v>1</v>
      </c>
      <c r="AK31" s="11">
        <v>1</v>
      </c>
      <c r="AL31" s="11">
        <v>1</v>
      </c>
      <c r="AM31" s="11">
        <v>1</v>
      </c>
      <c r="AN31" s="11">
        <v>-17</v>
      </c>
      <c r="AO31" s="11">
        <v>-6.0433801970000003</v>
      </c>
      <c r="AP31" s="11">
        <v>-33.01358913</v>
      </c>
      <c r="AQ31" s="11">
        <v>444.12</v>
      </c>
      <c r="AR31" s="11">
        <v>1.5</v>
      </c>
      <c r="AS31" s="11">
        <v>24</v>
      </c>
      <c r="AT31" s="11">
        <v>3</v>
      </c>
      <c r="AU31" s="11">
        <v>-7.75</v>
      </c>
      <c r="AV31" s="13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58"/>
      <c r="BI31" s="14"/>
      <c r="BJ31" s="14"/>
      <c r="BK31" s="14"/>
      <c r="BL31" s="14"/>
      <c r="BN31" s="59"/>
      <c r="BO31" s="57"/>
      <c r="BP31" s="55"/>
      <c r="BQ31" s="56"/>
      <c r="BR31" s="55"/>
      <c r="BS31" s="56"/>
    </row>
    <row r="32" spans="1:73" ht="25.5" x14ac:dyDescent="0.25"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AC32" t="s">
        <v>205</v>
      </c>
      <c r="AD32" s="11">
        <v>17.600000000000001</v>
      </c>
      <c r="AE32" s="11">
        <v>7314.6037740000002</v>
      </c>
      <c r="AF32" s="11">
        <v>17</v>
      </c>
      <c r="AG32" s="11">
        <v>337</v>
      </c>
      <c r="AH32" s="11">
        <v>20</v>
      </c>
      <c r="AI32" s="11">
        <v>18.5</v>
      </c>
      <c r="AJ32" s="11">
        <v>20</v>
      </c>
      <c r="AK32" s="11">
        <v>20</v>
      </c>
      <c r="AL32" s="11">
        <v>19.5</v>
      </c>
      <c r="AM32" s="11">
        <v>18.5</v>
      </c>
      <c r="AN32" s="11">
        <v>-1</v>
      </c>
      <c r="AO32" s="11">
        <v>-5.0153613E-2</v>
      </c>
      <c r="AP32" s="11">
        <v>-0.38363171400000001</v>
      </c>
      <c r="AQ32" s="11">
        <v>5345.1</v>
      </c>
      <c r="AR32" s="11">
        <v>19.5</v>
      </c>
      <c r="AS32" s="11">
        <v>60</v>
      </c>
      <c r="AT32" s="11">
        <v>43</v>
      </c>
      <c r="AU32" s="11">
        <v>-0.41666666699999999</v>
      </c>
      <c r="AV32" s="13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58"/>
      <c r="BI32" s="14"/>
      <c r="BJ32" s="14"/>
      <c r="BK32" s="14"/>
      <c r="BL32" s="14"/>
      <c r="BN32" s="54"/>
      <c r="BO32" s="60"/>
      <c r="BP32" s="55"/>
      <c r="BQ32" s="56"/>
      <c r="BR32" s="55"/>
      <c r="BS32" s="56"/>
    </row>
    <row r="33" spans="2:71" ht="25.5" x14ac:dyDescent="0.25"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AV33" s="13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58"/>
      <c r="BI33" s="58"/>
      <c r="BJ33" s="14"/>
      <c r="BK33" s="14"/>
      <c r="BL33" s="14"/>
      <c r="BQ33" s="56"/>
      <c r="BS33" s="56"/>
    </row>
    <row r="34" spans="2:71" ht="25.5" x14ac:dyDescent="0.25"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AD34">
        <f>COUNT(AD4:AD23)</f>
        <v>15</v>
      </c>
      <c r="AE34">
        <f t="shared" ref="AE34:AU34" si="3">COUNT(AE4:AE23)</f>
        <v>15</v>
      </c>
      <c r="AF34">
        <f t="shared" si="3"/>
        <v>20</v>
      </c>
      <c r="AG34">
        <f t="shared" si="3"/>
        <v>20</v>
      </c>
      <c r="AH34">
        <f t="shared" si="3"/>
        <v>20</v>
      </c>
      <c r="AI34">
        <f t="shared" si="3"/>
        <v>20</v>
      </c>
      <c r="AJ34">
        <f t="shared" si="3"/>
        <v>20</v>
      </c>
      <c r="AK34">
        <f t="shared" si="3"/>
        <v>20</v>
      </c>
      <c r="AL34">
        <f t="shared" si="3"/>
        <v>20</v>
      </c>
      <c r="AM34">
        <f t="shared" si="3"/>
        <v>20</v>
      </c>
      <c r="AN34">
        <f t="shared" si="3"/>
        <v>20</v>
      </c>
      <c r="AO34">
        <f t="shared" si="3"/>
        <v>19</v>
      </c>
      <c r="AP34">
        <f t="shared" si="3"/>
        <v>19</v>
      </c>
      <c r="AQ34">
        <f t="shared" si="3"/>
        <v>20</v>
      </c>
      <c r="AR34">
        <f t="shared" si="3"/>
        <v>20</v>
      </c>
      <c r="AS34">
        <f t="shared" si="3"/>
        <v>18</v>
      </c>
      <c r="AT34">
        <f t="shared" si="3"/>
        <v>17</v>
      </c>
      <c r="AU34">
        <f t="shared" si="3"/>
        <v>20</v>
      </c>
      <c r="AV34" s="13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58"/>
      <c r="BI34" s="58"/>
      <c r="BJ34" s="14"/>
      <c r="BK34" s="14"/>
      <c r="BL34" s="14"/>
      <c r="BQ34" s="56"/>
      <c r="BS34" s="56"/>
    </row>
    <row r="35" spans="2:71" ht="25.5" x14ac:dyDescent="0.25"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AV35" s="13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58"/>
      <c r="BI35" s="58"/>
      <c r="BJ35" s="14"/>
      <c r="BK35" s="14"/>
      <c r="BL35" s="14"/>
      <c r="BQ35" s="56"/>
      <c r="BS35" s="56"/>
    </row>
    <row r="36" spans="2:71" ht="25.5" x14ac:dyDescent="0.25">
      <c r="AV36" s="13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58"/>
      <c r="BI36" s="58"/>
      <c r="BJ36" s="14"/>
      <c r="BK36" s="14"/>
      <c r="BL36" s="14"/>
      <c r="BQ36" s="56"/>
      <c r="BS36" s="56"/>
    </row>
    <row r="37" spans="2:71" ht="27.75" customHeight="1" x14ac:dyDescent="0.25">
      <c r="AV37" s="13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58"/>
      <c r="BI37" s="58"/>
      <c r="BJ37" s="14"/>
      <c r="BK37" s="14"/>
      <c r="BL37" s="14"/>
      <c r="BQ37" s="56"/>
      <c r="BS37" s="56"/>
    </row>
    <row r="38" spans="2:71" ht="25.5" x14ac:dyDescent="0.25">
      <c r="AV38" s="13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58"/>
      <c r="BI38" s="58"/>
      <c r="BJ38" s="14"/>
      <c r="BK38" s="14"/>
      <c r="BL38" s="14"/>
      <c r="BQ38" s="56"/>
      <c r="BS38" s="56"/>
    </row>
    <row r="39" spans="2:71" ht="25.5" x14ac:dyDescent="0.25">
      <c r="AV39" s="13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58"/>
      <c r="BI39" s="58"/>
      <c r="BJ39" s="14"/>
      <c r="BK39" s="14"/>
      <c r="BL39" s="14"/>
      <c r="BQ39" s="56"/>
      <c r="BS39" s="56"/>
    </row>
    <row r="40" spans="2:71" ht="25.5" customHeight="1" x14ac:dyDescent="0.25">
      <c r="AV40" s="13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58"/>
      <c r="BJ40" s="14"/>
      <c r="BK40" s="14"/>
      <c r="BL40" s="14"/>
      <c r="BP40" s="55"/>
      <c r="BQ40" s="56"/>
      <c r="BR40" s="55"/>
      <c r="BS40" s="56"/>
    </row>
    <row r="41" spans="2:71" ht="25.5" customHeight="1" x14ac:dyDescent="0.25">
      <c r="AV41" s="12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58"/>
      <c r="BK41" s="14"/>
      <c r="BL41" s="14"/>
      <c r="BP41" s="55"/>
      <c r="BQ41" s="56"/>
      <c r="BR41" s="55"/>
      <c r="BS41" s="56"/>
    </row>
    <row r="42" spans="2:71" ht="25.5" x14ac:dyDescent="0.25">
      <c r="AV42" s="13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58"/>
      <c r="BL42" s="14"/>
      <c r="BP42" s="55"/>
      <c r="BQ42" s="56"/>
      <c r="BR42" s="55"/>
      <c r="BS42" s="56"/>
    </row>
    <row r="43" spans="2:71" ht="25.5" x14ac:dyDescent="0.25">
      <c r="AV43" s="13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2:71" ht="25.5" customHeight="1" x14ac:dyDescent="0.25">
      <c r="AV44" s="13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2:71" ht="7.5" customHeight="1" x14ac:dyDescent="0.25">
      <c r="AV45" s="13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18"/>
    </row>
    <row r="47" spans="2:71" x14ac:dyDescent="0.25">
      <c r="AB47" s="3"/>
      <c r="AC47" s="3"/>
    </row>
    <row r="48" spans="2:71" x14ac:dyDescent="0.25">
      <c r="AB48" s="3"/>
      <c r="AC48" s="3"/>
    </row>
    <row r="49" spans="28:29" x14ac:dyDescent="0.25">
      <c r="AB49" s="3"/>
      <c r="AC49" s="3"/>
    </row>
    <row r="50" spans="28:29" x14ac:dyDescent="0.25">
      <c r="AB50" s="3"/>
      <c r="AC50" s="3"/>
    </row>
    <row r="51" spans="28:29" x14ac:dyDescent="0.25">
      <c r="AB51" s="3"/>
      <c r="AC51" s="3"/>
    </row>
    <row r="52" spans="28:29" x14ac:dyDescent="0.25">
      <c r="AB52" s="3"/>
      <c r="AC52" s="3"/>
    </row>
    <row r="53" spans="28:29" x14ac:dyDescent="0.25">
      <c r="AB53" s="3"/>
      <c r="AC53" s="3"/>
    </row>
    <row r="54" spans="28:29" x14ac:dyDescent="0.25">
      <c r="AB54" s="3"/>
      <c r="AC54" s="3"/>
    </row>
    <row r="55" spans="28:29" x14ac:dyDescent="0.25">
      <c r="AB55" s="3"/>
      <c r="AC55" s="3"/>
    </row>
  </sheetData>
  <mergeCells count="2">
    <mergeCell ref="AA4:AA14"/>
    <mergeCell ref="AA15:AA23"/>
  </mergeCells>
  <conditionalFormatting sqref="M24">
    <cfRule type="colorScale" priority="112">
      <colorScale>
        <cfvo type="min"/>
        <cfvo type="num" val="0"/>
        <cfvo type="max"/>
        <color rgb="FFFF0000"/>
        <color rgb="FFFFFF00"/>
        <color rgb="FF3AA6E8"/>
      </colorScale>
    </cfRule>
  </conditionalFormatting>
  <conditionalFormatting sqref="AD26">
    <cfRule type="colorScale" priority="111">
      <colorScale>
        <cfvo type="min"/>
        <cfvo type="percentile" val="50"/>
        <cfvo type="max"/>
        <color rgb="FFFF0000"/>
        <color rgb="FFFFFF00"/>
        <color rgb="FF00B0F0"/>
      </colorScale>
    </cfRule>
  </conditionalFormatting>
  <conditionalFormatting sqref="B6">
    <cfRule type="colorScale" priority="110">
      <colorScale>
        <cfvo type="min"/>
        <cfvo type="num" val="0"/>
        <cfvo type="max"/>
        <color rgb="FFFF0000"/>
        <color rgb="FFFFFF00"/>
        <color rgb="FF3AA6E8"/>
      </colorScale>
    </cfRule>
  </conditionalFormatting>
  <conditionalFormatting sqref="B14">
    <cfRule type="colorScale" priority="109">
      <colorScale>
        <cfvo type="min"/>
        <cfvo type="num" val="0"/>
        <cfvo type="max"/>
        <color rgb="FFFF0000"/>
        <color rgb="FFFFFF00"/>
        <color rgb="FF3AA6E8"/>
      </colorScale>
    </cfRule>
  </conditionalFormatting>
  <conditionalFormatting sqref="B24:C24 A23">
    <cfRule type="colorScale" priority="108">
      <colorScale>
        <cfvo type="min"/>
        <cfvo type="num" val="0"/>
        <cfvo type="max"/>
        <color rgb="FFFF0000"/>
        <color rgb="FFFFFF00"/>
        <color rgb="FF3AA6E8"/>
      </colorScale>
    </cfRule>
  </conditionalFormatting>
  <conditionalFormatting sqref="K24">
    <cfRule type="colorScale" priority="104">
      <colorScale>
        <cfvo type="min"/>
        <cfvo type="num" val="0"/>
        <cfvo type="max"/>
        <color rgb="FFFF0000"/>
        <color rgb="FFFFFF00"/>
        <color rgb="FF3AA6E8"/>
      </colorScale>
    </cfRule>
  </conditionalFormatting>
  <conditionalFormatting sqref="P24">
    <cfRule type="colorScale" priority="102">
      <colorScale>
        <cfvo type="min"/>
        <cfvo type="num" val="0"/>
        <cfvo type="max"/>
        <color rgb="FFFF0000"/>
        <color rgb="FFFFFF00"/>
        <color rgb="FF3AA6E8"/>
      </colorScale>
    </cfRule>
  </conditionalFormatting>
  <conditionalFormatting sqref="V22:X22">
    <cfRule type="colorScale" priority="100">
      <colorScale>
        <cfvo type="min"/>
        <cfvo type="num" val="0"/>
        <cfvo type="max"/>
        <color theme="0"/>
        <color theme="0" tint="-0.249977111117893"/>
        <color theme="1"/>
      </colorScale>
    </cfRule>
  </conditionalFormatting>
  <conditionalFormatting sqref="AW18:AX18">
    <cfRule type="colorScale" priority="113">
      <colorScale>
        <cfvo type="min"/>
        <cfvo type="num" val="0"/>
        <cfvo type="max"/>
        <color rgb="FFFF0000"/>
        <color rgb="FFFFFF00"/>
        <color rgb="FF3AA6E8"/>
      </colorScale>
    </cfRule>
  </conditionalFormatting>
  <conditionalFormatting sqref="AV18:AV20">
    <cfRule type="colorScale" priority="114">
      <colorScale>
        <cfvo type="min"/>
        <cfvo type="num" val="0"/>
        <cfvo type="max"/>
        <color rgb="FFFF0000"/>
        <color rgb="FFFFFF00"/>
        <color rgb="FF00B0F0"/>
      </colorScale>
    </cfRule>
  </conditionalFormatting>
  <conditionalFormatting sqref="AX26:BQ26 AV22:AZ25 K3:Z3 AV27:BO45">
    <cfRule type="colorScale" priority="96">
      <colorScale>
        <cfvo type="min"/>
        <cfvo type="num" val="0"/>
        <cfvo type="max"/>
        <color rgb="FFFF0000"/>
        <color rgb="FFFFFF00"/>
        <color rgb="FF00B0F0"/>
      </colorScale>
    </cfRule>
  </conditionalFormatting>
  <conditionalFormatting sqref="M4">
    <cfRule type="colorScale" priority="80">
      <colorScale>
        <cfvo type="min"/>
        <cfvo type="percentile" val="50"/>
        <cfvo type="max"/>
        <color rgb="FFFF0000"/>
        <color rgb="FFFFFF00"/>
        <color rgb="FF00B0F0"/>
      </colorScale>
    </cfRule>
  </conditionalFormatting>
  <conditionalFormatting sqref="X6">
    <cfRule type="colorScale" priority="79">
      <colorScale>
        <cfvo type="min"/>
        <cfvo type="percentile" val="50"/>
        <cfvo type="max"/>
        <color theme="0"/>
        <color theme="0" tint="-0.249977111117893"/>
        <color theme="1"/>
      </colorScale>
    </cfRule>
  </conditionalFormatting>
  <conditionalFormatting sqref="X18:X21 X5">
    <cfRule type="colorScale" priority="115">
      <colorScale>
        <cfvo type="min"/>
        <cfvo type="num" val="0"/>
        <cfvo type="max"/>
        <color rgb="FFFF0000"/>
        <color theme="0"/>
        <color theme="8" tint="-0.249977111117893"/>
      </colorScale>
    </cfRule>
  </conditionalFormatting>
  <conditionalFormatting sqref="X7:X11 X13:X17 Y6:Z6">
    <cfRule type="colorScale" priority="116">
      <colorScale>
        <cfvo type="min"/>
        <cfvo type="percentile" val="50"/>
        <cfvo type="max"/>
        <color theme="0"/>
        <color theme="0" tint="-0.249977111117893"/>
        <color theme="1"/>
      </colorScale>
    </cfRule>
  </conditionalFormatting>
  <conditionalFormatting sqref="V5:W21 D5:U22">
    <cfRule type="colorScale" priority="118">
      <colorScale>
        <cfvo type="num" val="-1"/>
        <cfvo type="num" val="0"/>
        <cfvo type="num" val="0.8"/>
        <color rgb="FFFF0000"/>
        <color theme="0"/>
        <color rgb="FF0070C0"/>
      </colorScale>
    </cfRule>
  </conditionalFormatting>
  <conditionalFormatting sqref="AN4:AN23 AN25">
    <cfRule type="colorScale" priority="36">
      <colorScale>
        <cfvo type="min"/>
        <cfvo type="percentile" val="50"/>
        <cfvo type="max"/>
        <color rgb="FFFF0000"/>
        <color rgb="FFFFFF00"/>
        <color rgb="FF00B0F0"/>
      </colorScale>
    </cfRule>
  </conditionalFormatting>
  <conditionalFormatting sqref="AO25">
    <cfRule type="colorScale" priority="17">
      <colorScale>
        <cfvo type="min"/>
        <cfvo type="percentile" val="50"/>
        <cfvo type="max"/>
        <color rgb="FFFF0000"/>
        <color rgb="FFFFFF00"/>
        <color rgb="FF00B0F0"/>
      </colorScale>
    </cfRule>
  </conditionalFormatting>
  <conditionalFormatting sqref="AP25">
    <cfRule type="colorScale" priority="16">
      <colorScale>
        <cfvo type="min"/>
        <cfvo type="percentile" val="50"/>
        <cfvo type="max"/>
        <color rgb="FFFF0000"/>
        <color rgb="FFFFFF00"/>
        <color rgb="FF00B0F0"/>
      </colorScale>
    </cfRule>
  </conditionalFormatting>
  <conditionalFormatting sqref="AQ25">
    <cfRule type="colorScale" priority="15">
      <colorScale>
        <cfvo type="min"/>
        <cfvo type="percentile" val="50"/>
        <cfvo type="max"/>
        <color rgb="FFFF0000"/>
        <color rgb="FFFFFF00"/>
        <color rgb="FF00B0F0"/>
      </colorScale>
    </cfRule>
  </conditionalFormatting>
  <conditionalFormatting sqref="AS25">
    <cfRule type="colorScale" priority="14">
      <colorScale>
        <cfvo type="min"/>
        <cfvo type="percentile" val="50"/>
        <cfvo type="max"/>
        <color rgb="FFFF0000"/>
        <color rgb="FFFFFF00"/>
        <color rgb="FF00B0F0"/>
      </colorScale>
    </cfRule>
  </conditionalFormatting>
  <conditionalFormatting sqref="AT25">
    <cfRule type="colorScale" priority="13">
      <colorScale>
        <cfvo type="min"/>
        <cfvo type="percentile" val="50"/>
        <cfvo type="max"/>
        <color rgb="FFFF0000"/>
        <color rgb="FFFFFF00"/>
        <color rgb="FF00B0F0"/>
      </colorScale>
    </cfRule>
  </conditionalFormatting>
  <conditionalFormatting sqref="AU25">
    <cfRule type="colorScale" priority="12">
      <colorScale>
        <cfvo type="min"/>
        <cfvo type="percentile" val="50"/>
        <cfvo type="max"/>
        <color rgb="FFFF0000"/>
        <color rgb="FFFFFF00"/>
        <color rgb="FF00B0F0"/>
      </colorScale>
    </cfRule>
  </conditionalFormatting>
  <conditionalFormatting sqref="AE26">
    <cfRule type="colorScale" priority="11">
      <colorScale>
        <cfvo type="min"/>
        <cfvo type="percentile" val="50"/>
        <cfvo type="max"/>
        <color rgb="FFFF0000"/>
        <color rgb="FFFFFF00"/>
        <color rgb="FF00B0F0"/>
      </colorScale>
    </cfRule>
  </conditionalFormatting>
  <conditionalFormatting sqref="AF26">
    <cfRule type="colorScale" priority="10">
      <colorScale>
        <cfvo type="min"/>
        <cfvo type="percentile" val="50"/>
        <cfvo type="max"/>
        <color rgb="FFFF0000"/>
        <color rgb="FFFFFF00"/>
        <color rgb="FF00B0F0"/>
      </colorScale>
    </cfRule>
  </conditionalFormatting>
  <conditionalFormatting sqref="AG26">
    <cfRule type="colorScale" priority="9">
      <colorScale>
        <cfvo type="min"/>
        <cfvo type="percentile" val="50"/>
        <cfvo type="max"/>
        <color rgb="FFFF0000"/>
        <color rgb="FFFFFF00"/>
        <color rgb="FF00B0F0"/>
      </colorScale>
    </cfRule>
  </conditionalFormatting>
  <conditionalFormatting sqref="AN26">
    <cfRule type="colorScale" priority="8">
      <colorScale>
        <cfvo type="min"/>
        <cfvo type="percentile" val="50"/>
        <cfvo type="max"/>
        <color rgb="FFFF0000"/>
        <color rgb="FFFFFF00"/>
        <color rgb="FF00B0F0"/>
      </colorScale>
    </cfRule>
  </conditionalFormatting>
  <conditionalFormatting sqref="AO26">
    <cfRule type="colorScale" priority="7">
      <colorScale>
        <cfvo type="min"/>
        <cfvo type="percentile" val="50"/>
        <cfvo type="max"/>
        <color rgb="FFFF0000"/>
        <color rgb="FFFFFF00"/>
        <color rgb="FF00B0F0"/>
      </colorScale>
    </cfRule>
  </conditionalFormatting>
  <conditionalFormatting sqref="AP26">
    <cfRule type="colorScale" priority="6">
      <colorScale>
        <cfvo type="min"/>
        <cfvo type="percentile" val="50"/>
        <cfvo type="max"/>
        <color rgb="FFFF0000"/>
        <color rgb="FFFFFF00"/>
        <color rgb="FF00B0F0"/>
      </colorScale>
    </cfRule>
  </conditionalFormatting>
  <conditionalFormatting sqref="AQ26">
    <cfRule type="colorScale" priority="5">
      <colorScale>
        <cfvo type="min"/>
        <cfvo type="percentile" val="50"/>
        <cfvo type="max"/>
        <color rgb="FFFF0000"/>
        <color rgb="FFFFFF00"/>
        <color rgb="FF00B0F0"/>
      </colorScale>
    </cfRule>
  </conditionalFormatting>
  <conditionalFormatting sqref="AS26">
    <cfRule type="colorScale" priority="4">
      <colorScale>
        <cfvo type="min"/>
        <cfvo type="percentile" val="50"/>
        <cfvo type="max"/>
        <color rgb="FFFF0000"/>
        <color rgb="FFFFFF00"/>
        <color rgb="FF00B0F0"/>
      </colorScale>
    </cfRule>
  </conditionalFormatting>
  <conditionalFormatting sqref="AT26">
    <cfRule type="colorScale" priority="3">
      <colorScale>
        <cfvo type="min"/>
        <cfvo type="percentile" val="50"/>
        <cfvo type="max"/>
        <color rgb="FFFF0000"/>
        <color rgb="FFFFFF00"/>
        <color rgb="FF00B0F0"/>
      </colorScale>
    </cfRule>
  </conditionalFormatting>
  <conditionalFormatting sqref="AU26">
    <cfRule type="colorScale" priority="2">
      <colorScale>
        <cfvo type="min"/>
        <cfvo type="percentile" val="50"/>
        <cfvo type="max"/>
        <color rgb="FFFF0000"/>
        <color rgb="FFFFFF00"/>
        <color rgb="FF00B0F0"/>
      </colorScale>
    </cfRule>
  </conditionalFormatting>
  <conditionalFormatting sqref="AG46">
    <cfRule type="colorScale" priority="1072">
      <colorScale>
        <cfvo type="min"/>
        <cfvo type="percentile" val="50"/>
        <cfvo type="max"/>
        <color rgb="FFFF0000"/>
        <color rgb="FFFFFF00"/>
        <color rgb="FF00B0F0"/>
      </colorScale>
    </cfRule>
  </conditionalFormatting>
  <conditionalFormatting sqref="G24">
    <cfRule type="colorScale" priority="1">
      <colorScale>
        <cfvo type="min"/>
        <cfvo type="num" val="0"/>
        <cfvo type="max"/>
        <color rgb="FFFF0000"/>
        <color rgb="FFFFFF00"/>
        <color rgb="FF3AA6E8"/>
      </colorScale>
    </cfRule>
  </conditionalFormatting>
  <conditionalFormatting sqref="D24:F24 H24:J24 L24 N24:O24 Q24:U24">
    <cfRule type="colorScale" priority="1351">
      <colorScale>
        <cfvo type="min"/>
        <cfvo type="num" val="0"/>
        <cfvo type="max"/>
        <color rgb="FFFF0000"/>
        <color rgb="FFFFFF00"/>
        <color rgb="FF3AA6E8"/>
      </colorScale>
    </cfRule>
  </conditionalFormatting>
  <conditionalFormatting sqref="AD4:AD25">
    <cfRule type="colorScale" priority="1368">
      <colorScale>
        <cfvo type="min"/>
        <cfvo type="percentile" val="50"/>
        <cfvo type="max"/>
        <color rgb="FFFF0000"/>
        <color rgb="FFFFFF00"/>
        <color rgb="FF00B0F0"/>
      </colorScale>
    </cfRule>
  </conditionalFormatting>
  <conditionalFormatting sqref="AE4:AE25">
    <cfRule type="colorScale" priority="1370">
      <colorScale>
        <cfvo type="min"/>
        <cfvo type="percentile" val="50"/>
        <cfvo type="max"/>
        <color rgb="FFFF0000"/>
        <color rgb="FFFFFF00"/>
        <color rgb="FF00B0F0"/>
      </colorScale>
    </cfRule>
  </conditionalFormatting>
  <conditionalFormatting sqref="AG4:AG25">
    <cfRule type="colorScale" priority="1372">
      <colorScale>
        <cfvo type="min"/>
        <cfvo type="percentile" val="50"/>
        <cfvo type="max"/>
        <color rgb="FFFF0000"/>
        <color rgb="FFFFFF00"/>
        <color rgb="FF00B0F0"/>
      </colorScale>
    </cfRule>
  </conditionalFormatting>
  <conditionalFormatting sqref="AF4:AF25">
    <cfRule type="colorScale" priority="1374">
      <colorScale>
        <cfvo type="min"/>
        <cfvo type="percentile" val="50"/>
        <cfvo type="max"/>
        <color rgb="FFFF0000"/>
        <color rgb="FFFFFF00"/>
        <color rgb="FF00B0F0"/>
      </colorScale>
    </cfRule>
  </conditionalFormatting>
  <conditionalFormatting sqref="AO4:AO23">
    <cfRule type="colorScale" priority="1376">
      <colorScale>
        <cfvo type="min"/>
        <cfvo type="percentile" val="50"/>
        <cfvo type="max"/>
        <color rgb="FFFF0000"/>
        <color rgb="FFFFFF00"/>
        <color rgb="FF00B0F0"/>
      </colorScale>
    </cfRule>
  </conditionalFormatting>
  <conditionalFormatting sqref="AS4:AS24">
    <cfRule type="colorScale" priority="1377">
      <colorScale>
        <cfvo type="min"/>
        <cfvo type="percentile" val="50"/>
        <cfvo type="max"/>
        <color rgb="FFFF0000"/>
        <color rgb="FFFFFF00"/>
        <color rgb="FF00B0F0"/>
      </colorScale>
    </cfRule>
  </conditionalFormatting>
  <conditionalFormatting sqref="AT4:AT24">
    <cfRule type="colorScale" priority="1379">
      <colorScale>
        <cfvo type="min"/>
        <cfvo type="percentile" val="50"/>
        <cfvo type="max"/>
        <color rgb="FFFF0000"/>
        <color rgb="FFFFFF00"/>
        <color rgb="FF00B0F0"/>
      </colorScale>
    </cfRule>
  </conditionalFormatting>
  <conditionalFormatting sqref="AR4:AR25 D4 A4 AH4:AM25">
    <cfRule type="colorScale" priority="1381">
      <colorScale>
        <cfvo type="min"/>
        <cfvo type="percentile" val="50"/>
        <cfvo type="max"/>
        <color rgb="FFFF0000"/>
        <color rgb="FFFFFF00"/>
        <color rgb="FF00B0F0"/>
      </colorScale>
    </cfRule>
  </conditionalFormatting>
  <conditionalFormatting sqref="AP4:AP23">
    <cfRule type="colorScale" priority="1387">
      <colorScale>
        <cfvo type="min"/>
        <cfvo type="percentile" val="50"/>
        <cfvo type="max"/>
        <color rgb="FFFF0000"/>
        <color rgb="FFFFFF00"/>
        <color rgb="FF00B0F0"/>
      </colorScale>
    </cfRule>
  </conditionalFormatting>
  <conditionalFormatting sqref="AQ4:AQ24">
    <cfRule type="colorScale" priority="1388">
      <colorScale>
        <cfvo type="min"/>
        <cfvo type="percentile" val="50"/>
        <cfvo type="max"/>
        <color rgb="FFFF0000"/>
        <color rgb="FFFFFF00"/>
        <color rgb="FF00B0F0"/>
      </colorScale>
    </cfRule>
  </conditionalFormatting>
  <conditionalFormatting sqref="AU4:AU23">
    <cfRule type="colorScale" priority="1391">
      <colorScale>
        <cfvo type="min"/>
        <cfvo type="percentile" val="50"/>
        <cfvo type="max"/>
        <color rgb="FFFF0000"/>
        <color rgb="FFFFFF00"/>
        <color rgb="FF00B0F0"/>
      </colorScale>
    </cfRule>
  </conditionalFormatting>
  <conditionalFormatting sqref="V23:W23">
    <cfRule type="colorScale" priority="1392">
      <colorScale>
        <cfvo type="min"/>
        <cfvo type="num" val="0"/>
        <cfvo type="max"/>
        <color rgb="FFFF0000"/>
        <color rgb="FFFFFF00"/>
        <color rgb="FF3AA6E8"/>
      </colorScale>
    </cfRule>
  </conditionalFormatting>
  <conditionalFormatting sqref="B7:B13 B5 B15:B22">
    <cfRule type="colorScale" priority="1397">
      <colorScale>
        <cfvo type="min"/>
        <cfvo type="num" val="0"/>
        <cfvo type="max"/>
        <color rgb="FFFF0000"/>
        <color rgb="FFFFFF00"/>
        <color rgb="FF3AA6E8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6F12A-204A-436C-A407-4CBCC44616CC}">
  <dimension ref="A1:K16"/>
  <sheetViews>
    <sheetView zoomScale="85" zoomScaleNormal="85" workbookViewId="0">
      <selection activeCell="L11" sqref="L11"/>
    </sheetView>
  </sheetViews>
  <sheetFormatPr defaultRowHeight="15" x14ac:dyDescent="0.25"/>
  <cols>
    <col min="1" max="1" width="10.5703125" bestFit="1" customWidth="1"/>
    <col min="2" max="2" width="5.28515625" bestFit="1" customWidth="1"/>
    <col min="3" max="3" width="7.42578125" bestFit="1" customWidth="1"/>
    <col min="4" max="5" width="8.28515625" bestFit="1" customWidth="1"/>
    <col min="6" max="6" width="11.5703125" bestFit="1" customWidth="1"/>
    <col min="7" max="7" width="9" bestFit="1" customWidth="1"/>
    <col min="8" max="8" width="6.42578125" bestFit="1" customWidth="1"/>
    <col min="9" max="9" width="8.7109375" bestFit="1" customWidth="1"/>
    <col min="10" max="10" width="12" bestFit="1" customWidth="1"/>
    <col min="11" max="11" width="12.28515625" bestFit="1" customWidth="1"/>
  </cols>
  <sheetData>
    <row r="1" spans="1:11" x14ac:dyDescent="0.25">
      <c r="A1" s="29" t="s">
        <v>207</v>
      </c>
      <c r="B1" t="s">
        <v>138</v>
      </c>
      <c r="C1" s="29" t="s">
        <v>21</v>
      </c>
      <c r="D1" s="29" t="s">
        <v>22</v>
      </c>
      <c r="E1" s="29" t="s">
        <v>23</v>
      </c>
      <c r="F1" s="29" t="s">
        <v>24</v>
      </c>
      <c r="G1" s="29" t="s">
        <v>25</v>
      </c>
      <c r="H1" s="29" t="s">
        <v>26</v>
      </c>
      <c r="I1" s="29" t="s">
        <v>27</v>
      </c>
      <c r="J1" s="29" t="s">
        <v>113</v>
      </c>
      <c r="K1" s="30" t="s">
        <v>114</v>
      </c>
    </row>
    <row r="2" spans="1:11" x14ac:dyDescent="0.25">
      <c r="A2" s="31" t="s">
        <v>92</v>
      </c>
      <c r="B2" s="32">
        <v>1</v>
      </c>
      <c r="C2" s="73">
        <v>7641.6</v>
      </c>
      <c r="D2" s="73">
        <v>7753</v>
      </c>
      <c r="E2" s="73">
        <v>7913.272727272727</v>
      </c>
      <c r="F2" s="73">
        <v>7315.909090909091</v>
      </c>
      <c r="G2" s="73">
        <v>8131.3</v>
      </c>
      <c r="H2" s="73">
        <v>6555.090909090909</v>
      </c>
      <c r="I2" s="73">
        <v>7124.818181818182</v>
      </c>
      <c r="J2" s="73">
        <f>AVERAGE(C2:I2)</f>
        <v>7490.7129870129875</v>
      </c>
      <c r="K2" s="33" t="s">
        <v>206</v>
      </c>
    </row>
    <row r="3" spans="1:11" x14ac:dyDescent="0.25">
      <c r="A3" s="31" t="s">
        <v>80</v>
      </c>
      <c r="B3" s="32">
        <v>2</v>
      </c>
      <c r="C3" s="73">
        <v>6683.6</v>
      </c>
      <c r="D3" s="73">
        <v>5901</v>
      </c>
      <c r="E3" s="73">
        <v>6771.2</v>
      </c>
      <c r="F3" s="73">
        <v>7121.727272727273</v>
      </c>
      <c r="G3" s="73">
        <v>6774.454545454545</v>
      </c>
      <c r="H3" s="73">
        <v>7150.909090909091</v>
      </c>
      <c r="I3" s="73">
        <v>7483.6</v>
      </c>
      <c r="J3" s="73">
        <f>AVERAGE(C3:I3)</f>
        <v>6840.9272727272719</v>
      </c>
      <c r="K3" s="33" t="s">
        <v>115</v>
      </c>
    </row>
    <row r="4" spans="1:11" x14ac:dyDescent="0.25">
      <c r="A4" s="31" t="s">
        <v>89</v>
      </c>
      <c r="B4" s="32">
        <v>4</v>
      </c>
      <c r="C4" s="73">
        <v>5661.5</v>
      </c>
      <c r="D4" s="73">
        <v>5866.5</v>
      </c>
      <c r="E4" s="73">
        <v>5322.818181818182</v>
      </c>
      <c r="F4" s="73">
        <v>5997</v>
      </c>
      <c r="G4" s="73">
        <v>5744.9</v>
      </c>
      <c r="H4" s="73">
        <v>5848.090909090909</v>
      </c>
      <c r="I4" s="73">
        <v>5260.909090909091</v>
      </c>
      <c r="J4" s="73">
        <f t="shared" ref="J4:J16" si="0">AVERAGE(C4:I4)</f>
        <v>5671.6740259740263</v>
      </c>
      <c r="K4" s="33" t="s">
        <v>115</v>
      </c>
    </row>
    <row r="5" spans="1:11" x14ac:dyDescent="0.25">
      <c r="A5" s="31" t="s">
        <v>96</v>
      </c>
      <c r="B5" s="32">
        <v>6</v>
      </c>
      <c r="C5" s="73">
        <v>5857.4</v>
      </c>
      <c r="D5" s="73">
        <v>4633</v>
      </c>
      <c r="E5" s="73">
        <v>4521.3</v>
      </c>
      <c r="F5" s="73">
        <v>4924.636363636364</v>
      </c>
      <c r="G5" s="73">
        <v>4507.545454545455</v>
      </c>
      <c r="H5" s="73">
        <v>4573.454545454545</v>
      </c>
      <c r="I5" s="73">
        <v>4865</v>
      </c>
      <c r="J5" s="73">
        <f t="shared" si="0"/>
        <v>4840.3337662337663</v>
      </c>
      <c r="K5" s="33" t="s">
        <v>115</v>
      </c>
    </row>
    <row r="6" spans="1:11" x14ac:dyDescent="0.25">
      <c r="A6" s="31" t="s">
        <v>85</v>
      </c>
      <c r="B6" s="32">
        <v>8</v>
      </c>
      <c r="C6" s="73">
        <v>4826.272727272727</v>
      </c>
      <c r="D6" s="73">
        <v>4957.636363636364</v>
      </c>
      <c r="E6" s="73">
        <v>4604.454545454545</v>
      </c>
      <c r="F6" s="73">
        <v>4569.5</v>
      </c>
      <c r="G6" s="73">
        <v>4779.7</v>
      </c>
      <c r="H6" s="73">
        <v>4072.7272727272725</v>
      </c>
      <c r="I6" s="73">
        <v>4956.454545454545</v>
      </c>
      <c r="J6" s="73">
        <f t="shared" si="0"/>
        <v>4680.9636363636364</v>
      </c>
      <c r="K6" s="33" t="s">
        <v>115</v>
      </c>
    </row>
    <row r="7" spans="1:11" x14ac:dyDescent="0.25">
      <c r="A7" s="31" t="s">
        <v>95</v>
      </c>
      <c r="B7" s="32">
        <v>10</v>
      </c>
      <c r="C7" s="73">
        <v>3846.1</v>
      </c>
      <c r="D7" s="73">
        <v>3593.090909090909</v>
      </c>
      <c r="E7" s="73">
        <v>4487</v>
      </c>
      <c r="F7" s="73">
        <v>4281.181818181818</v>
      </c>
      <c r="G7" s="73">
        <v>4323.545454545455</v>
      </c>
      <c r="H7" s="73">
        <v>3583.4545454545455</v>
      </c>
      <c r="I7" s="73">
        <v>3173.8</v>
      </c>
      <c r="J7" s="73">
        <f t="shared" si="0"/>
        <v>3898.3103896103894</v>
      </c>
      <c r="K7" s="33" t="s">
        <v>115</v>
      </c>
    </row>
    <row r="8" spans="1:11" x14ac:dyDescent="0.25">
      <c r="A8" s="31" t="s">
        <v>91</v>
      </c>
      <c r="B8" s="32">
        <v>11</v>
      </c>
      <c r="C8" s="73">
        <v>3979.5</v>
      </c>
      <c r="D8" s="73">
        <v>3642.2</v>
      </c>
      <c r="E8" s="73">
        <v>3256</v>
      </c>
      <c r="F8" s="73">
        <v>3203.5454545454545</v>
      </c>
      <c r="G8" s="73">
        <v>3757.1</v>
      </c>
      <c r="H8" s="73">
        <v>3732.4545454545455</v>
      </c>
      <c r="I8" s="73">
        <v>3211.5454545454545</v>
      </c>
      <c r="J8" s="73">
        <f t="shared" si="0"/>
        <v>3540.335064935065</v>
      </c>
      <c r="K8" s="33" t="s">
        <v>115</v>
      </c>
    </row>
    <row r="9" spans="1:11" x14ac:dyDescent="0.25">
      <c r="A9" s="31" t="s">
        <v>81</v>
      </c>
      <c r="B9" s="32">
        <v>12</v>
      </c>
      <c r="C9" s="73">
        <v>3551.3</v>
      </c>
      <c r="D9" s="73">
        <v>2986.909090909091</v>
      </c>
      <c r="E9" s="73">
        <v>2859</v>
      </c>
      <c r="F9" s="73">
        <v>3281.2727272727275</v>
      </c>
      <c r="G9" s="73">
        <v>3063.4545454545455</v>
      </c>
      <c r="H9" s="73">
        <v>3138.909090909091</v>
      </c>
      <c r="I9" s="73">
        <v>3796.1</v>
      </c>
      <c r="J9" s="73">
        <f t="shared" si="0"/>
        <v>3239.5636363636363</v>
      </c>
      <c r="K9" s="33" t="s">
        <v>115</v>
      </c>
    </row>
    <row r="10" spans="1:11" x14ac:dyDescent="0.25">
      <c r="A10" s="31" t="s">
        <v>82</v>
      </c>
      <c r="B10" s="32">
        <v>13</v>
      </c>
      <c r="C10" s="73">
        <v>1721.9</v>
      </c>
      <c r="D10" s="73">
        <v>2905.6363636363635</v>
      </c>
      <c r="E10" s="73">
        <v>2674.7</v>
      </c>
      <c r="F10" s="73">
        <v>2580.181818181818</v>
      </c>
      <c r="G10" s="73">
        <v>2477.4545454545455</v>
      </c>
      <c r="H10" s="73">
        <v>2547.0343980343982</v>
      </c>
      <c r="I10" s="73">
        <v>2613.6</v>
      </c>
      <c r="J10" s="73">
        <f t="shared" si="0"/>
        <v>2502.9295893295894</v>
      </c>
      <c r="K10" s="33" t="s">
        <v>115</v>
      </c>
    </row>
    <row r="11" spans="1:11" ht="15.75" thickBot="1" x14ac:dyDescent="0.3">
      <c r="A11" s="31" t="s">
        <v>93</v>
      </c>
      <c r="B11" s="32">
        <v>14</v>
      </c>
      <c r="C11" s="73">
        <v>2354.3000000000002</v>
      </c>
      <c r="D11" s="73">
        <v>2089.3636363636365</v>
      </c>
      <c r="E11" s="73">
        <v>2264.5</v>
      </c>
      <c r="F11" s="73">
        <v>2513.7272727272725</v>
      </c>
      <c r="G11" s="73">
        <v>2057.5454545454545</v>
      </c>
      <c r="H11" s="73">
        <v>2578.4545454545455</v>
      </c>
      <c r="I11" s="73">
        <v>2313.8000000000002</v>
      </c>
      <c r="J11" s="73">
        <f t="shared" si="0"/>
        <v>2310.2415584415585</v>
      </c>
      <c r="K11" s="33" t="s">
        <v>115</v>
      </c>
    </row>
    <row r="12" spans="1:11" x14ac:dyDescent="0.25">
      <c r="A12" s="28" t="s">
        <v>77</v>
      </c>
      <c r="B12" s="29">
        <v>3</v>
      </c>
      <c r="C12" s="74">
        <v>3936.54545454545</v>
      </c>
      <c r="D12" s="74">
        <v>7583.454545454545</v>
      </c>
      <c r="E12" s="74">
        <v>7725.363636363636</v>
      </c>
      <c r="F12" s="74">
        <v>7662.8</v>
      </c>
      <c r="G12" s="74">
        <v>7578.6</v>
      </c>
      <c r="H12" s="74">
        <v>6554.727272727273</v>
      </c>
      <c r="I12" s="74">
        <v>3554.090909090909</v>
      </c>
      <c r="J12" s="74">
        <f t="shared" si="0"/>
        <v>6370.7974025974027</v>
      </c>
      <c r="K12" s="30" t="s">
        <v>116</v>
      </c>
    </row>
    <row r="13" spans="1:11" x14ac:dyDescent="0.25">
      <c r="A13" s="31" t="s">
        <v>84</v>
      </c>
      <c r="B13" s="62">
        <v>5</v>
      </c>
      <c r="C13" s="75">
        <v>3624.7272727272725</v>
      </c>
      <c r="D13" s="75">
        <v>5645.909090909091</v>
      </c>
      <c r="E13" s="75">
        <v>5889.3</v>
      </c>
      <c r="F13" s="75">
        <v>5647.9</v>
      </c>
      <c r="G13" s="75">
        <v>6113.9</v>
      </c>
      <c r="H13" s="75">
        <v>5202.454545454545</v>
      </c>
      <c r="I13" s="75">
        <v>3998.3636363636365</v>
      </c>
      <c r="J13" s="75">
        <f t="shared" si="0"/>
        <v>5160.3649350649357</v>
      </c>
      <c r="K13" s="33" t="s">
        <v>116</v>
      </c>
    </row>
    <row r="14" spans="1:11" x14ac:dyDescent="0.25">
      <c r="A14" s="31" t="s">
        <v>79</v>
      </c>
      <c r="B14" s="62">
        <v>7</v>
      </c>
      <c r="C14" s="75">
        <v>3402.5</v>
      </c>
      <c r="D14" s="75">
        <v>4576.090909090909</v>
      </c>
      <c r="E14" s="75">
        <v>6185.5</v>
      </c>
      <c r="F14" s="75">
        <v>5076.909090909091</v>
      </c>
      <c r="G14" s="75">
        <v>5438.636363636364</v>
      </c>
      <c r="H14" s="75">
        <v>4756.181818181818</v>
      </c>
      <c r="I14" s="75">
        <v>4410.8999999999996</v>
      </c>
      <c r="J14" s="75">
        <f t="shared" si="0"/>
        <v>4835.2454545454548</v>
      </c>
      <c r="K14" s="33" t="s">
        <v>116</v>
      </c>
    </row>
    <row r="15" spans="1:11" ht="15.75" thickBot="1" x14ac:dyDescent="0.3">
      <c r="A15" s="34" t="s">
        <v>86</v>
      </c>
      <c r="B15" s="35">
        <v>9</v>
      </c>
      <c r="C15" s="76">
        <v>2267.2727272727275</v>
      </c>
      <c r="D15" s="76">
        <v>5637.090909090909</v>
      </c>
      <c r="E15" s="76">
        <v>5805.818181818182</v>
      </c>
      <c r="F15" s="76">
        <v>5734.2</v>
      </c>
      <c r="G15" s="76">
        <v>5153.2</v>
      </c>
      <c r="H15" s="76">
        <v>5586.818181818182</v>
      </c>
      <c r="I15" s="76">
        <v>2157</v>
      </c>
      <c r="J15" s="76">
        <f t="shared" si="0"/>
        <v>4620.2</v>
      </c>
      <c r="K15" s="36" t="s">
        <v>116</v>
      </c>
    </row>
    <row r="16" spans="1:11" ht="15.75" thickBot="1" x14ac:dyDescent="0.3">
      <c r="A16" s="34" t="s">
        <v>83</v>
      </c>
      <c r="B16" s="35">
        <v>15</v>
      </c>
      <c r="C16" s="76">
        <v>910.6</v>
      </c>
      <c r="D16" s="76">
        <v>392.45454545454544</v>
      </c>
      <c r="E16" s="76">
        <v>1051</v>
      </c>
      <c r="F16" s="76">
        <v>758.5454545454545</v>
      </c>
      <c r="G16" s="76">
        <v>673.72727272727275</v>
      </c>
      <c r="H16" s="76">
        <v>523.27272727272725</v>
      </c>
      <c r="I16" s="76">
        <v>959.2</v>
      </c>
      <c r="J16" s="76">
        <f t="shared" si="0"/>
        <v>752.6857142857142</v>
      </c>
      <c r="K16" s="36" t="s">
        <v>10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5809F-6F22-4382-B969-01036E8806FB}">
  <dimension ref="A1:BO45"/>
  <sheetViews>
    <sheetView zoomScale="85" zoomScaleNormal="85" workbookViewId="0">
      <selection activeCell="A8" sqref="A8:X12"/>
    </sheetView>
  </sheetViews>
  <sheetFormatPr defaultRowHeight="15" x14ac:dyDescent="0.25"/>
  <cols>
    <col min="1" max="1" width="36.5703125" customWidth="1"/>
    <col min="2" max="21" width="4" customWidth="1"/>
    <col min="22" max="22" width="1.85546875" customWidth="1"/>
    <col min="23" max="23" width="4" customWidth="1"/>
    <col min="27" max="27" width="43.42578125" bestFit="1" customWidth="1"/>
    <col min="28" max="67" width="4.140625" style="6" customWidth="1"/>
  </cols>
  <sheetData>
    <row r="1" spans="1:67" ht="15.75" thickBot="1" x14ac:dyDescent="0.3">
      <c r="B1" s="3" t="s">
        <v>77</v>
      </c>
      <c r="C1" s="3" t="s">
        <v>78</v>
      </c>
      <c r="D1" s="3" t="s">
        <v>79</v>
      </c>
      <c r="E1" s="3" t="s">
        <v>80</v>
      </c>
      <c r="F1" s="3" t="s">
        <v>81</v>
      </c>
      <c r="G1" s="3" t="s">
        <v>82</v>
      </c>
      <c r="H1" s="3" t="s">
        <v>83</v>
      </c>
      <c r="I1" s="3" t="s">
        <v>84</v>
      </c>
      <c r="J1" s="3" t="s">
        <v>85</v>
      </c>
      <c r="K1" s="3" t="s">
        <v>86</v>
      </c>
      <c r="L1" s="3" t="s">
        <v>87</v>
      </c>
      <c r="M1" s="3" t="s">
        <v>88</v>
      </c>
      <c r="N1" s="3" t="s">
        <v>89</v>
      </c>
      <c r="O1" s="3" t="s">
        <v>90</v>
      </c>
      <c r="P1" s="3" t="s">
        <v>91</v>
      </c>
      <c r="Q1" s="3" t="s">
        <v>92</v>
      </c>
      <c r="R1" s="3" t="s">
        <v>93</v>
      </c>
      <c r="S1" s="3" t="s">
        <v>94</v>
      </c>
      <c r="T1" s="3" t="s">
        <v>95</v>
      </c>
      <c r="U1" s="3" t="s">
        <v>96</v>
      </c>
      <c r="AB1" s="6" t="s">
        <v>29</v>
      </c>
      <c r="AC1" s="6" t="s">
        <v>30</v>
      </c>
      <c r="AD1" s="6" t="s">
        <v>31</v>
      </c>
      <c r="AE1" s="6" t="s">
        <v>32</v>
      </c>
      <c r="AF1" s="6" t="s">
        <v>33</v>
      </c>
      <c r="AG1" s="6" t="s">
        <v>34</v>
      </c>
      <c r="AH1" s="6" t="s">
        <v>35</v>
      </c>
      <c r="AI1" s="6" t="s">
        <v>36</v>
      </c>
      <c r="AJ1" s="6" t="s">
        <v>37</v>
      </c>
      <c r="AK1" s="6" t="s">
        <v>38</v>
      </c>
      <c r="AL1" s="6" t="s">
        <v>39</v>
      </c>
      <c r="AM1" s="6" t="s">
        <v>40</v>
      </c>
      <c r="AN1" s="6" t="s">
        <v>41</v>
      </c>
      <c r="AO1" s="6" t="s">
        <v>42</v>
      </c>
      <c r="AP1" s="6" t="s">
        <v>43</v>
      </c>
      <c r="AQ1" s="6" t="s">
        <v>44</v>
      </c>
      <c r="AR1" s="6" t="s">
        <v>45</v>
      </c>
      <c r="AS1" s="6" t="s">
        <v>46</v>
      </c>
      <c r="AT1" s="6" t="s">
        <v>47</v>
      </c>
      <c r="AU1" s="6" t="s">
        <v>48</v>
      </c>
      <c r="AV1" s="6" t="s">
        <v>49</v>
      </c>
      <c r="AW1" s="6" t="s">
        <v>50</v>
      </c>
      <c r="AX1" s="6" t="s">
        <v>51</v>
      </c>
      <c r="AY1" s="6" t="s">
        <v>52</v>
      </c>
      <c r="AZ1" s="6" t="s">
        <v>53</v>
      </c>
      <c r="BA1" s="6" t="s">
        <v>54</v>
      </c>
      <c r="BB1" s="6" t="s">
        <v>55</v>
      </c>
      <c r="BC1" s="6" t="s">
        <v>56</v>
      </c>
      <c r="BD1" s="6" t="s">
        <v>57</v>
      </c>
      <c r="BE1" s="6" t="s">
        <v>58</v>
      </c>
      <c r="BF1" s="6" t="s">
        <v>59</v>
      </c>
      <c r="BG1" s="6" t="s">
        <v>60</v>
      </c>
      <c r="BH1" s="6" t="s">
        <v>61</v>
      </c>
      <c r="BI1" s="6" t="s">
        <v>62</v>
      </c>
      <c r="BJ1" s="6" t="s">
        <v>63</v>
      </c>
      <c r="BK1" s="6" t="s">
        <v>64</v>
      </c>
      <c r="BL1" s="6" t="s">
        <v>65</v>
      </c>
      <c r="BM1" s="6" t="s">
        <v>66</v>
      </c>
      <c r="BN1" s="6" t="s">
        <v>67</v>
      </c>
      <c r="BO1" s="6" t="s">
        <v>68</v>
      </c>
    </row>
    <row r="2" spans="1:67" ht="15" customHeight="1" thickBot="1" x14ac:dyDescent="0.3">
      <c r="A2" t="s">
        <v>102</v>
      </c>
      <c r="B2" s="25">
        <f t="shared" ref="B2:U2" si="0">SUM(AB2:AB8)+SUM(AV2:AV8)</f>
        <v>23</v>
      </c>
      <c r="C2" s="25">
        <f t="shared" si="0"/>
        <v>22</v>
      </c>
      <c r="D2" s="25">
        <f t="shared" si="0"/>
        <v>25</v>
      </c>
      <c r="E2" s="25">
        <f t="shared" si="0"/>
        <v>23</v>
      </c>
      <c r="F2" s="25">
        <f t="shared" si="0"/>
        <v>25</v>
      </c>
      <c r="G2" s="25">
        <f t="shared" si="0"/>
        <v>19</v>
      </c>
      <c r="H2" s="25">
        <f t="shared" si="0"/>
        <v>21</v>
      </c>
      <c r="I2" s="25">
        <f t="shared" si="0"/>
        <v>23</v>
      </c>
      <c r="J2" s="25">
        <f t="shared" si="0"/>
        <v>23</v>
      </c>
      <c r="K2" s="25">
        <f t="shared" si="0"/>
        <v>26</v>
      </c>
      <c r="L2" s="25">
        <f t="shared" si="0"/>
        <v>27</v>
      </c>
      <c r="M2" s="25">
        <f t="shared" si="0"/>
        <v>26</v>
      </c>
      <c r="N2" s="25">
        <f t="shared" si="0"/>
        <v>26</v>
      </c>
      <c r="O2" s="26">
        <f t="shared" si="0"/>
        <v>6</v>
      </c>
      <c r="P2" s="25">
        <f t="shared" si="0"/>
        <v>28</v>
      </c>
      <c r="Q2" s="25">
        <f t="shared" si="0"/>
        <v>20</v>
      </c>
      <c r="R2" s="25">
        <f t="shared" si="0"/>
        <v>23</v>
      </c>
      <c r="S2" s="25">
        <f t="shared" si="0"/>
        <v>28</v>
      </c>
      <c r="T2" s="25">
        <f t="shared" si="0"/>
        <v>16</v>
      </c>
      <c r="U2" s="25">
        <f t="shared" si="0"/>
        <v>24</v>
      </c>
      <c r="V2" s="22"/>
      <c r="W2" s="23">
        <v>0</v>
      </c>
      <c r="X2" s="3" t="s">
        <v>76</v>
      </c>
      <c r="Z2" s="130" t="s">
        <v>71</v>
      </c>
      <c r="AA2" s="3" t="s">
        <v>1</v>
      </c>
      <c r="AB2" s="6">
        <v>1</v>
      </c>
      <c r="AC2" s="6">
        <v>2</v>
      </c>
      <c r="AD2" s="6">
        <v>1</v>
      </c>
      <c r="AE2" s="6">
        <v>2</v>
      </c>
      <c r="AF2" s="6">
        <v>2</v>
      </c>
      <c r="AG2" s="6">
        <v>2</v>
      </c>
      <c r="AH2" s="6">
        <v>2</v>
      </c>
      <c r="AI2" s="6">
        <v>2</v>
      </c>
      <c r="AJ2" s="6">
        <v>2</v>
      </c>
      <c r="AK2" s="37">
        <v>1</v>
      </c>
      <c r="AL2" s="6">
        <v>2</v>
      </c>
      <c r="AM2" s="6">
        <v>2</v>
      </c>
      <c r="AN2" s="6">
        <v>2</v>
      </c>
      <c r="AO2" s="6">
        <v>1</v>
      </c>
      <c r="AP2" s="6">
        <v>2</v>
      </c>
      <c r="AQ2" s="6">
        <v>2</v>
      </c>
      <c r="AR2" s="6">
        <v>2</v>
      </c>
      <c r="AS2" s="6">
        <v>2</v>
      </c>
      <c r="AT2" s="6">
        <v>2</v>
      </c>
      <c r="AU2" s="6">
        <v>2</v>
      </c>
      <c r="AV2" s="6">
        <v>1</v>
      </c>
      <c r="AW2" s="6">
        <v>2</v>
      </c>
      <c r="AX2" s="6">
        <v>2</v>
      </c>
      <c r="AY2" s="6">
        <v>2</v>
      </c>
      <c r="AZ2" s="6">
        <v>2</v>
      </c>
      <c r="BA2" s="6">
        <v>1</v>
      </c>
      <c r="BB2" s="6">
        <v>1</v>
      </c>
      <c r="BC2" s="6">
        <v>1</v>
      </c>
      <c r="BD2" s="6">
        <v>1</v>
      </c>
      <c r="BE2" s="6">
        <v>1</v>
      </c>
      <c r="BF2" s="6">
        <v>1</v>
      </c>
      <c r="BG2" s="6">
        <v>2</v>
      </c>
      <c r="BH2" s="6">
        <v>2</v>
      </c>
      <c r="BI2" s="6">
        <v>2</v>
      </c>
      <c r="BJ2" s="6">
        <v>2</v>
      </c>
      <c r="BK2" s="6">
        <v>1</v>
      </c>
      <c r="BL2" s="6">
        <v>2</v>
      </c>
      <c r="BM2" s="6">
        <v>2</v>
      </c>
      <c r="BN2" s="6">
        <v>2</v>
      </c>
      <c r="BO2" s="6">
        <v>2</v>
      </c>
    </row>
    <row r="3" spans="1:67" ht="15.75" thickBot="1" x14ac:dyDescent="0.3">
      <c r="A3" t="s">
        <v>103</v>
      </c>
      <c r="B3" s="25">
        <f t="shared" ref="B3:U3" si="1">(SUM(AB12:AB18)+SUM(AV12:AV18))/6*3.4</f>
        <v>15.866666666666667</v>
      </c>
      <c r="C3" s="25">
        <f t="shared" si="1"/>
        <v>22.099999999999998</v>
      </c>
      <c r="D3" s="25">
        <f t="shared" si="1"/>
        <v>19.266666666666666</v>
      </c>
      <c r="E3" s="25">
        <f t="shared" si="1"/>
        <v>20.399999999999999</v>
      </c>
      <c r="F3" s="25">
        <f t="shared" si="1"/>
        <v>26.066666666666666</v>
      </c>
      <c r="G3" s="25">
        <f t="shared" si="1"/>
        <v>16.433333333333334</v>
      </c>
      <c r="H3" s="25">
        <f t="shared" si="1"/>
        <v>14.733333333333333</v>
      </c>
      <c r="I3" s="25">
        <f t="shared" si="1"/>
        <v>20.966666666666669</v>
      </c>
      <c r="J3" s="25">
        <f t="shared" si="1"/>
        <v>24.93333333333333</v>
      </c>
      <c r="K3" s="25">
        <f t="shared" si="1"/>
        <v>15.299999999999999</v>
      </c>
      <c r="L3" s="25">
        <f t="shared" si="1"/>
        <v>17.566666666666666</v>
      </c>
      <c r="M3" s="25">
        <f t="shared" si="1"/>
        <v>16.433333333333334</v>
      </c>
      <c r="N3" s="25">
        <f t="shared" si="1"/>
        <v>12.466666666666665</v>
      </c>
      <c r="O3" s="25">
        <f t="shared" si="1"/>
        <v>5.0999999999999996</v>
      </c>
      <c r="P3" s="25">
        <f t="shared" si="1"/>
        <v>19.833333333333332</v>
      </c>
      <c r="Q3" s="25">
        <f t="shared" si="1"/>
        <v>19.266666666666666</v>
      </c>
      <c r="R3" s="25">
        <f t="shared" si="1"/>
        <v>17</v>
      </c>
      <c r="S3" s="25">
        <f t="shared" si="1"/>
        <v>20.966666666666669</v>
      </c>
      <c r="T3" s="25">
        <f t="shared" si="1"/>
        <v>20.966666666666669</v>
      </c>
      <c r="U3" s="25">
        <f t="shared" si="1"/>
        <v>18.133333333333333</v>
      </c>
      <c r="V3" s="22"/>
      <c r="W3" s="23">
        <v>14</v>
      </c>
      <c r="X3" t="s">
        <v>0</v>
      </c>
      <c r="Z3" s="130"/>
      <c r="AA3" s="3" t="s">
        <v>2</v>
      </c>
      <c r="AB3" s="6">
        <v>2</v>
      </c>
      <c r="AC3" s="6">
        <v>2</v>
      </c>
      <c r="AD3" s="6">
        <v>2</v>
      </c>
      <c r="AE3" s="6">
        <v>1</v>
      </c>
      <c r="AF3" s="6">
        <v>2</v>
      </c>
      <c r="AG3" s="6">
        <v>2</v>
      </c>
      <c r="AH3" s="6">
        <v>2</v>
      </c>
      <c r="AI3" s="6">
        <v>2</v>
      </c>
      <c r="AJ3" s="6">
        <v>2</v>
      </c>
      <c r="AK3" s="37">
        <v>2</v>
      </c>
      <c r="AL3" s="6">
        <v>2</v>
      </c>
      <c r="AM3" s="6">
        <v>2</v>
      </c>
      <c r="AN3" s="6">
        <v>2</v>
      </c>
      <c r="AO3" s="6">
        <v>1</v>
      </c>
      <c r="AP3" s="6">
        <v>2</v>
      </c>
      <c r="AQ3" s="6">
        <v>2</v>
      </c>
      <c r="AR3" s="6">
        <v>2</v>
      </c>
      <c r="AS3" s="6">
        <v>2</v>
      </c>
      <c r="AT3" s="6">
        <v>0</v>
      </c>
      <c r="AU3" s="6">
        <v>2</v>
      </c>
      <c r="AV3" s="6">
        <v>2</v>
      </c>
      <c r="AW3" s="6">
        <v>2</v>
      </c>
      <c r="AX3" s="6">
        <v>2</v>
      </c>
      <c r="AY3" s="6">
        <v>2</v>
      </c>
      <c r="AZ3" s="6">
        <v>2</v>
      </c>
      <c r="BA3" s="6">
        <v>1</v>
      </c>
      <c r="BB3" s="6">
        <v>2</v>
      </c>
      <c r="BC3" s="6">
        <v>2</v>
      </c>
      <c r="BD3" s="6">
        <v>2</v>
      </c>
      <c r="BE3" s="6">
        <v>2</v>
      </c>
      <c r="BF3" s="6">
        <v>2</v>
      </c>
      <c r="BG3" s="6">
        <v>2</v>
      </c>
      <c r="BH3" s="6">
        <v>2</v>
      </c>
      <c r="BI3" s="6">
        <v>1</v>
      </c>
      <c r="BJ3" s="6">
        <v>2</v>
      </c>
      <c r="BK3" s="6">
        <v>2</v>
      </c>
      <c r="BL3" s="6">
        <v>2</v>
      </c>
      <c r="BM3" s="6">
        <v>2</v>
      </c>
      <c r="BN3" s="6">
        <v>0</v>
      </c>
      <c r="BO3" s="6">
        <v>2</v>
      </c>
    </row>
    <row r="4" spans="1:67" ht="15.75" thickBot="1" x14ac:dyDescent="0.3">
      <c r="A4" t="s">
        <v>104</v>
      </c>
      <c r="B4" s="25">
        <f t="shared" ref="B4:U4" si="2">SUM(AB22:AB28)+SUM(AV22:AV28)</f>
        <v>27</v>
      </c>
      <c r="C4" s="25">
        <f t="shared" si="2"/>
        <v>25</v>
      </c>
      <c r="D4" s="25">
        <f t="shared" si="2"/>
        <v>28</v>
      </c>
      <c r="E4" s="25">
        <f t="shared" si="2"/>
        <v>26</v>
      </c>
      <c r="F4" s="25">
        <f t="shared" si="2"/>
        <v>28</v>
      </c>
      <c r="G4" s="25">
        <f t="shared" si="2"/>
        <v>23</v>
      </c>
      <c r="H4" s="25">
        <f t="shared" si="2"/>
        <v>25</v>
      </c>
      <c r="I4" s="25">
        <f t="shared" si="2"/>
        <v>28</v>
      </c>
      <c r="J4" s="25">
        <f t="shared" si="2"/>
        <v>26</v>
      </c>
      <c r="K4" s="25">
        <f t="shared" si="2"/>
        <v>28</v>
      </c>
      <c r="L4" s="25">
        <f t="shared" si="2"/>
        <v>28</v>
      </c>
      <c r="M4" s="25">
        <f t="shared" si="2"/>
        <v>26</v>
      </c>
      <c r="N4" s="25">
        <f t="shared" si="2"/>
        <v>21</v>
      </c>
      <c r="O4" s="25">
        <f t="shared" si="2"/>
        <v>16</v>
      </c>
      <c r="P4" s="25">
        <f t="shared" si="2"/>
        <v>28</v>
      </c>
      <c r="Q4" s="25">
        <f t="shared" si="2"/>
        <v>16</v>
      </c>
      <c r="R4" s="25">
        <f t="shared" si="2"/>
        <v>23</v>
      </c>
      <c r="S4" s="25">
        <f t="shared" si="2"/>
        <v>26</v>
      </c>
      <c r="T4" s="25">
        <f t="shared" si="2"/>
        <v>16</v>
      </c>
      <c r="U4" s="25">
        <f t="shared" si="2"/>
        <v>25</v>
      </c>
      <c r="V4" s="22"/>
      <c r="W4" s="23">
        <v>28</v>
      </c>
      <c r="X4" t="s">
        <v>105</v>
      </c>
      <c r="Z4" s="130"/>
      <c r="AA4" s="3" t="s">
        <v>3</v>
      </c>
      <c r="AB4" s="6">
        <v>0</v>
      </c>
      <c r="AC4" s="6">
        <v>1</v>
      </c>
      <c r="AD4" s="6">
        <v>1</v>
      </c>
      <c r="AE4" s="6">
        <v>2</v>
      </c>
      <c r="AF4" s="6">
        <v>1</v>
      </c>
      <c r="AG4" s="6">
        <v>1</v>
      </c>
      <c r="AH4" s="6">
        <v>0</v>
      </c>
      <c r="AI4" s="6">
        <v>1</v>
      </c>
      <c r="AJ4" s="6">
        <v>1</v>
      </c>
      <c r="AK4" s="37">
        <v>2</v>
      </c>
      <c r="AL4" s="6">
        <v>2</v>
      </c>
      <c r="AM4" s="6">
        <v>1</v>
      </c>
      <c r="AN4" s="6">
        <v>2</v>
      </c>
      <c r="AO4" s="6">
        <v>0</v>
      </c>
      <c r="AP4" s="6">
        <v>2</v>
      </c>
      <c r="AQ4" s="6">
        <v>1</v>
      </c>
      <c r="AR4" s="6">
        <v>0</v>
      </c>
      <c r="AS4" s="6">
        <v>2</v>
      </c>
      <c r="AT4" s="6">
        <v>1</v>
      </c>
      <c r="AU4" s="6">
        <v>1</v>
      </c>
      <c r="AV4" s="6">
        <v>2</v>
      </c>
      <c r="AW4" s="6">
        <v>2</v>
      </c>
      <c r="AX4" s="6">
        <v>2</v>
      </c>
      <c r="AY4" s="6">
        <v>2</v>
      </c>
      <c r="AZ4" s="6">
        <v>2</v>
      </c>
      <c r="BA4" s="6">
        <v>1</v>
      </c>
      <c r="BB4" s="6">
        <v>2</v>
      </c>
      <c r="BC4" s="6">
        <v>2</v>
      </c>
      <c r="BD4" s="6">
        <v>2</v>
      </c>
      <c r="BE4" s="6">
        <v>2</v>
      </c>
      <c r="BF4" s="6">
        <v>2</v>
      </c>
      <c r="BG4" s="6">
        <v>1</v>
      </c>
      <c r="BH4" s="6">
        <v>0</v>
      </c>
      <c r="BI4" s="6">
        <v>0</v>
      </c>
      <c r="BJ4" s="6">
        <v>2</v>
      </c>
      <c r="BK4" s="6">
        <v>1</v>
      </c>
      <c r="BL4" s="6">
        <v>2</v>
      </c>
      <c r="BM4" s="6">
        <v>2</v>
      </c>
      <c r="BN4" s="6">
        <v>1</v>
      </c>
      <c r="BO4" s="6">
        <v>1</v>
      </c>
    </row>
    <row r="5" spans="1:67" x14ac:dyDescent="0.25">
      <c r="A5" t="s">
        <v>106</v>
      </c>
      <c r="B5" s="25">
        <f t="shared" ref="B5:U5" si="3">SUM(AB32:AB38)+SUM(AU32:AU38)</f>
        <v>28</v>
      </c>
      <c r="C5" s="25">
        <f t="shared" si="3"/>
        <v>28</v>
      </c>
      <c r="D5" s="25">
        <f t="shared" si="3"/>
        <v>26</v>
      </c>
      <c r="E5" s="25">
        <f t="shared" si="3"/>
        <v>26</v>
      </c>
      <c r="F5" s="25">
        <f t="shared" si="3"/>
        <v>28</v>
      </c>
      <c r="G5" s="25">
        <f t="shared" si="3"/>
        <v>27</v>
      </c>
      <c r="H5" s="25">
        <f t="shared" si="3"/>
        <v>25</v>
      </c>
      <c r="I5" s="25">
        <f t="shared" si="3"/>
        <v>26</v>
      </c>
      <c r="J5" s="25">
        <f t="shared" si="3"/>
        <v>28</v>
      </c>
      <c r="K5" s="25">
        <f t="shared" si="3"/>
        <v>28</v>
      </c>
      <c r="L5" s="25">
        <f t="shared" si="3"/>
        <v>28</v>
      </c>
      <c r="M5" s="25">
        <f t="shared" si="3"/>
        <v>28</v>
      </c>
      <c r="N5" s="25">
        <f t="shared" si="3"/>
        <v>28</v>
      </c>
      <c r="O5" s="25">
        <f t="shared" si="3"/>
        <v>22</v>
      </c>
      <c r="P5" s="25">
        <f t="shared" si="3"/>
        <v>18</v>
      </c>
      <c r="Q5" s="25">
        <f t="shared" si="3"/>
        <v>24</v>
      </c>
      <c r="R5" s="25">
        <f t="shared" si="3"/>
        <v>24</v>
      </c>
      <c r="S5" s="25">
        <f t="shared" si="3"/>
        <v>28</v>
      </c>
      <c r="T5" s="25">
        <f t="shared" si="3"/>
        <v>24</v>
      </c>
      <c r="U5" s="25">
        <f t="shared" si="3"/>
        <v>24</v>
      </c>
      <c r="V5" s="22"/>
      <c r="W5" s="22"/>
      <c r="Z5" s="130"/>
      <c r="AA5" s="3" t="s">
        <v>4</v>
      </c>
      <c r="AB5" s="6">
        <v>2</v>
      </c>
      <c r="AC5" s="6">
        <v>2</v>
      </c>
      <c r="AD5" s="6">
        <v>2</v>
      </c>
      <c r="AE5" s="6">
        <v>2</v>
      </c>
      <c r="AF5" s="6">
        <v>2</v>
      </c>
      <c r="AG5" s="6">
        <v>1</v>
      </c>
      <c r="AH5" s="6">
        <v>1</v>
      </c>
      <c r="AI5" s="6">
        <v>1</v>
      </c>
      <c r="AJ5" s="6">
        <v>2</v>
      </c>
      <c r="AK5" s="37">
        <v>2</v>
      </c>
      <c r="AL5" s="6">
        <v>2</v>
      </c>
      <c r="AM5" s="6">
        <v>2</v>
      </c>
      <c r="AN5" s="6">
        <v>2</v>
      </c>
      <c r="AO5" s="6">
        <v>0</v>
      </c>
      <c r="AP5" s="6">
        <v>2</v>
      </c>
      <c r="AQ5" s="6">
        <v>2</v>
      </c>
      <c r="AR5" s="6">
        <v>2</v>
      </c>
      <c r="AS5" s="6">
        <v>2</v>
      </c>
      <c r="AT5" s="6">
        <v>2</v>
      </c>
      <c r="AU5" s="6">
        <v>2</v>
      </c>
      <c r="AV5" s="6">
        <v>1</v>
      </c>
      <c r="AW5" s="6">
        <v>2</v>
      </c>
      <c r="AX5" s="6">
        <v>2</v>
      </c>
      <c r="AY5" s="6">
        <v>1</v>
      </c>
      <c r="AZ5" s="6">
        <v>2</v>
      </c>
      <c r="BA5" s="6">
        <v>1</v>
      </c>
      <c r="BB5" s="6">
        <v>2</v>
      </c>
      <c r="BC5" s="6">
        <v>1</v>
      </c>
      <c r="BD5" s="6">
        <v>2</v>
      </c>
      <c r="BE5" s="6">
        <v>2</v>
      </c>
      <c r="BF5" s="6">
        <v>2</v>
      </c>
      <c r="BG5" s="6">
        <v>2</v>
      </c>
      <c r="BH5" s="6">
        <v>2</v>
      </c>
      <c r="BI5" s="6">
        <v>0</v>
      </c>
      <c r="BJ5" s="6">
        <v>2</v>
      </c>
      <c r="BK5" s="6">
        <v>2</v>
      </c>
      <c r="BL5" s="6">
        <v>2</v>
      </c>
      <c r="BM5" s="6">
        <v>2</v>
      </c>
      <c r="BN5" s="6">
        <v>1</v>
      </c>
      <c r="BO5" s="6">
        <v>2</v>
      </c>
    </row>
    <row r="6" spans="1:67" x14ac:dyDescent="0.25">
      <c r="Z6" s="130"/>
      <c r="AA6" s="3" t="s">
        <v>5</v>
      </c>
      <c r="AB6" s="6">
        <v>2</v>
      </c>
      <c r="AC6" s="6">
        <v>2</v>
      </c>
      <c r="AD6" s="6">
        <v>2</v>
      </c>
      <c r="AE6" s="6">
        <v>1</v>
      </c>
      <c r="AF6" s="6">
        <v>2</v>
      </c>
      <c r="AG6" s="6">
        <v>2</v>
      </c>
      <c r="AH6" s="6">
        <v>2</v>
      </c>
      <c r="AI6" s="6">
        <v>2</v>
      </c>
      <c r="AJ6" s="6">
        <v>1</v>
      </c>
      <c r="AK6" s="37">
        <v>2</v>
      </c>
      <c r="AL6" s="6">
        <v>2</v>
      </c>
      <c r="AM6" s="6">
        <v>2</v>
      </c>
      <c r="AN6" s="6">
        <v>2</v>
      </c>
      <c r="AO6" s="6">
        <v>1</v>
      </c>
      <c r="AP6" s="6">
        <v>2</v>
      </c>
      <c r="AQ6" s="6">
        <v>1</v>
      </c>
      <c r="AR6" s="6">
        <v>1</v>
      </c>
      <c r="AS6" s="6">
        <v>2</v>
      </c>
      <c r="AT6" s="6">
        <v>0</v>
      </c>
      <c r="AU6" s="6">
        <v>2</v>
      </c>
      <c r="AV6" s="6">
        <v>2</v>
      </c>
      <c r="AW6" s="6">
        <v>2</v>
      </c>
      <c r="AX6" s="6">
        <v>2</v>
      </c>
      <c r="AY6" s="6">
        <v>2</v>
      </c>
      <c r="AZ6" s="6">
        <v>2</v>
      </c>
      <c r="BA6" s="6">
        <v>1</v>
      </c>
      <c r="BB6" s="6">
        <v>2</v>
      </c>
      <c r="BC6" s="6">
        <v>2</v>
      </c>
      <c r="BD6" s="6">
        <v>2</v>
      </c>
      <c r="BE6" s="6">
        <v>2</v>
      </c>
      <c r="BF6" s="6">
        <v>2</v>
      </c>
      <c r="BG6" s="6">
        <v>2</v>
      </c>
      <c r="BH6" s="6">
        <v>2</v>
      </c>
      <c r="BI6" s="6">
        <v>0</v>
      </c>
      <c r="BJ6" s="6">
        <v>2</v>
      </c>
      <c r="BK6" s="6">
        <v>2</v>
      </c>
      <c r="BL6" s="6">
        <v>2</v>
      </c>
      <c r="BM6" s="6">
        <v>2</v>
      </c>
      <c r="BN6" s="6">
        <v>1</v>
      </c>
      <c r="BO6" s="6">
        <v>2</v>
      </c>
    </row>
    <row r="7" spans="1:67" x14ac:dyDescent="0.25">
      <c r="A7" t="s">
        <v>107</v>
      </c>
      <c r="Z7" s="130"/>
      <c r="AA7" s="3" t="s">
        <v>6</v>
      </c>
      <c r="AB7" s="6">
        <v>2</v>
      </c>
      <c r="AC7" s="6">
        <v>1</v>
      </c>
      <c r="AD7" s="6">
        <v>2</v>
      </c>
      <c r="AE7" s="6">
        <v>0</v>
      </c>
      <c r="AF7" s="6">
        <v>1</v>
      </c>
      <c r="AG7" s="6">
        <v>2</v>
      </c>
      <c r="AH7" s="6">
        <v>1</v>
      </c>
      <c r="AI7" s="6">
        <v>2</v>
      </c>
      <c r="AJ7" s="6">
        <v>1</v>
      </c>
      <c r="AK7" s="37">
        <v>2</v>
      </c>
      <c r="AL7" s="6">
        <v>2</v>
      </c>
      <c r="AM7" s="6">
        <v>2</v>
      </c>
      <c r="AN7" s="6">
        <v>2</v>
      </c>
      <c r="AO7" s="6">
        <v>0</v>
      </c>
      <c r="AP7" s="6">
        <v>2</v>
      </c>
      <c r="AQ7" s="6">
        <v>0</v>
      </c>
      <c r="AR7" s="6">
        <v>2</v>
      </c>
      <c r="AS7" s="6">
        <v>2</v>
      </c>
      <c r="AT7" s="6">
        <v>2</v>
      </c>
      <c r="AU7" s="6">
        <v>2</v>
      </c>
      <c r="AV7" s="6">
        <v>2</v>
      </c>
      <c r="AW7" s="6">
        <v>1</v>
      </c>
      <c r="AX7" s="6">
        <v>2</v>
      </c>
      <c r="AY7" s="6">
        <v>2</v>
      </c>
      <c r="AZ7" s="6">
        <v>2</v>
      </c>
      <c r="BA7" s="6">
        <v>1</v>
      </c>
      <c r="BB7" s="6">
        <v>2</v>
      </c>
      <c r="BC7" s="6">
        <v>2</v>
      </c>
      <c r="BD7" s="6">
        <v>2</v>
      </c>
      <c r="BE7" s="6">
        <v>2</v>
      </c>
      <c r="BF7" s="6">
        <v>2</v>
      </c>
      <c r="BG7" s="6">
        <v>2</v>
      </c>
      <c r="BH7" s="6">
        <v>2</v>
      </c>
      <c r="BI7" s="6">
        <v>0</v>
      </c>
      <c r="BJ7" s="6">
        <v>2</v>
      </c>
      <c r="BK7" s="6">
        <v>2</v>
      </c>
      <c r="BL7" s="6">
        <v>2</v>
      </c>
      <c r="BM7" s="6">
        <v>2</v>
      </c>
      <c r="BN7" s="6">
        <v>2</v>
      </c>
      <c r="BO7" s="6">
        <v>2</v>
      </c>
    </row>
    <row r="8" spans="1:67" x14ac:dyDescent="0.25">
      <c r="A8" s="106"/>
      <c r="B8" s="117" t="s">
        <v>90</v>
      </c>
      <c r="C8" s="117" t="s">
        <v>92</v>
      </c>
      <c r="D8" s="117" t="s">
        <v>95</v>
      </c>
      <c r="E8" s="117" t="s">
        <v>89</v>
      </c>
      <c r="F8" s="117" t="s">
        <v>82</v>
      </c>
      <c r="G8" s="117" t="s">
        <v>93</v>
      </c>
      <c r="H8" s="117" t="s">
        <v>78</v>
      </c>
      <c r="I8" s="117" t="s">
        <v>83</v>
      </c>
      <c r="J8" s="117" t="s">
        <v>96</v>
      </c>
      <c r="K8" s="117" t="s">
        <v>80</v>
      </c>
      <c r="L8" s="117" t="s">
        <v>85</v>
      </c>
      <c r="M8" s="117" t="s">
        <v>88</v>
      </c>
      <c r="N8" s="117" t="s">
        <v>94</v>
      </c>
      <c r="O8" s="117" t="s">
        <v>77</v>
      </c>
      <c r="P8" s="117" t="s">
        <v>84</v>
      </c>
      <c r="Q8" s="117" t="s">
        <v>79</v>
      </c>
      <c r="R8" s="117" t="s">
        <v>81</v>
      </c>
      <c r="S8" s="117" t="s">
        <v>86</v>
      </c>
      <c r="T8" s="117" t="s">
        <v>87</v>
      </c>
      <c r="U8" s="117" t="s">
        <v>91</v>
      </c>
      <c r="V8" s="106"/>
      <c r="W8" s="106"/>
      <c r="X8" s="106"/>
      <c r="Z8" s="130"/>
      <c r="AA8" s="3" t="s">
        <v>7</v>
      </c>
      <c r="AB8" s="6">
        <v>2</v>
      </c>
      <c r="AC8" s="6">
        <v>1</v>
      </c>
      <c r="AD8" s="6">
        <v>1</v>
      </c>
      <c r="AE8" s="6">
        <v>2</v>
      </c>
      <c r="AF8" s="6">
        <v>1</v>
      </c>
      <c r="AG8" s="6">
        <v>2</v>
      </c>
      <c r="AH8" s="6">
        <v>0</v>
      </c>
      <c r="AI8" s="6">
        <v>1</v>
      </c>
      <c r="AJ8" s="6">
        <v>1</v>
      </c>
      <c r="AK8" s="37">
        <v>2</v>
      </c>
      <c r="AL8" s="6">
        <v>2</v>
      </c>
      <c r="AM8" s="6">
        <v>2</v>
      </c>
      <c r="AN8" s="6">
        <v>2</v>
      </c>
      <c r="AO8" s="6">
        <v>0</v>
      </c>
      <c r="AP8" s="6">
        <v>2</v>
      </c>
      <c r="AQ8" s="6">
        <v>0</v>
      </c>
      <c r="AR8" s="6">
        <v>0</v>
      </c>
      <c r="AS8" s="6">
        <v>2</v>
      </c>
      <c r="AT8" s="6">
        <v>2</v>
      </c>
      <c r="AU8" s="6">
        <v>2</v>
      </c>
      <c r="AV8" s="6">
        <v>2</v>
      </c>
      <c r="AW8" s="6">
        <v>0</v>
      </c>
      <c r="AX8" s="6">
        <v>2</v>
      </c>
      <c r="AY8" s="6">
        <v>2</v>
      </c>
      <c r="AZ8" s="6">
        <v>2</v>
      </c>
      <c r="BA8" s="6">
        <v>1</v>
      </c>
      <c r="BB8" s="6">
        <v>2</v>
      </c>
      <c r="BC8" s="6">
        <v>2</v>
      </c>
      <c r="BD8" s="6">
        <v>2</v>
      </c>
      <c r="BE8" s="6">
        <v>2</v>
      </c>
      <c r="BF8" s="6">
        <v>2</v>
      </c>
      <c r="BG8" s="6">
        <v>2</v>
      </c>
      <c r="BH8" s="6">
        <v>2</v>
      </c>
      <c r="BI8" s="6">
        <v>0</v>
      </c>
      <c r="BJ8" s="6">
        <v>2</v>
      </c>
      <c r="BK8" s="6">
        <v>2</v>
      </c>
      <c r="BL8" s="6">
        <v>2</v>
      </c>
      <c r="BM8" s="6">
        <v>2</v>
      </c>
      <c r="BN8" s="6">
        <v>0</v>
      </c>
      <c r="BO8" s="6">
        <v>0</v>
      </c>
    </row>
    <row r="9" spans="1:67" ht="30" customHeight="1" x14ac:dyDescent="0.25">
      <c r="A9" s="107" t="s">
        <v>108</v>
      </c>
      <c r="B9" s="108">
        <v>16</v>
      </c>
      <c r="C9" s="108">
        <v>16</v>
      </c>
      <c r="D9" s="108">
        <v>16</v>
      </c>
      <c r="E9" s="108">
        <v>21</v>
      </c>
      <c r="F9" s="108">
        <v>23</v>
      </c>
      <c r="G9" s="108">
        <v>23</v>
      </c>
      <c r="H9" s="108">
        <v>25</v>
      </c>
      <c r="I9" s="108">
        <v>25</v>
      </c>
      <c r="J9" s="108">
        <v>25</v>
      </c>
      <c r="K9" s="108">
        <v>26</v>
      </c>
      <c r="L9" s="108">
        <v>26</v>
      </c>
      <c r="M9" s="108">
        <v>26</v>
      </c>
      <c r="N9" s="108">
        <v>26</v>
      </c>
      <c r="O9" s="108">
        <v>27</v>
      </c>
      <c r="P9" s="108">
        <v>28</v>
      </c>
      <c r="Q9" s="108">
        <v>28</v>
      </c>
      <c r="R9" s="108">
        <v>28</v>
      </c>
      <c r="S9" s="108">
        <v>28</v>
      </c>
      <c r="T9" s="108">
        <v>28</v>
      </c>
      <c r="U9" s="108">
        <v>28</v>
      </c>
      <c r="V9" s="106"/>
      <c r="W9" s="108">
        <v>0</v>
      </c>
      <c r="X9" s="106" t="s">
        <v>76</v>
      </c>
      <c r="Z9" s="130"/>
      <c r="AA9" s="3" t="s">
        <v>8</v>
      </c>
      <c r="AB9" s="6">
        <v>2</v>
      </c>
      <c r="AC9" s="6">
        <v>2</v>
      </c>
      <c r="AD9" s="6">
        <v>2</v>
      </c>
      <c r="AE9" s="6">
        <v>2</v>
      </c>
      <c r="AF9" s="6">
        <v>2</v>
      </c>
      <c r="AG9" s="6">
        <v>2</v>
      </c>
      <c r="AH9" s="6">
        <v>2</v>
      </c>
      <c r="AI9" s="6">
        <v>2</v>
      </c>
      <c r="AJ9" s="6">
        <v>2</v>
      </c>
      <c r="AK9" s="37">
        <v>2</v>
      </c>
      <c r="AL9" s="6">
        <v>2</v>
      </c>
      <c r="AM9" s="6">
        <v>2</v>
      </c>
      <c r="AN9" s="6">
        <v>2</v>
      </c>
      <c r="AO9" s="6">
        <v>0</v>
      </c>
      <c r="AP9" s="6">
        <v>2</v>
      </c>
      <c r="AQ9" s="6">
        <v>2</v>
      </c>
      <c r="AR9" s="6">
        <v>2</v>
      </c>
      <c r="AS9" s="6">
        <v>2</v>
      </c>
      <c r="AT9" s="6">
        <v>2</v>
      </c>
      <c r="AU9" s="6">
        <v>2</v>
      </c>
      <c r="AV9" s="6">
        <v>2</v>
      </c>
      <c r="AW9" s="6">
        <v>2</v>
      </c>
      <c r="AX9" s="6">
        <v>2</v>
      </c>
      <c r="AY9" s="6">
        <v>2</v>
      </c>
      <c r="AZ9" s="6">
        <v>2</v>
      </c>
      <c r="BA9" s="6">
        <v>1</v>
      </c>
      <c r="BB9" s="6">
        <v>1</v>
      </c>
      <c r="BC9" s="6">
        <v>2</v>
      </c>
      <c r="BD9" s="6">
        <v>2</v>
      </c>
      <c r="BE9" s="6">
        <v>2</v>
      </c>
      <c r="BF9" s="6">
        <v>2</v>
      </c>
      <c r="BG9" s="6">
        <v>2</v>
      </c>
      <c r="BH9" s="6">
        <v>2</v>
      </c>
      <c r="BI9" s="6">
        <v>0</v>
      </c>
      <c r="BJ9" s="6">
        <v>2</v>
      </c>
      <c r="BK9" s="6">
        <v>2</v>
      </c>
      <c r="BL9" s="6">
        <v>2</v>
      </c>
      <c r="BM9" s="6">
        <v>2</v>
      </c>
      <c r="BN9" s="6">
        <v>0</v>
      </c>
      <c r="BO9" s="6">
        <v>2</v>
      </c>
    </row>
    <row r="10" spans="1:67" ht="30" x14ac:dyDescent="0.25">
      <c r="A10" s="109" t="s">
        <v>109</v>
      </c>
      <c r="B10" s="108">
        <v>6</v>
      </c>
      <c r="C10" s="108">
        <v>20</v>
      </c>
      <c r="D10" s="108">
        <v>16</v>
      </c>
      <c r="E10" s="108">
        <v>26</v>
      </c>
      <c r="F10" s="108">
        <v>19</v>
      </c>
      <c r="G10" s="108">
        <v>23</v>
      </c>
      <c r="H10" s="108">
        <v>22</v>
      </c>
      <c r="I10" s="108">
        <v>21</v>
      </c>
      <c r="J10" s="108">
        <v>24</v>
      </c>
      <c r="K10" s="108">
        <v>23</v>
      </c>
      <c r="L10" s="108">
        <v>23</v>
      </c>
      <c r="M10" s="108">
        <v>26</v>
      </c>
      <c r="N10" s="108">
        <v>28</v>
      </c>
      <c r="O10" s="108">
        <v>23</v>
      </c>
      <c r="P10" s="108">
        <v>23</v>
      </c>
      <c r="Q10" s="108">
        <v>25</v>
      </c>
      <c r="R10" s="108">
        <v>25</v>
      </c>
      <c r="S10" s="108">
        <v>26</v>
      </c>
      <c r="T10" s="108">
        <v>27</v>
      </c>
      <c r="U10" s="108">
        <v>28</v>
      </c>
      <c r="V10" s="106"/>
      <c r="W10" s="108">
        <v>14</v>
      </c>
      <c r="X10" s="106" t="s">
        <v>0</v>
      </c>
      <c r="Z10" s="130"/>
      <c r="AA10" s="3" t="s">
        <v>9</v>
      </c>
      <c r="AB10" s="6">
        <v>2</v>
      </c>
      <c r="AC10" s="6">
        <v>2</v>
      </c>
      <c r="AD10" s="6">
        <v>2</v>
      </c>
      <c r="AE10" s="6">
        <v>2</v>
      </c>
      <c r="AF10" s="6">
        <v>2</v>
      </c>
      <c r="AG10" s="6">
        <v>1</v>
      </c>
      <c r="AH10" s="6">
        <v>2</v>
      </c>
      <c r="AI10" s="6">
        <v>2</v>
      </c>
      <c r="AJ10" s="6">
        <v>2</v>
      </c>
      <c r="AK10" s="37">
        <v>2</v>
      </c>
      <c r="AL10" s="6">
        <v>2</v>
      </c>
      <c r="AM10" s="6">
        <v>2</v>
      </c>
      <c r="AN10" s="6">
        <v>2</v>
      </c>
      <c r="AO10" s="6">
        <v>2</v>
      </c>
      <c r="AP10" s="6">
        <v>2</v>
      </c>
      <c r="AQ10" s="6">
        <v>2</v>
      </c>
      <c r="AR10" s="6">
        <v>2</v>
      </c>
      <c r="AS10" s="6">
        <v>2</v>
      </c>
      <c r="AT10" s="6">
        <v>2</v>
      </c>
      <c r="AU10" s="6">
        <v>2</v>
      </c>
      <c r="AV10" s="6">
        <v>2</v>
      </c>
      <c r="AW10" s="6">
        <v>2</v>
      </c>
      <c r="AX10" s="6">
        <v>2</v>
      </c>
      <c r="AY10" s="6">
        <v>2</v>
      </c>
      <c r="AZ10" s="6">
        <v>2</v>
      </c>
      <c r="BA10" s="6">
        <v>1</v>
      </c>
      <c r="BB10" s="6">
        <v>2</v>
      </c>
      <c r="BC10" s="6">
        <v>2</v>
      </c>
      <c r="BD10" s="6">
        <v>1</v>
      </c>
      <c r="BE10" s="6">
        <v>2</v>
      </c>
      <c r="BF10" s="6">
        <v>2</v>
      </c>
      <c r="BG10" s="6">
        <v>2</v>
      </c>
      <c r="BH10" s="6">
        <v>2</v>
      </c>
      <c r="BI10" s="6">
        <v>2</v>
      </c>
      <c r="BJ10" s="6">
        <v>2</v>
      </c>
      <c r="BK10" s="6">
        <v>2</v>
      </c>
      <c r="BL10" s="6">
        <v>2</v>
      </c>
      <c r="BM10" s="6">
        <v>2</v>
      </c>
      <c r="BN10" s="6">
        <v>2</v>
      </c>
      <c r="BO10" s="6">
        <v>2</v>
      </c>
    </row>
    <row r="11" spans="1:67" ht="30" x14ac:dyDescent="0.25">
      <c r="A11" s="109" t="s">
        <v>110</v>
      </c>
      <c r="B11" s="108">
        <v>7</v>
      </c>
      <c r="C11" s="108">
        <v>21</v>
      </c>
      <c r="D11" s="108">
        <v>23</v>
      </c>
      <c r="E11" s="108">
        <v>14</v>
      </c>
      <c r="F11" s="108">
        <v>18</v>
      </c>
      <c r="G11" s="108">
        <v>19</v>
      </c>
      <c r="H11" s="108">
        <v>24</v>
      </c>
      <c r="I11" s="108">
        <v>17</v>
      </c>
      <c r="J11" s="108">
        <v>20</v>
      </c>
      <c r="K11" s="108">
        <v>22</v>
      </c>
      <c r="L11" s="108">
        <v>27</v>
      </c>
      <c r="M11" s="108">
        <v>18</v>
      </c>
      <c r="N11" s="108">
        <v>23</v>
      </c>
      <c r="O11" s="108">
        <v>18</v>
      </c>
      <c r="P11" s="108">
        <v>23</v>
      </c>
      <c r="Q11" s="108">
        <v>21</v>
      </c>
      <c r="R11" s="108">
        <v>28</v>
      </c>
      <c r="S11" s="108">
        <v>17</v>
      </c>
      <c r="T11" s="108">
        <v>20</v>
      </c>
      <c r="U11" s="108">
        <v>22</v>
      </c>
      <c r="V11" s="106"/>
      <c r="W11" s="108">
        <v>21</v>
      </c>
      <c r="X11" s="110" t="s">
        <v>111</v>
      </c>
      <c r="Z11" s="130"/>
      <c r="AA11" s="3" t="s">
        <v>72</v>
      </c>
      <c r="AB11" s="6">
        <v>2</v>
      </c>
      <c r="AC11" s="6">
        <v>2</v>
      </c>
      <c r="AD11" s="6">
        <v>0</v>
      </c>
      <c r="AE11" s="6">
        <v>2</v>
      </c>
      <c r="AF11" s="6">
        <v>2</v>
      </c>
      <c r="AG11" s="6">
        <v>0</v>
      </c>
      <c r="AH11" s="6">
        <v>0</v>
      </c>
      <c r="AI11" s="6">
        <v>2</v>
      </c>
      <c r="AJ11" s="6">
        <v>1</v>
      </c>
      <c r="AK11" s="37">
        <v>2</v>
      </c>
      <c r="AL11" s="6">
        <v>2</v>
      </c>
      <c r="AM11" s="6">
        <v>1</v>
      </c>
      <c r="AN11" s="6">
        <v>2</v>
      </c>
      <c r="AO11" s="6">
        <v>2</v>
      </c>
      <c r="AP11" s="6">
        <v>2</v>
      </c>
      <c r="AQ11" s="6">
        <v>2</v>
      </c>
      <c r="AR11" s="6">
        <v>1</v>
      </c>
      <c r="AS11" s="6">
        <v>2</v>
      </c>
      <c r="AT11" s="6">
        <v>1</v>
      </c>
      <c r="AU11" s="6">
        <v>2</v>
      </c>
      <c r="AV11" s="6">
        <v>2</v>
      </c>
      <c r="AW11" s="6">
        <v>2</v>
      </c>
      <c r="AX11" s="6">
        <v>1</v>
      </c>
      <c r="AY11" s="6">
        <v>2</v>
      </c>
      <c r="AZ11" s="6">
        <v>2</v>
      </c>
      <c r="BA11" s="6">
        <v>1</v>
      </c>
      <c r="BB11" s="6">
        <v>0</v>
      </c>
      <c r="BC11" s="6">
        <v>2</v>
      </c>
      <c r="BD11" s="6">
        <v>2</v>
      </c>
      <c r="BE11" s="6">
        <v>2</v>
      </c>
      <c r="BF11" s="6">
        <v>1</v>
      </c>
      <c r="BG11" s="6">
        <v>0</v>
      </c>
      <c r="BH11" s="6">
        <v>0</v>
      </c>
      <c r="BI11" s="6">
        <v>2</v>
      </c>
      <c r="BJ11" s="6">
        <v>2</v>
      </c>
      <c r="BK11" s="6">
        <v>0</v>
      </c>
      <c r="BL11" s="6">
        <v>1</v>
      </c>
      <c r="BM11" s="6">
        <v>2</v>
      </c>
      <c r="BN11" s="6">
        <v>2</v>
      </c>
      <c r="BO11" s="6">
        <v>2</v>
      </c>
    </row>
    <row r="12" spans="1:67" ht="30" customHeight="1" x14ac:dyDescent="0.25">
      <c r="A12" s="109" t="s">
        <v>112</v>
      </c>
      <c r="B12" s="108">
        <v>22</v>
      </c>
      <c r="C12" s="108">
        <v>24</v>
      </c>
      <c r="D12" s="108">
        <v>24</v>
      </c>
      <c r="E12" s="108">
        <v>28</v>
      </c>
      <c r="F12" s="108">
        <v>27</v>
      </c>
      <c r="G12" s="108">
        <v>24</v>
      </c>
      <c r="H12" s="108">
        <v>28</v>
      </c>
      <c r="I12" s="108">
        <v>25</v>
      </c>
      <c r="J12" s="108">
        <v>24</v>
      </c>
      <c r="K12" s="108">
        <v>26</v>
      </c>
      <c r="L12" s="108">
        <v>28</v>
      </c>
      <c r="M12" s="108">
        <v>28</v>
      </c>
      <c r="N12" s="108">
        <v>28</v>
      </c>
      <c r="O12" s="108">
        <v>28</v>
      </c>
      <c r="P12" s="108">
        <v>26</v>
      </c>
      <c r="Q12" s="108">
        <v>26</v>
      </c>
      <c r="R12" s="108">
        <v>28</v>
      </c>
      <c r="S12" s="108">
        <v>28</v>
      </c>
      <c r="T12" s="108">
        <v>28</v>
      </c>
      <c r="U12" s="108">
        <v>18</v>
      </c>
      <c r="V12" s="106"/>
      <c r="W12" s="108">
        <v>28</v>
      </c>
      <c r="X12" s="106" t="s">
        <v>105</v>
      </c>
      <c r="Z12" s="130" t="s">
        <v>73</v>
      </c>
      <c r="AA12" s="3" t="s">
        <v>1</v>
      </c>
      <c r="AB12" s="6">
        <v>2</v>
      </c>
      <c r="AC12" s="6">
        <v>2</v>
      </c>
      <c r="AD12" s="6">
        <v>2</v>
      </c>
      <c r="AE12" s="6">
        <v>2</v>
      </c>
      <c r="AF12" s="6">
        <v>3</v>
      </c>
      <c r="AG12" s="6">
        <v>4</v>
      </c>
      <c r="AH12" s="6">
        <v>2</v>
      </c>
      <c r="AI12" s="6">
        <v>3</v>
      </c>
      <c r="AJ12" s="6">
        <v>2</v>
      </c>
      <c r="AK12" s="37">
        <v>2</v>
      </c>
      <c r="AL12" s="6">
        <v>4</v>
      </c>
      <c r="AM12" s="6">
        <v>4</v>
      </c>
      <c r="AN12" s="6">
        <v>4</v>
      </c>
      <c r="AO12" s="6">
        <v>2</v>
      </c>
      <c r="AP12" s="6">
        <v>4</v>
      </c>
      <c r="AQ12" s="6">
        <v>2</v>
      </c>
      <c r="AR12" s="6">
        <v>2</v>
      </c>
      <c r="AS12" s="6">
        <v>5</v>
      </c>
      <c r="AT12" s="6">
        <v>2</v>
      </c>
      <c r="AU12" s="6">
        <v>4</v>
      </c>
      <c r="AV12" s="6">
        <v>0</v>
      </c>
      <c r="AW12" s="6">
        <v>5</v>
      </c>
      <c r="AX12" s="6">
        <v>4</v>
      </c>
      <c r="AY12" s="6">
        <v>4</v>
      </c>
      <c r="AZ12" s="6">
        <v>5</v>
      </c>
      <c r="BA12" s="6">
        <v>4</v>
      </c>
      <c r="BB12" s="6">
        <v>0</v>
      </c>
      <c r="BC12" s="6">
        <v>4</v>
      </c>
      <c r="BD12" s="6">
        <v>4</v>
      </c>
      <c r="BE12" s="6">
        <v>2</v>
      </c>
      <c r="BF12" s="6">
        <v>0</v>
      </c>
      <c r="BG12" s="6">
        <v>4</v>
      </c>
      <c r="BH12" s="6">
        <v>0</v>
      </c>
      <c r="BI12" s="6">
        <v>5</v>
      </c>
      <c r="BJ12" s="6">
        <v>2</v>
      </c>
      <c r="BK12" s="6">
        <v>2</v>
      </c>
      <c r="BL12" s="6">
        <v>4</v>
      </c>
      <c r="BM12" s="6">
        <v>4</v>
      </c>
      <c r="BN12" s="6">
        <v>5</v>
      </c>
      <c r="BO12" s="6">
        <v>5</v>
      </c>
    </row>
    <row r="13" spans="1:67" x14ac:dyDescent="0.25">
      <c r="A13" s="111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Z13" s="130"/>
      <c r="AA13" s="3" t="s">
        <v>2</v>
      </c>
      <c r="AB13" s="6">
        <v>3</v>
      </c>
      <c r="AC13" s="6">
        <v>4</v>
      </c>
      <c r="AD13" s="6">
        <v>1</v>
      </c>
      <c r="AE13" s="6">
        <v>5</v>
      </c>
      <c r="AF13" s="6">
        <v>3</v>
      </c>
      <c r="AG13" s="6">
        <v>3</v>
      </c>
      <c r="AH13" s="6">
        <v>3</v>
      </c>
      <c r="AI13" s="6">
        <v>5</v>
      </c>
      <c r="AJ13" s="6">
        <v>3</v>
      </c>
      <c r="AK13" s="37">
        <v>2</v>
      </c>
      <c r="AL13" s="6">
        <v>3</v>
      </c>
      <c r="AM13" s="6">
        <v>3</v>
      </c>
      <c r="AN13" s="6">
        <v>1</v>
      </c>
      <c r="AO13" s="6">
        <v>0</v>
      </c>
      <c r="AP13" s="6">
        <v>1</v>
      </c>
      <c r="AQ13" s="6">
        <v>4</v>
      </c>
      <c r="AR13" s="6">
        <v>4</v>
      </c>
      <c r="AS13" s="6">
        <v>3</v>
      </c>
      <c r="AT13" s="6">
        <v>0</v>
      </c>
      <c r="AU13" s="6">
        <v>3</v>
      </c>
      <c r="AV13" s="6">
        <v>3</v>
      </c>
      <c r="AW13" s="6">
        <v>1</v>
      </c>
      <c r="AX13" s="6">
        <v>3</v>
      </c>
      <c r="AY13" s="6">
        <v>1</v>
      </c>
      <c r="AZ13" s="6">
        <v>3</v>
      </c>
      <c r="BA13" s="6">
        <v>1</v>
      </c>
      <c r="BB13" s="6">
        <v>0</v>
      </c>
      <c r="BC13" s="6">
        <v>1</v>
      </c>
      <c r="BD13" s="6">
        <v>3</v>
      </c>
      <c r="BE13" s="6">
        <v>1</v>
      </c>
      <c r="BF13" s="6">
        <v>1</v>
      </c>
      <c r="BG13" s="6">
        <v>2</v>
      </c>
      <c r="BH13" s="6">
        <v>1</v>
      </c>
      <c r="BI13" s="6">
        <v>2</v>
      </c>
      <c r="BJ13" s="6">
        <v>3</v>
      </c>
      <c r="BK13" s="6">
        <v>3</v>
      </c>
      <c r="BL13" s="6">
        <v>1</v>
      </c>
      <c r="BM13" s="6">
        <v>3</v>
      </c>
      <c r="BN13" s="6">
        <v>0</v>
      </c>
      <c r="BO13" s="6">
        <v>2</v>
      </c>
    </row>
    <row r="14" spans="1:67" x14ac:dyDescent="0.25">
      <c r="Z14" s="130"/>
      <c r="AA14" s="3" t="s">
        <v>3</v>
      </c>
      <c r="AB14" s="6">
        <v>1</v>
      </c>
      <c r="AC14" s="6">
        <v>3</v>
      </c>
      <c r="AD14" s="6">
        <v>4</v>
      </c>
      <c r="AE14" s="6">
        <v>2</v>
      </c>
      <c r="AF14" s="6">
        <v>3</v>
      </c>
      <c r="AG14" s="6">
        <v>4</v>
      </c>
      <c r="AH14" s="6">
        <v>0</v>
      </c>
      <c r="AI14" s="6">
        <v>2</v>
      </c>
      <c r="AJ14" s="6">
        <v>4</v>
      </c>
      <c r="AK14" s="37">
        <v>4</v>
      </c>
      <c r="AL14" s="6">
        <v>2</v>
      </c>
      <c r="AM14" s="6">
        <v>1</v>
      </c>
      <c r="AN14" s="6">
        <v>3</v>
      </c>
      <c r="AO14" s="6">
        <v>0</v>
      </c>
      <c r="AP14" s="6">
        <v>4</v>
      </c>
      <c r="AQ14" s="6">
        <v>5</v>
      </c>
      <c r="AR14" s="6">
        <v>0</v>
      </c>
      <c r="AS14" s="6">
        <v>4</v>
      </c>
      <c r="AT14" s="6">
        <v>5</v>
      </c>
      <c r="AU14" s="6">
        <v>1</v>
      </c>
      <c r="AV14" s="6">
        <v>5</v>
      </c>
      <c r="AW14" s="6">
        <v>4</v>
      </c>
      <c r="AX14" s="6">
        <v>5</v>
      </c>
      <c r="AY14" s="6">
        <v>5</v>
      </c>
      <c r="AZ14" s="6">
        <v>3</v>
      </c>
      <c r="BA14" s="6">
        <v>1</v>
      </c>
      <c r="BB14" s="6">
        <v>4</v>
      </c>
      <c r="BC14" s="6">
        <v>4</v>
      </c>
      <c r="BD14" s="6">
        <v>3</v>
      </c>
      <c r="BE14" s="6">
        <v>3</v>
      </c>
      <c r="BF14" s="6">
        <v>4</v>
      </c>
      <c r="BG14" s="6">
        <v>0</v>
      </c>
      <c r="BH14" s="6">
        <v>0</v>
      </c>
      <c r="BI14" s="6">
        <v>0</v>
      </c>
      <c r="BJ14" s="6">
        <v>4</v>
      </c>
      <c r="BK14" s="6">
        <v>4</v>
      </c>
      <c r="BL14" s="6">
        <v>4</v>
      </c>
      <c r="BM14" s="6">
        <v>4</v>
      </c>
      <c r="BN14" s="6">
        <v>4</v>
      </c>
      <c r="BO14" s="6">
        <v>4</v>
      </c>
    </row>
    <row r="15" spans="1:67" ht="30" customHeight="1" x14ac:dyDescent="0.25">
      <c r="Z15" s="130"/>
      <c r="AA15" s="3" t="s">
        <v>4</v>
      </c>
      <c r="AB15" s="6">
        <v>3</v>
      </c>
      <c r="AC15" s="6">
        <v>3</v>
      </c>
      <c r="AD15" s="6">
        <v>3</v>
      </c>
      <c r="AE15" s="6">
        <v>2</v>
      </c>
      <c r="AF15" s="6">
        <v>3</v>
      </c>
      <c r="AG15" s="6">
        <v>2</v>
      </c>
      <c r="AH15" s="6">
        <v>1</v>
      </c>
      <c r="AI15" s="6">
        <v>1</v>
      </c>
      <c r="AJ15" s="6">
        <v>4</v>
      </c>
      <c r="AK15" s="37">
        <v>2</v>
      </c>
      <c r="AL15" s="6">
        <v>3</v>
      </c>
      <c r="AM15" s="6">
        <v>1</v>
      </c>
      <c r="AN15" s="6">
        <v>3</v>
      </c>
      <c r="AO15" s="6">
        <v>0</v>
      </c>
      <c r="AP15" s="6">
        <v>2</v>
      </c>
      <c r="AQ15" s="6">
        <v>4</v>
      </c>
      <c r="AR15" s="6">
        <v>3</v>
      </c>
      <c r="AS15" s="6">
        <v>1</v>
      </c>
      <c r="AT15" s="6">
        <v>4</v>
      </c>
      <c r="AU15" s="6">
        <v>1</v>
      </c>
      <c r="AV15" s="6">
        <v>3</v>
      </c>
      <c r="AW15" s="6">
        <v>4</v>
      </c>
      <c r="AX15" s="6">
        <v>1</v>
      </c>
      <c r="AY15" s="6">
        <v>0</v>
      </c>
      <c r="AZ15" s="6">
        <v>2</v>
      </c>
      <c r="BA15" s="6">
        <v>1</v>
      </c>
      <c r="BB15" s="6">
        <v>3</v>
      </c>
      <c r="BC15" s="6">
        <v>1</v>
      </c>
      <c r="BD15" s="6">
        <v>2</v>
      </c>
      <c r="BE15" s="6">
        <v>1</v>
      </c>
      <c r="BF15" s="6">
        <v>3</v>
      </c>
      <c r="BG15" s="6">
        <v>3</v>
      </c>
      <c r="BH15" s="6">
        <v>1</v>
      </c>
      <c r="BI15" s="6">
        <v>0</v>
      </c>
      <c r="BJ15" s="6">
        <v>1</v>
      </c>
      <c r="BK15" s="6">
        <v>1</v>
      </c>
      <c r="BL15" s="6">
        <v>1</v>
      </c>
      <c r="BM15" s="6">
        <v>1</v>
      </c>
      <c r="BN15" s="6">
        <v>3</v>
      </c>
      <c r="BO15" s="6">
        <v>3</v>
      </c>
    </row>
    <row r="16" spans="1:67" x14ac:dyDescent="0.25">
      <c r="Z16" s="130"/>
      <c r="AA16" s="3" t="s">
        <v>5</v>
      </c>
      <c r="AB16" s="6">
        <v>3</v>
      </c>
      <c r="AC16" s="6">
        <v>3</v>
      </c>
      <c r="AD16" s="6">
        <v>3</v>
      </c>
      <c r="AE16" s="6">
        <v>4</v>
      </c>
      <c r="AF16" s="6">
        <v>5</v>
      </c>
      <c r="AG16" s="6">
        <v>4</v>
      </c>
      <c r="AH16" s="6">
        <v>4</v>
      </c>
      <c r="AI16" s="6">
        <v>4</v>
      </c>
      <c r="AJ16" s="6">
        <v>4</v>
      </c>
      <c r="AK16" s="37">
        <v>1</v>
      </c>
      <c r="AL16" s="6">
        <v>2</v>
      </c>
      <c r="AM16" s="6">
        <v>1</v>
      </c>
      <c r="AN16" s="6">
        <v>2</v>
      </c>
      <c r="AO16" s="6">
        <v>0</v>
      </c>
      <c r="AP16" s="6">
        <v>3</v>
      </c>
      <c r="AQ16" s="6">
        <v>4</v>
      </c>
      <c r="AR16" s="6">
        <v>4</v>
      </c>
      <c r="AS16" s="6">
        <v>4</v>
      </c>
      <c r="AT16" s="6">
        <v>0</v>
      </c>
      <c r="AU16" s="6">
        <v>1</v>
      </c>
      <c r="AV16" s="6">
        <v>0</v>
      </c>
      <c r="AW16" s="6">
        <v>4</v>
      </c>
      <c r="AX16" s="6">
        <v>3</v>
      </c>
      <c r="AY16" s="6">
        <v>3</v>
      </c>
      <c r="AZ16" s="6">
        <v>3</v>
      </c>
      <c r="BA16" s="6">
        <v>1</v>
      </c>
      <c r="BB16" s="6">
        <v>3</v>
      </c>
      <c r="BC16" s="6">
        <v>4</v>
      </c>
      <c r="BD16" s="6">
        <v>3</v>
      </c>
      <c r="BE16" s="6">
        <v>3</v>
      </c>
      <c r="BF16" s="6">
        <v>0</v>
      </c>
      <c r="BG16" s="6">
        <v>4</v>
      </c>
      <c r="BH16" s="6">
        <v>0</v>
      </c>
      <c r="BI16" s="6">
        <v>0</v>
      </c>
      <c r="BJ16" s="6">
        <v>4</v>
      </c>
      <c r="BK16" s="6">
        <v>3</v>
      </c>
      <c r="BL16" s="6">
        <v>1</v>
      </c>
      <c r="BM16" s="6">
        <v>3</v>
      </c>
      <c r="BN16" s="6">
        <v>3</v>
      </c>
      <c r="BO16" s="6">
        <v>3</v>
      </c>
    </row>
    <row r="17" spans="1:67" x14ac:dyDescent="0.25">
      <c r="Z17" s="130"/>
      <c r="AA17" s="3" t="s">
        <v>6</v>
      </c>
      <c r="AB17" s="6">
        <v>1</v>
      </c>
      <c r="AC17" s="6">
        <v>1</v>
      </c>
      <c r="AD17" s="6">
        <v>1</v>
      </c>
      <c r="AE17" s="6">
        <v>0</v>
      </c>
      <c r="AF17" s="6">
        <v>5</v>
      </c>
      <c r="AG17" s="6">
        <v>1</v>
      </c>
      <c r="AH17" s="6">
        <v>1</v>
      </c>
      <c r="AI17" s="6">
        <v>4</v>
      </c>
      <c r="AJ17" s="6">
        <v>4</v>
      </c>
      <c r="AK17" s="37">
        <v>2</v>
      </c>
      <c r="AL17" s="6">
        <v>2</v>
      </c>
      <c r="AM17" s="6">
        <v>1</v>
      </c>
      <c r="AN17" s="6">
        <v>3</v>
      </c>
      <c r="AO17" s="6">
        <v>0</v>
      </c>
      <c r="AP17" s="6">
        <v>1</v>
      </c>
      <c r="AQ17" s="6">
        <v>0</v>
      </c>
      <c r="AR17" s="6">
        <v>4</v>
      </c>
      <c r="AS17" s="6">
        <v>1</v>
      </c>
      <c r="AT17" s="6">
        <v>4</v>
      </c>
      <c r="AU17" s="6">
        <v>1</v>
      </c>
      <c r="AV17" s="6">
        <v>1</v>
      </c>
      <c r="AW17" s="6">
        <v>4</v>
      </c>
      <c r="AX17" s="6">
        <v>1</v>
      </c>
      <c r="AY17" s="6">
        <v>2</v>
      </c>
      <c r="AZ17" s="6">
        <v>1</v>
      </c>
      <c r="BA17" s="6">
        <v>1</v>
      </c>
      <c r="BB17" s="6">
        <v>2</v>
      </c>
      <c r="BC17" s="6">
        <v>1</v>
      </c>
      <c r="BD17" s="6">
        <v>2</v>
      </c>
      <c r="BE17" s="6">
        <v>2</v>
      </c>
      <c r="BF17" s="6">
        <v>1</v>
      </c>
      <c r="BG17" s="6">
        <v>1</v>
      </c>
      <c r="BH17" s="6">
        <v>1</v>
      </c>
      <c r="BI17" s="6">
        <v>0</v>
      </c>
      <c r="BJ17" s="6">
        <v>1</v>
      </c>
      <c r="BK17" s="6">
        <v>1</v>
      </c>
      <c r="BL17" s="6">
        <v>1</v>
      </c>
      <c r="BM17" s="6">
        <v>1</v>
      </c>
      <c r="BN17" s="6">
        <v>3</v>
      </c>
      <c r="BO17" s="6">
        <v>2</v>
      </c>
    </row>
    <row r="18" spans="1:67" ht="30" customHeight="1" x14ac:dyDescent="0.25">
      <c r="Z18" s="130"/>
      <c r="AA18" s="3" t="s">
        <v>7</v>
      </c>
      <c r="AB18" s="6">
        <v>2</v>
      </c>
      <c r="AC18" s="6">
        <v>1</v>
      </c>
      <c r="AD18" s="6">
        <v>1</v>
      </c>
      <c r="AE18" s="6">
        <v>5</v>
      </c>
      <c r="AF18" s="6">
        <v>5</v>
      </c>
      <c r="AG18" s="6">
        <v>1</v>
      </c>
      <c r="AH18" s="6">
        <v>0</v>
      </c>
      <c r="AI18" s="6">
        <v>2</v>
      </c>
      <c r="AJ18" s="6">
        <v>4</v>
      </c>
      <c r="AK18" s="37">
        <v>1</v>
      </c>
      <c r="AL18" s="6">
        <v>3</v>
      </c>
      <c r="AM18" s="6">
        <v>2</v>
      </c>
      <c r="AN18" s="6">
        <v>2</v>
      </c>
      <c r="AO18" s="6">
        <v>0</v>
      </c>
      <c r="AP18" s="6">
        <v>4</v>
      </c>
      <c r="AQ18" s="6">
        <v>0</v>
      </c>
      <c r="AR18" s="6">
        <v>0</v>
      </c>
      <c r="AS18" s="6">
        <v>2</v>
      </c>
      <c r="AT18" s="6">
        <v>4</v>
      </c>
      <c r="AU18" s="6">
        <v>2</v>
      </c>
      <c r="AV18" s="6">
        <v>1</v>
      </c>
      <c r="AW18" s="6">
        <v>0</v>
      </c>
      <c r="AX18" s="6">
        <v>2</v>
      </c>
      <c r="AY18" s="6">
        <v>1</v>
      </c>
      <c r="AZ18" s="6">
        <v>2</v>
      </c>
      <c r="BA18" s="6">
        <v>1</v>
      </c>
      <c r="BB18" s="6">
        <v>3</v>
      </c>
      <c r="BC18" s="6">
        <v>1</v>
      </c>
      <c r="BD18" s="6">
        <v>2</v>
      </c>
      <c r="BE18" s="6">
        <v>1</v>
      </c>
      <c r="BF18" s="6">
        <v>3</v>
      </c>
      <c r="BG18" s="6">
        <v>2</v>
      </c>
      <c r="BH18" s="6">
        <v>1</v>
      </c>
      <c r="BI18" s="6">
        <v>0</v>
      </c>
      <c r="BJ18" s="6">
        <v>1</v>
      </c>
      <c r="BK18" s="6">
        <v>1</v>
      </c>
      <c r="BL18" s="6">
        <v>1</v>
      </c>
      <c r="BM18" s="6">
        <v>1</v>
      </c>
      <c r="BN18" s="6">
        <v>0</v>
      </c>
      <c r="BO18" s="6">
        <v>0</v>
      </c>
    </row>
    <row r="19" spans="1:67" ht="15.75" x14ac:dyDescent="0.25">
      <c r="A19" s="38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24"/>
      <c r="W19" s="39"/>
      <c r="X19" s="24"/>
      <c r="Z19" s="130"/>
      <c r="AA19" s="3" t="s">
        <v>8</v>
      </c>
      <c r="AB19" s="6">
        <v>4</v>
      </c>
      <c r="AC19" s="6">
        <v>4</v>
      </c>
      <c r="AD19" s="6">
        <v>4</v>
      </c>
      <c r="AE19" s="6">
        <v>4</v>
      </c>
      <c r="AF19" s="6">
        <v>3</v>
      </c>
      <c r="AG19" s="6">
        <v>4</v>
      </c>
      <c r="AH19" s="6">
        <v>4</v>
      </c>
      <c r="AI19" s="6">
        <v>4</v>
      </c>
      <c r="AJ19" s="6">
        <v>5</v>
      </c>
      <c r="AK19" s="37">
        <v>4</v>
      </c>
      <c r="AL19" s="6">
        <v>4</v>
      </c>
      <c r="AM19" s="6">
        <v>2</v>
      </c>
      <c r="AN19" s="6">
        <v>2</v>
      </c>
      <c r="AO19" s="6">
        <v>0</v>
      </c>
      <c r="AP19" s="6">
        <v>4</v>
      </c>
      <c r="AQ19" s="6">
        <v>4</v>
      </c>
      <c r="AR19" s="6">
        <v>3</v>
      </c>
      <c r="AS19" s="6">
        <v>1</v>
      </c>
      <c r="AT19" s="6">
        <v>4</v>
      </c>
      <c r="AU19" s="6">
        <v>5</v>
      </c>
      <c r="AV19" s="6">
        <v>5</v>
      </c>
      <c r="AW19" s="6">
        <v>4</v>
      </c>
      <c r="AX19" s="6">
        <v>3</v>
      </c>
      <c r="AY19" s="6">
        <v>5</v>
      </c>
      <c r="AZ19" s="6">
        <v>3</v>
      </c>
      <c r="BA19" s="6">
        <v>1</v>
      </c>
      <c r="BB19" s="6">
        <v>3</v>
      </c>
      <c r="BC19" s="6">
        <v>3</v>
      </c>
      <c r="BD19" s="6">
        <v>4</v>
      </c>
      <c r="BE19" s="6">
        <v>3</v>
      </c>
      <c r="BF19" s="6">
        <v>5</v>
      </c>
      <c r="BG19" s="6">
        <v>0</v>
      </c>
      <c r="BH19" s="6">
        <v>1</v>
      </c>
      <c r="BI19" s="6">
        <v>0</v>
      </c>
      <c r="BJ19" s="6">
        <v>4</v>
      </c>
      <c r="BK19" s="6">
        <v>2</v>
      </c>
      <c r="BL19" s="6">
        <v>1</v>
      </c>
      <c r="BM19" s="6">
        <v>1</v>
      </c>
      <c r="BN19" s="6">
        <v>0</v>
      </c>
      <c r="BO19" s="6">
        <v>5</v>
      </c>
    </row>
    <row r="20" spans="1:67" ht="15.75" x14ac:dyDescent="0.25">
      <c r="A20" s="77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130"/>
      <c r="AA20" s="3" t="s">
        <v>9</v>
      </c>
      <c r="AB20" s="6">
        <v>4</v>
      </c>
      <c r="AC20" s="6">
        <v>3</v>
      </c>
      <c r="AD20" s="6">
        <v>4</v>
      </c>
      <c r="AE20" s="6">
        <v>3</v>
      </c>
      <c r="AF20" s="6">
        <v>3</v>
      </c>
      <c r="AG20" s="6">
        <v>1</v>
      </c>
      <c r="AH20" s="6">
        <v>5</v>
      </c>
      <c r="AI20" s="6">
        <v>4</v>
      </c>
      <c r="AJ20" s="6">
        <v>4</v>
      </c>
      <c r="AK20" s="37">
        <v>4</v>
      </c>
      <c r="AL20" s="6">
        <v>4</v>
      </c>
      <c r="AM20" s="6">
        <v>3</v>
      </c>
      <c r="AN20" s="6">
        <v>2</v>
      </c>
      <c r="AO20" s="6">
        <v>3</v>
      </c>
      <c r="AP20" s="6">
        <v>4</v>
      </c>
      <c r="AQ20" s="6">
        <v>5</v>
      </c>
      <c r="AR20" s="6">
        <v>2</v>
      </c>
      <c r="AS20" s="6">
        <v>5</v>
      </c>
      <c r="AT20" s="6">
        <v>5</v>
      </c>
      <c r="AU20" s="6">
        <v>5</v>
      </c>
      <c r="AV20" s="6">
        <v>5</v>
      </c>
      <c r="AW20" s="6">
        <v>4</v>
      </c>
      <c r="AX20" s="6">
        <v>3</v>
      </c>
      <c r="AY20" s="6">
        <v>1</v>
      </c>
      <c r="AZ20" s="6">
        <v>1</v>
      </c>
      <c r="BA20" s="6">
        <v>2</v>
      </c>
      <c r="BB20" s="6">
        <v>3</v>
      </c>
      <c r="BC20" s="6">
        <v>5</v>
      </c>
      <c r="BD20" s="6">
        <v>3</v>
      </c>
      <c r="BE20" s="6">
        <v>1</v>
      </c>
      <c r="BF20" s="6">
        <v>4</v>
      </c>
      <c r="BG20" s="6">
        <v>4</v>
      </c>
      <c r="BH20" s="6">
        <v>3</v>
      </c>
      <c r="BI20" s="6">
        <v>5</v>
      </c>
      <c r="BJ20" s="6">
        <v>4</v>
      </c>
      <c r="BK20" s="6">
        <v>2</v>
      </c>
      <c r="BL20" s="6">
        <v>5</v>
      </c>
      <c r="BM20" s="6">
        <v>5</v>
      </c>
      <c r="BN20" s="6">
        <v>3</v>
      </c>
      <c r="BO20" s="6">
        <v>3</v>
      </c>
    </row>
    <row r="21" spans="1:67" ht="15.75" x14ac:dyDescent="0.25">
      <c r="A21" s="79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78"/>
      <c r="W21" s="78"/>
      <c r="X21" s="78"/>
      <c r="Y21" s="78"/>
      <c r="Z21" s="130"/>
      <c r="AA21" s="3" t="s">
        <v>72</v>
      </c>
      <c r="AB21" s="6">
        <v>4</v>
      </c>
      <c r="AC21" s="6">
        <v>5</v>
      </c>
      <c r="AD21" s="6">
        <v>0</v>
      </c>
      <c r="AE21" s="6">
        <v>1</v>
      </c>
      <c r="AF21" s="6">
        <v>0</v>
      </c>
      <c r="AG21" s="6">
        <v>0</v>
      </c>
      <c r="AH21" s="6">
        <v>0</v>
      </c>
      <c r="AI21" s="6">
        <v>4</v>
      </c>
      <c r="AJ21" s="6">
        <v>1</v>
      </c>
      <c r="AK21" s="37">
        <v>4</v>
      </c>
      <c r="AL21" s="6">
        <v>4</v>
      </c>
      <c r="AM21" s="6">
        <v>3</v>
      </c>
      <c r="AN21" s="6">
        <v>2</v>
      </c>
      <c r="AO21" s="6">
        <v>5</v>
      </c>
      <c r="AP21" s="6">
        <v>4</v>
      </c>
      <c r="AQ21" s="6">
        <v>5</v>
      </c>
      <c r="AR21" s="6">
        <v>4</v>
      </c>
      <c r="AS21" s="6">
        <v>3</v>
      </c>
      <c r="AT21" s="6">
        <v>5</v>
      </c>
      <c r="AU21" s="6">
        <v>3</v>
      </c>
      <c r="AV21" s="6">
        <v>4</v>
      </c>
      <c r="AW21" s="6">
        <v>5</v>
      </c>
      <c r="AX21" s="6">
        <v>0</v>
      </c>
      <c r="AY21" s="6">
        <v>1</v>
      </c>
      <c r="AZ21" s="6">
        <v>0</v>
      </c>
      <c r="BA21" s="6">
        <v>2</v>
      </c>
      <c r="BB21" s="6">
        <v>0</v>
      </c>
      <c r="BC21" s="6">
        <v>4</v>
      </c>
      <c r="BD21" s="6">
        <v>1</v>
      </c>
      <c r="BE21" s="6">
        <v>1</v>
      </c>
      <c r="BF21" s="6">
        <v>1</v>
      </c>
      <c r="BG21" s="6">
        <v>0</v>
      </c>
      <c r="BH21" s="6">
        <v>0</v>
      </c>
      <c r="BI21" s="6">
        <v>5</v>
      </c>
      <c r="BJ21" s="6">
        <v>1</v>
      </c>
      <c r="BK21" s="6">
        <v>0</v>
      </c>
      <c r="BL21" s="6">
        <v>1</v>
      </c>
      <c r="BM21" s="6">
        <v>4</v>
      </c>
      <c r="BN21" s="6">
        <v>4</v>
      </c>
      <c r="BO21" s="6">
        <v>4</v>
      </c>
    </row>
    <row r="22" spans="1:67" ht="15" customHeight="1" x14ac:dyDescent="0.25">
      <c r="A22" s="131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78"/>
      <c r="W22" s="81"/>
      <c r="X22" s="79"/>
      <c r="Y22" s="78"/>
      <c r="Z22" s="130" t="s">
        <v>74</v>
      </c>
      <c r="AA22" s="3" t="s">
        <v>1</v>
      </c>
      <c r="AB22" s="6">
        <v>2</v>
      </c>
      <c r="AC22" s="6">
        <v>2</v>
      </c>
      <c r="AD22" s="6">
        <v>2</v>
      </c>
      <c r="AE22" s="6">
        <v>2</v>
      </c>
      <c r="AF22" s="6">
        <v>2</v>
      </c>
      <c r="AG22" s="6">
        <v>2</v>
      </c>
      <c r="AH22" s="6">
        <v>2</v>
      </c>
      <c r="AI22" s="6">
        <v>2</v>
      </c>
      <c r="AJ22" s="6">
        <v>2</v>
      </c>
      <c r="AK22" s="37">
        <v>2</v>
      </c>
      <c r="AL22" s="6">
        <v>2</v>
      </c>
      <c r="AM22" s="6">
        <v>2</v>
      </c>
      <c r="AN22" s="6">
        <v>2</v>
      </c>
      <c r="AO22" s="6">
        <v>2</v>
      </c>
      <c r="AP22" s="6">
        <v>2</v>
      </c>
      <c r="AQ22" s="6">
        <v>2</v>
      </c>
      <c r="AR22" s="6">
        <v>2</v>
      </c>
      <c r="AS22" s="6">
        <v>2</v>
      </c>
      <c r="AT22" s="6">
        <v>2</v>
      </c>
      <c r="AU22" s="6">
        <v>2</v>
      </c>
      <c r="AV22" s="6">
        <v>2</v>
      </c>
      <c r="AW22" s="6">
        <v>2</v>
      </c>
      <c r="AX22" s="6">
        <v>2</v>
      </c>
      <c r="AY22" s="6">
        <v>2</v>
      </c>
      <c r="AZ22" s="6">
        <v>2</v>
      </c>
      <c r="BA22" s="6">
        <v>2</v>
      </c>
      <c r="BB22" s="6">
        <v>2</v>
      </c>
      <c r="BC22" s="6">
        <v>2</v>
      </c>
      <c r="BD22" s="6">
        <v>2</v>
      </c>
      <c r="BE22" s="6">
        <v>2</v>
      </c>
      <c r="BF22" s="6">
        <v>2</v>
      </c>
      <c r="BG22" s="6">
        <v>2</v>
      </c>
      <c r="BH22" s="6">
        <v>0</v>
      </c>
      <c r="BI22" s="6">
        <v>2</v>
      </c>
      <c r="BJ22" s="6">
        <v>2</v>
      </c>
      <c r="BK22" s="6">
        <v>2</v>
      </c>
      <c r="BL22" s="6">
        <v>2</v>
      </c>
      <c r="BM22" s="6">
        <v>2</v>
      </c>
      <c r="BN22" s="6">
        <v>2</v>
      </c>
      <c r="BO22" s="6">
        <v>2</v>
      </c>
    </row>
    <row r="23" spans="1:67" ht="15.75" x14ac:dyDescent="0.25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78"/>
      <c r="W23" s="81"/>
      <c r="X23" s="79"/>
      <c r="Y23" s="78"/>
      <c r="Z23" s="130"/>
      <c r="AA23" s="3" t="s">
        <v>2</v>
      </c>
      <c r="AB23" s="6">
        <v>2</v>
      </c>
      <c r="AC23" s="6">
        <v>2</v>
      </c>
      <c r="AD23" s="6">
        <v>2</v>
      </c>
      <c r="AE23" s="6">
        <v>2</v>
      </c>
      <c r="AF23" s="6">
        <v>2</v>
      </c>
      <c r="AG23" s="6">
        <v>1</v>
      </c>
      <c r="AH23" s="6">
        <v>2</v>
      </c>
      <c r="AI23" s="6">
        <v>2</v>
      </c>
      <c r="AJ23" s="6">
        <v>1</v>
      </c>
      <c r="AK23" s="37">
        <v>2</v>
      </c>
      <c r="AL23" s="6">
        <v>2</v>
      </c>
      <c r="AM23" s="6">
        <v>2</v>
      </c>
      <c r="AN23" s="6">
        <v>2</v>
      </c>
      <c r="AO23" s="6">
        <v>2</v>
      </c>
      <c r="AP23" s="6">
        <v>2</v>
      </c>
      <c r="AQ23" s="6">
        <v>1</v>
      </c>
      <c r="AR23" s="6">
        <v>2</v>
      </c>
      <c r="AS23" s="6">
        <v>2</v>
      </c>
      <c r="AT23" s="6">
        <v>2</v>
      </c>
      <c r="AU23" s="6">
        <v>2</v>
      </c>
      <c r="AV23" s="6">
        <v>2</v>
      </c>
      <c r="AW23" s="6">
        <v>1</v>
      </c>
      <c r="AX23" s="6">
        <v>2</v>
      </c>
      <c r="AY23" s="6">
        <v>2</v>
      </c>
      <c r="AZ23" s="6">
        <v>2</v>
      </c>
      <c r="BA23" s="6">
        <v>1</v>
      </c>
      <c r="BB23" s="6">
        <v>2</v>
      </c>
      <c r="BC23" s="6">
        <v>2</v>
      </c>
      <c r="BD23" s="6">
        <v>2</v>
      </c>
      <c r="BE23" s="6">
        <v>2</v>
      </c>
      <c r="BF23" s="6">
        <v>2</v>
      </c>
      <c r="BG23" s="6">
        <v>2</v>
      </c>
      <c r="BH23" s="6">
        <v>1</v>
      </c>
      <c r="BI23" s="6">
        <v>1</v>
      </c>
      <c r="BJ23" s="6">
        <v>2</v>
      </c>
      <c r="BK23" s="6">
        <v>1</v>
      </c>
      <c r="BL23" s="6">
        <v>2</v>
      </c>
      <c r="BM23" s="6">
        <v>2</v>
      </c>
      <c r="BN23" s="6">
        <v>0</v>
      </c>
      <c r="BO23" s="6">
        <v>2</v>
      </c>
    </row>
    <row r="24" spans="1:67" ht="15.75" x14ac:dyDescent="0.25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78"/>
      <c r="W24" s="81"/>
      <c r="X24" s="82"/>
      <c r="Y24" s="78"/>
      <c r="Z24" s="130"/>
      <c r="AA24" s="3" t="s">
        <v>3</v>
      </c>
      <c r="AB24" s="6">
        <v>2</v>
      </c>
      <c r="AC24" s="6">
        <v>2</v>
      </c>
      <c r="AD24" s="6">
        <v>2</v>
      </c>
      <c r="AE24" s="6">
        <v>2</v>
      </c>
      <c r="AF24" s="6">
        <v>2</v>
      </c>
      <c r="AG24" s="6">
        <v>2</v>
      </c>
      <c r="AH24" s="6">
        <v>2</v>
      </c>
      <c r="AI24" s="6">
        <v>2</v>
      </c>
      <c r="AJ24" s="6">
        <v>2</v>
      </c>
      <c r="AK24" s="37">
        <v>2</v>
      </c>
      <c r="AL24" s="6">
        <v>2</v>
      </c>
      <c r="AM24" s="6">
        <v>1</v>
      </c>
      <c r="AN24" s="6">
        <v>2</v>
      </c>
      <c r="AO24" s="6">
        <v>2</v>
      </c>
      <c r="AP24" s="6">
        <v>2</v>
      </c>
      <c r="AQ24" s="6">
        <v>0</v>
      </c>
      <c r="AR24" s="6">
        <v>0</v>
      </c>
      <c r="AS24" s="6">
        <v>2</v>
      </c>
      <c r="AT24" s="6">
        <v>1</v>
      </c>
      <c r="AU24" s="6">
        <v>1</v>
      </c>
      <c r="AV24" s="6">
        <v>2</v>
      </c>
      <c r="AW24" s="6">
        <v>2</v>
      </c>
      <c r="AX24" s="6">
        <v>2</v>
      </c>
      <c r="AY24" s="6">
        <v>2</v>
      </c>
      <c r="AZ24" s="6">
        <v>2</v>
      </c>
      <c r="BA24" s="6">
        <v>2</v>
      </c>
      <c r="BB24" s="6">
        <v>2</v>
      </c>
      <c r="BC24" s="6">
        <v>2</v>
      </c>
      <c r="BD24" s="6">
        <v>2</v>
      </c>
      <c r="BE24" s="6">
        <v>2</v>
      </c>
      <c r="BF24" s="6">
        <v>2</v>
      </c>
      <c r="BG24" s="6">
        <v>1</v>
      </c>
      <c r="BH24" s="6">
        <v>1</v>
      </c>
      <c r="BI24" s="6">
        <v>0</v>
      </c>
      <c r="BJ24" s="6">
        <v>2</v>
      </c>
      <c r="BK24" s="6">
        <v>2</v>
      </c>
      <c r="BL24" s="6">
        <v>2</v>
      </c>
      <c r="BM24" s="6">
        <v>2</v>
      </c>
      <c r="BN24" s="6">
        <v>1</v>
      </c>
      <c r="BO24" s="6">
        <v>2</v>
      </c>
    </row>
    <row r="25" spans="1:67" ht="15.75" x14ac:dyDescent="0.25">
      <c r="A25" s="131"/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78"/>
      <c r="W25" s="81"/>
      <c r="X25" s="79"/>
      <c r="Y25" s="78"/>
      <c r="Z25" s="130"/>
      <c r="AA25" s="3" t="s">
        <v>4</v>
      </c>
      <c r="AB25" s="6">
        <v>2</v>
      </c>
      <c r="AC25" s="6">
        <v>2</v>
      </c>
      <c r="AD25" s="6">
        <v>2</v>
      </c>
      <c r="AE25" s="6">
        <v>2</v>
      </c>
      <c r="AF25" s="6">
        <v>2</v>
      </c>
      <c r="AG25" s="6">
        <v>2</v>
      </c>
      <c r="AH25" s="6">
        <v>2</v>
      </c>
      <c r="AI25" s="6">
        <v>2</v>
      </c>
      <c r="AJ25" s="6">
        <v>2</v>
      </c>
      <c r="AK25" s="37">
        <v>2</v>
      </c>
      <c r="AL25" s="6">
        <v>2</v>
      </c>
      <c r="AM25" s="6">
        <v>2</v>
      </c>
      <c r="AN25" s="6">
        <v>2</v>
      </c>
      <c r="AO25" s="6">
        <v>2</v>
      </c>
      <c r="AP25" s="6">
        <v>2</v>
      </c>
      <c r="AQ25" s="6">
        <v>1</v>
      </c>
      <c r="AR25" s="6">
        <v>2</v>
      </c>
      <c r="AS25" s="6">
        <v>2</v>
      </c>
      <c r="AT25" s="6">
        <v>1</v>
      </c>
      <c r="AU25" s="6">
        <v>2</v>
      </c>
      <c r="AV25" s="6">
        <v>2</v>
      </c>
      <c r="AW25" s="6">
        <v>2</v>
      </c>
      <c r="AX25" s="6">
        <v>2</v>
      </c>
      <c r="AY25" s="6">
        <v>2</v>
      </c>
      <c r="AZ25" s="6">
        <v>2</v>
      </c>
      <c r="BA25" s="6">
        <v>2</v>
      </c>
      <c r="BB25" s="6">
        <v>2</v>
      </c>
      <c r="BC25" s="6">
        <v>2</v>
      </c>
      <c r="BD25" s="6">
        <v>2</v>
      </c>
      <c r="BE25" s="6">
        <v>2</v>
      </c>
      <c r="BF25" s="6">
        <v>2</v>
      </c>
      <c r="BG25" s="6">
        <v>2</v>
      </c>
      <c r="BH25" s="6">
        <v>1</v>
      </c>
      <c r="BI25" s="6">
        <v>0</v>
      </c>
      <c r="BJ25" s="6">
        <v>2</v>
      </c>
      <c r="BK25" s="6">
        <v>1</v>
      </c>
      <c r="BL25" s="6">
        <v>2</v>
      </c>
      <c r="BM25" s="6">
        <v>1</v>
      </c>
      <c r="BN25" s="6">
        <v>1</v>
      </c>
      <c r="BO25" s="6">
        <v>2</v>
      </c>
    </row>
    <row r="26" spans="1:67" x14ac:dyDescent="0.25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130"/>
      <c r="AA26" s="3" t="s">
        <v>5</v>
      </c>
      <c r="AB26" s="6">
        <v>2</v>
      </c>
      <c r="AC26" s="6">
        <v>2</v>
      </c>
      <c r="AD26" s="6">
        <v>2</v>
      </c>
      <c r="AE26" s="6">
        <v>1</v>
      </c>
      <c r="AF26" s="6">
        <v>2</v>
      </c>
      <c r="AG26" s="6">
        <v>2</v>
      </c>
      <c r="AH26" s="6">
        <v>2</v>
      </c>
      <c r="AI26" s="6">
        <v>2</v>
      </c>
      <c r="AJ26" s="6">
        <v>2</v>
      </c>
      <c r="AK26" s="37">
        <v>2</v>
      </c>
      <c r="AL26" s="6">
        <v>2</v>
      </c>
      <c r="AM26" s="6">
        <v>2</v>
      </c>
      <c r="AN26" s="6">
        <v>2</v>
      </c>
      <c r="AO26" s="6">
        <v>1</v>
      </c>
      <c r="AP26" s="6">
        <v>2</v>
      </c>
      <c r="AQ26" s="6">
        <v>1</v>
      </c>
      <c r="AR26" s="6">
        <v>1</v>
      </c>
      <c r="AS26" s="6">
        <v>2</v>
      </c>
      <c r="AT26" s="6">
        <v>0</v>
      </c>
      <c r="AU26" s="6">
        <v>2</v>
      </c>
      <c r="AV26" s="6">
        <v>2</v>
      </c>
      <c r="AW26" s="6">
        <v>2</v>
      </c>
      <c r="AX26" s="6">
        <v>2</v>
      </c>
      <c r="AY26" s="6">
        <v>2</v>
      </c>
      <c r="AZ26" s="6">
        <v>2</v>
      </c>
      <c r="BA26" s="6">
        <v>1</v>
      </c>
      <c r="BB26" s="6">
        <v>2</v>
      </c>
      <c r="BC26" s="6">
        <v>2</v>
      </c>
      <c r="BD26" s="6">
        <v>2</v>
      </c>
      <c r="BE26" s="6">
        <v>2</v>
      </c>
      <c r="BF26" s="6">
        <v>2</v>
      </c>
      <c r="BG26" s="6">
        <v>2</v>
      </c>
      <c r="BH26" s="6">
        <v>1</v>
      </c>
      <c r="BI26" s="6">
        <v>0</v>
      </c>
      <c r="BJ26" s="6">
        <v>2</v>
      </c>
      <c r="BK26" s="6">
        <v>1</v>
      </c>
      <c r="BL26" s="6">
        <v>2</v>
      </c>
      <c r="BM26" s="6">
        <v>2</v>
      </c>
      <c r="BN26" s="6">
        <v>1</v>
      </c>
      <c r="BO26" s="6">
        <v>2</v>
      </c>
    </row>
    <row r="27" spans="1:67" x14ac:dyDescent="0.25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130"/>
      <c r="AA27" s="3" t="s">
        <v>6</v>
      </c>
      <c r="AB27" s="6">
        <v>2</v>
      </c>
      <c r="AC27" s="6">
        <v>2</v>
      </c>
      <c r="AD27" s="6">
        <v>2</v>
      </c>
      <c r="AE27" s="6">
        <v>1</v>
      </c>
      <c r="AF27" s="6">
        <v>2</v>
      </c>
      <c r="AG27" s="6">
        <v>2</v>
      </c>
      <c r="AH27" s="6">
        <v>2</v>
      </c>
      <c r="AI27" s="6">
        <v>2</v>
      </c>
      <c r="AJ27" s="6">
        <v>1</v>
      </c>
      <c r="AK27" s="37">
        <v>2</v>
      </c>
      <c r="AL27" s="6">
        <v>2</v>
      </c>
      <c r="AM27" s="6">
        <v>2</v>
      </c>
      <c r="AN27" s="6">
        <v>2</v>
      </c>
      <c r="AO27" s="6">
        <v>2</v>
      </c>
      <c r="AP27" s="6">
        <v>2</v>
      </c>
      <c r="AQ27" s="6">
        <v>0</v>
      </c>
      <c r="AR27" s="6">
        <v>2</v>
      </c>
      <c r="AS27" s="6">
        <v>2</v>
      </c>
      <c r="AT27" s="6">
        <v>1</v>
      </c>
      <c r="AU27" s="6">
        <v>2</v>
      </c>
      <c r="AV27" s="6">
        <v>2</v>
      </c>
      <c r="AW27" s="6">
        <v>2</v>
      </c>
      <c r="AX27" s="6">
        <v>2</v>
      </c>
      <c r="AY27" s="6">
        <v>2</v>
      </c>
      <c r="AZ27" s="6">
        <v>2</v>
      </c>
      <c r="BA27" s="6">
        <v>2</v>
      </c>
      <c r="BB27" s="6">
        <v>2</v>
      </c>
      <c r="BC27" s="6">
        <v>2</v>
      </c>
      <c r="BD27" s="6">
        <v>2</v>
      </c>
      <c r="BE27" s="6">
        <v>2</v>
      </c>
      <c r="BF27" s="6">
        <v>2</v>
      </c>
      <c r="BG27" s="6">
        <v>2</v>
      </c>
      <c r="BH27" s="6">
        <v>2</v>
      </c>
      <c r="BI27" s="6">
        <v>0</v>
      </c>
      <c r="BJ27" s="6">
        <v>2</v>
      </c>
      <c r="BK27" s="6">
        <v>2</v>
      </c>
      <c r="BL27" s="6">
        <v>2</v>
      </c>
      <c r="BM27" s="6">
        <v>2</v>
      </c>
      <c r="BN27" s="6">
        <v>2</v>
      </c>
      <c r="BO27" s="6">
        <v>2</v>
      </c>
    </row>
    <row r="28" spans="1:67" x14ac:dyDescent="0.25">
      <c r="Z28" s="130"/>
      <c r="AA28" s="3" t="s">
        <v>7</v>
      </c>
      <c r="AB28" s="6">
        <v>1</v>
      </c>
      <c r="AC28" s="6">
        <v>2</v>
      </c>
      <c r="AD28" s="6">
        <v>2</v>
      </c>
      <c r="AE28" s="6">
        <v>2</v>
      </c>
      <c r="AF28" s="6">
        <v>2</v>
      </c>
      <c r="AG28" s="6">
        <v>1</v>
      </c>
      <c r="AH28" s="6">
        <v>0</v>
      </c>
      <c r="AI28" s="6">
        <v>2</v>
      </c>
      <c r="AJ28" s="6">
        <v>2</v>
      </c>
      <c r="AK28" s="37">
        <v>2</v>
      </c>
      <c r="AL28" s="6">
        <v>2</v>
      </c>
      <c r="AM28" s="6">
        <v>2</v>
      </c>
      <c r="AN28" s="6">
        <v>2</v>
      </c>
      <c r="AO28" s="6">
        <v>2</v>
      </c>
      <c r="AP28" s="6">
        <v>2</v>
      </c>
      <c r="AQ28" s="6">
        <v>0</v>
      </c>
      <c r="AR28" s="6">
        <v>0</v>
      </c>
      <c r="AS28" s="6">
        <v>2</v>
      </c>
      <c r="AT28" s="6">
        <v>2</v>
      </c>
      <c r="AU28" s="6">
        <v>2</v>
      </c>
      <c r="AV28" s="6">
        <v>2</v>
      </c>
      <c r="AW28" s="6">
        <v>0</v>
      </c>
      <c r="AX28" s="6">
        <v>2</v>
      </c>
      <c r="AY28" s="6">
        <v>2</v>
      </c>
      <c r="AZ28" s="6">
        <v>2</v>
      </c>
      <c r="BA28" s="6">
        <v>1</v>
      </c>
      <c r="BB28" s="6">
        <v>1</v>
      </c>
      <c r="BC28" s="6">
        <v>2</v>
      </c>
      <c r="BD28" s="6">
        <v>2</v>
      </c>
      <c r="BE28" s="6">
        <v>2</v>
      </c>
      <c r="BF28" s="6">
        <v>2</v>
      </c>
      <c r="BG28" s="6">
        <v>2</v>
      </c>
      <c r="BH28" s="6">
        <v>1</v>
      </c>
      <c r="BI28" s="6">
        <v>0</v>
      </c>
      <c r="BJ28" s="6">
        <v>2</v>
      </c>
      <c r="BK28" s="6">
        <v>2</v>
      </c>
      <c r="BL28" s="6">
        <v>2</v>
      </c>
      <c r="BM28" s="6">
        <v>1</v>
      </c>
      <c r="BN28" s="6">
        <v>0</v>
      </c>
      <c r="BO28" s="6">
        <v>0</v>
      </c>
    </row>
    <row r="29" spans="1:67" x14ac:dyDescent="0.25">
      <c r="Z29" s="130"/>
      <c r="AA29" s="3" t="s">
        <v>8</v>
      </c>
      <c r="AB29" s="6">
        <v>2</v>
      </c>
      <c r="AC29" s="6">
        <v>2</v>
      </c>
      <c r="AD29" s="6">
        <v>2</v>
      </c>
      <c r="AE29" s="6">
        <v>2</v>
      </c>
      <c r="AF29" s="6">
        <v>2</v>
      </c>
      <c r="AG29" s="6">
        <v>2</v>
      </c>
      <c r="AH29" s="6">
        <v>2</v>
      </c>
      <c r="AI29" s="6">
        <v>2</v>
      </c>
      <c r="AJ29" s="6">
        <v>2</v>
      </c>
      <c r="AK29" s="37">
        <v>2</v>
      </c>
      <c r="AL29" s="6">
        <v>2</v>
      </c>
      <c r="AM29" s="6">
        <v>2</v>
      </c>
      <c r="AN29" s="6">
        <v>2</v>
      </c>
      <c r="AO29" s="6">
        <v>2</v>
      </c>
      <c r="AP29" s="6">
        <v>2</v>
      </c>
      <c r="AQ29" s="6">
        <v>1</v>
      </c>
      <c r="AR29" s="6">
        <v>2</v>
      </c>
      <c r="AS29" s="6">
        <v>2</v>
      </c>
      <c r="AT29" s="6">
        <v>2</v>
      </c>
      <c r="AU29" s="6">
        <v>2</v>
      </c>
      <c r="AV29" s="6">
        <v>2</v>
      </c>
      <c r="AW29" s="6">
        <v>2</v>
      </c>
      <c r="AX29" s="6">
        <v>2</v>
      </c>
      <c r="AY29" s="6">
        <v>2</v>
      </c>
      <c r="AZ29" s="6">
        <v>2</v>
      </c>
      <c r="BA29" s="6">
        <v>2</v>
      </c>
      <c r="BB29" s="6">
        <v>2</v>
      </c>
      <c r="BC29" s="6">
        <v>2</v>
      </c>
      <c r="BD29" s="6">
        <v>2</v>
      </c>
      <c r="BE29" s="6">
        <v>2</v>
      </c>
      <c r="BF29" s="6">
        <v>2</v>
      </c>
      <c r="BG29" s="6">
        <v>2</v>
      </c>
      <c r="BH29" s="6">
        <v>1</v>
      </c>
      <c r="BI29" s="6">
        <v>0</v>
      </c>
      <c r="BJ29" s="6">
        <v>2</v>
      </c>
      <c r="BK29" s="6">
        <v>2</v>
      </c>
      <c r="BL29" s="6">
        <v>2</v>
      </c>
      <c r="BM29" s="6">
        <v>2</v>
      </c>
      <c r="BN29" s="6">
        <v>0</v>
      </c>
      <c r="BO29" s="6">
        <v>2</v>
      </c>
    </row>
    <row r="30" spans="1:67" x14ac:dyDescent="0.25">
      <c r="Z30" s="130"/>
      <c r="AA30" s="3" t="s">
        <v>9</v>
      </c>
      <c r="AB30" s="6">
        <v>2</v>
      </c>
      <c r="AC30" s="6">
        <v>2</v>
      </c>
      <c r="AD30" s="6">
        <v>2</v>
      </c>
      <c r="AE30" s="6">
        <v>2</v>
      </c>
      <c r="AF30" s="6">
        <v>2</v>
      </c>
      <c r="AG30" s="6">
        <v>2</v>
      </c>
      <c r="AH30" s="6">
        <v>2</v>
      </c>
      <c r="AI30" s="6">
        <v>2</v>
      </c>
      <c r="AJ30" s="6">
        <v>2</v>
      </c>
      <c r="AK30" s="37">
        <v>2</v>
      </c>
      <c r="AL30" s="6">
        <v>2</v>
      </c>
      <c r="AM30" s="6">
        <v>2</v>
      </c>
      <c r="AN30" s="6">
        <v>2</v>
      </c>
      <c r="AO30" s="6">
        <v>1</v>
      </c>
      <c r="AP30" s="6">
        <v>2</v>
      </c>
      <c r="AQ30" s="6">
        <v>2</v>
      </c>
      <c r="AR30" s="6">
        <v>2</v>
      </c>
      <c r="AS30" s="6">
        <v>2</v>
      </c>
      <c r="AT30" s="6">
        <v>2</v>
      </c>
      <c r="AU30" s="6">
        <v>2</v>
      </c>
      <c r="AV30" s="6">
        <v>2</v>
      </c>
      <c r="AW30" s="6">
        <v>2</v>
      </c>
      <c r="AX30" s="6">
        <v>2</v>
      </c>
      <c r="AY30" s="6">
        <v>2</v>
      </c>
      <c r="AZ30" s="6">
        <v>2</v>
      </c>
      <c r="BA30" s="6">
        <v>1</v>
      </c>
      <c r="BB30" s="6">
        <v>2</v>
      </c>
      <c r="BC30" s="6">
        <v>2</v>
      </c>
      <c r="BD30" s="6">
        <v>2</v>
      </c>
      <c r="BE30" s="6">
        <v>2</v>
      </c>
      <c r="BF30" s="6">
        <v>2</v>
      </c>
      <c r="BG30" s="6">
        <v>2</v>
      </c>
      <c r="BH30" s="6">
        <v>2</v>
      </c>
      <c r="BI30" s="6">
        <v>2</v>
      </c>
      <c r="BJ30" s="6">
        <v>2</v>
      </c>
      <c r="BK30" s="6">
        <v>1</v>
      </c>
      <c r="BL30" s="6">
        <v>2</v>
      </c>
      <c r="BM30" s="6">
        <v>2</v>
      </c>
      <c r="BN30" s="6">
        <v>2</v>
      </c>
      <c r="BO30" s="6">
        <v>2</v>
      </c>
    </row>
    <row r="31" spans="1:67" x14ac:dyDescent="0.25">
      <c r="Z31" s="130"/>
      <c r="AA31" s="3" t="s">
        <v>72</v>
      </c>
      <c r="AB31" s="6">
        <v>2</v>
      </c>
      <c r="AC31" s="6">
        <v>2</v>
      </c>
      <c r="AD31" s="6">
        <v>2</v>
      </c>
      <c r="AE31" s="6">
        <v>2</v>
      </c>
      <c r="AF31" s="6">
        <v>2</v>
      </c>
      <c r="AG31" s="6">
        <v>2</v>
      </c>
      <c r="AH31" s="6">
        <v>0</v>
      </c>
      <c r="AI31" s="6">
        <v>2</v>
      </c>
      <c r="AJ31" s="6">
        <v>2</v>
      </c>
      <c r="AK31" s="37">
        <v>2</v>
      </c>
      <c r="AL31" s="6">
        <v>2</v>
      </c>
      <c r="AM31" s="6">
        <v>1</v>
      </c>
      <c r="AN31" s="6">
        <v>2</v>
      </c>
      <c r="AO31" s="6">
        <v>1</v>
      </c>
      <c r="AP31" s="6">
        <v>2</v>
      </c>
      <c r="AQ31" s="6">
        <v>2</v>
      </c>
      <c r="AR31" s="6">
        <v>1</v>
      </c>
      <c r="AS31" s="6">
        <v>2</v>
      </c>
      <c r="AT31" s="6">
        <v>2</v>
      </c>
      <c r="AU31" s="6">
        <v>2</v>
      </c>
      <c r="AV31" s="6">
        <v>2</v>
      </c>
      <c r="AW31" s="6">
        <v>2</v>
      </c>
      <c r="AX31" s="6">
        <v>2</v>
      </c>
      <c r="AY31" s="6">
        <v>2</v>
      </c>
      <c r="AZ31" s="6">
        <v>2</v>
      </c>
      <c r="BA31" s="6">
        <v>1</v>
      </c>
      <c r="BB31" s="6">
        <v>2</v>
      </c>
      <c r="BC31" s="6">
        <v>2</v>
      </c>
      <c r="BD31" s="6">
        <v>2</v>
      </c>
      <c r="BE31" s="6">
        <v>2</v>
      </c>
      <c r="BF31" s="6">
        <v>2</v>
      </c>
      <c r="BG31" s="6">
        <v>0</v>
      </c>
      <c r="BH31" s="6">
        <v>1</v>
      </c>
      <c r="BI31" s="6">
        <v>2</v>
      </c>
      <c r="BJ31" s="6">
        <v>2</v>
      </c>
      <c r="BK31" s="6">
        <v>1</v>
      </c>
      <c r="BL31" s="6">
        <v>2</v>
      </c>
      <c r="BM31" s="6">
        <v>2</v>
      </c>
      <c r="BN31" s="6">
        <v>2</v>
      </c>
      <c r="BO31" s="6">
        <v>2</v>
      </c>
    </row>
    <row r="32" spans="1:67" x14ac:dyDescent="0.25">
      <c r="Z32" s="130" t="s">
        <v>75</v>
      </c>
      <c r="AA32" s="3" t="s">
        <v>1</v>
      </c>
      <c r="AB32" s="6">
        <v>2</v>
      </c>
      <c r="AC32" s="6">
        <v>2</v>
      </c>
      <c r="AD32" s="6">
        <v>2</v>
      </c>
      <c r="AE32" s="6">
        <v>2</v>
      </c>
      <c r="AF32" s="6">
        <v>2</v>
      </c>
      <c r="AG32" s="6">
        <v>2</v>
      </c>
      <c r="AH32" s="6">
        <v>2</v>
      </c>
      <c r="AI32" s="6">
        <v>2</v>
      </c>
      <c r="AJ32" s="6">
        <v>2</v>
      </c>
      <c r="AK32" s="37">
        <v>2</v>
      </c>
      <c r="AL32" s="6">
        <v>2</v>
      </c>
      <c r="AM32" s="6">
        <v>2</v>
      </c>
      <c r="AN32" s="6">
        <v>2</v>
      </c>
      <c r="AO32" s="6">
        <v>2</v>
      </c>
      <c r="AP32" s="6">
        <v>2</v>
      </c>
      <c r="AQ32" s="6">
        <v>2</v>
      </c>
      <c r="AR32" s="6">
        <v>2</v>
      </c>
      <c r="AS32" s="6">
        <v>2</v>
      </c>
      <c r="AT32" s="6">
        <v>2</v>
      </c>
      <c r="AU32" s="6">
        <v>2</v>
      </c>
      <c r="AV32" s="6">
        <v>2</v>
      </c>
      <c r="AW32" s="6">
        <v>2</v>
      </c>
      <c r="AX32" s="6">
        <v>2</v>
      </c>
      <c r="AY32" s="6">
        <v>2</v>
      </c>
      <c r="AZ32" s="6">
        <v>2</v>
      </c>
      <c r="BA32" s="6">
        <v>2</v>
      </c>
      <c r="BB32" s="6">
        <v>2</v>
      </c>
      <c r="BC32" s="6">
        <v>2</v>
      </c>
      <c r="BD32" s="6">
        <v>2</v>
      </c>
      <c r="BE32" s="6">
        <v>2</v>
      </c>
      <c r="BF32" s="6">
        <v>2</v>
      </c>
      <c r="BG32" s="6">
        <v>2</v>
      </c>
      <c r="BH32" s="6">
        <v>2</v>
      </c>
      <c r="BI32" s="6">
        <v>2</v>
      </c>
      <c r="BJ32" s="6">
        <v>2</v>
      </c>
      <c r="BK32" s="6">
        <v>2</v>
      </c>
      <c r="BL32" s="6">
        <v>2</v>
      </c>
      <c r="BM32" s="6">
        <v>2</v>
      </c>
      <c r="BN32" s="6">
        <v>2</v>
      </c>
      <c r="BO32" s="6">
        <v>2</v>
      </c>
    </row>
    <row r="33" spans="26:67" x14ac:dyDescent="0.25">
      <c r="Z33" s="130"/>
      <c r="AA33" s="3" t="s">
        <v>2</v>
      </c>
      <c r="AB33" s="6">
        <v>2</v>
      </c>
      <c r="AC33" s="6">
        <v>2</v>
      </c>
      <c r="AD33" s="6">
        <v>2</v>
      </c>
      <c r="AE33" s="6">
        <v>2</v>
      </c>
      <c r="AF33" s="6">
        <v>2</v>
      </c>
      <c r="AG33" s="6">
        <v>2</v>
      </c>
      <c r="AH33" s="6">
        <v>2</v>
      </c>
      <c r="AI33" s="6">
        <v>2</v>
      </c>
      <c r="AJ33" s="6">
        <v>2</v>
      </c>
      <c r="AK33" s="37">
        <v>2</v>
      </c>
      <c r="AL33" s="6">
        <v>2</v>
      </c>
      <c r="AM33" s="6">
        <v>2</v>
      </c>
      <c r="AN33" s="6">
        <v>2</v>
      </c>
      <c r="AO33" s="6">
        <v>2</v>
      </c>
      <c r="AP33" s="6">
        <v>2</v>
      </c>
      <c r="AQ33" s="6">
        <v>2</v>
      </c>
      <c r="AR33" s="6">
        <v>2</v>
      </c>
      <c r="AS33" s="6">
        <v>2</v>
      </c>
      <c r="AT33" s="6">
        <v>2</v>
      </c>
      <c r="AU33" s="6">
        <v>2</v>
      </c>
      <c r="AV33" s="6">
        <v>2</v>
      </c>
      <c r="AW33" s="6">
        <v>2</v>
      </c>
      <c r="AX33" s="6">
        <v>2</v>
      </c>
      <c r="AY33" s="6">
        <v>2</v>
      </c>
      <c r="AZ33" s="6">
        <v>2</v>
      </c>
      <c r="BA33" s="6">
        <v>2</v>
      </c>
      <c r="BB33" s="6">
        <v>2</v>
      </c>
      <c r="BC33" s="6">
        <v>2</v>
      </c>
      <c r="BD33" s="6">
        <v>2</v>
      </c>
      <c r="BE33" s="6">
        <v>2</v>
      </c>
      <c r="BF33" s="6">
        <v>2</v>
      </c>
      <c r="BG33" s="6">
        <v>2</v>
      </c>
      <c r="BH33" s="6">
        <v>2</v>
      </c>
      <c r="BI33" s="6">
        <v>2</v>
      </c>
      <c r="BJ33" s="6">
        <v>2</v>
      </c>
      <c r="BK33" s="6">
        <v>2</v>
      </c>
      <c r="BL33" s="6">
        <v>2</v>
      </c>
      <c r="BM33" s="6">
        <v>2</v>
      </c>
      <c r="BN33" s="6">
        <v>0</v>
      </c>
      <c r="BO33" s="6">
        <v>2</v>
      </c>
    </row>
    <row r="34" spans="26:67" x14ac:dyDescent="0.25">
      <c r="Z34" s="130"/>
      <c r="AA34" s="3" t="s">
        <v>3</v>
      </c>
      <c r="AB34" s="6">
        <v>2</v>
      </c>
      <c r="AC34" s="6">
        <v>2</v>
      </c>
      <c r="AD34" s="6">
        <v>2</v>
      </c>
      <c r="AE34" s="6">
        <v>2</v>
      </c>
      <c r="AF34" s="6">
        <v>2</v>
      </c>
      <c r="AG34" s="6">
        <v>1</v>
      </c>
      <c r="AH34" s="6">
        <v>2</v>
      </c>
      <c r="AI34" s="6">
        <v>2</v>
      </c>
      <c r="AJ34" s="6">
        <v>2</v>
      </c>
      <c r="AK34" s="37">
        <v>2</v>
      </c>
      <c r="AL34" s="6">
        <v>2</v>
      </c>
      <c r="AM34" s="6">
        <v>2</v>
      </c>
      <c r="AN34" s="6">
        <v>2</v>
      </c>
      <c r="AO34" s="6">
        <v>0</v>
      </c>
      <c r="AP34" s="6">
        <v>2</v>
      </c>
      <c r="AQ34" s="6">
        <v>2</v>
      </c>
      <c r="AR34" s="6">
        <v>0</v>
      </c>
      <c r="AS34" s="6">
        <v>2</v>
      </c>
      <c r="AT34" s="6">
        <v>2</v>
      </c>
      <c r="AU34" s="6">
        <v>2</v>
      </c>
      <c r="AV34" s="6">
        <v>2</v>
      </c>
      <c r="AW34" s="6">
        <v>2</v>
      </c>
      <c r="AX34" s="6">
        <v>2</v>
      </c>
      <c r="AY34" s="6">
        <v>2</v>
      </c>
      <c r="AZ34" s="6">
        <v>2</v>
      </c>
      <c r="BA34" s="6">
        <v>2</v>
      </c>
      <c r="BB34" s="6">
        <v>0</v>
      </c>
      <c r="BC34" s="6">
        <v>2</v>
      </c>
      <c r="BD34" s="6">
        <v>2</v>
      </c>
      <c r="BE34" s="6">
        <v>2</v>
      </c>
      <c r="BF34" s="6">
        <v>2</v>
      </c>
      <c r="BG34" s="6">
        <v>2</v>
      </c>
      <c r="BH34" s="6">
        <v>2</v>
      </c>
      <c r="BI34" s="6">
        <v>0</v>
      </c>
      <c r="BJ34" s="6">
        <v>2</v>
      </c>
      <c r="BK34" s="6">
        <v>2</v>
      </c>
      <c r="BL34" s="6">
        <v>2</v>
      </c>
      <c r="BM34" s="6">
        <v>2</v>
      </c>
      <c r="BN34" s="6">
        <v>2</v>
      </c>
      <c r="BO34" s="6">
        <v>2</v>
      </c>
    </row>
    <row r="35" spans="26:67" x14ac:dyDescent="0.25">
      <c r="Z35" s="130"/>
      <c r="AA35" s="3" t="s">
        <v>4</v>
      </c>
      <c r="AB35" s="6">
        <v>2</v>
      </c>
      <c r="AC35" s="6">
        <v>2</v>
      </c>
      <c r="AD35" s="6">
        <v>2</v>
      </c>
      <c r="AE35" s="6">
        <v>2</v>
      </c>
      <c r="AF35" s="6">
        <v>2</v>
      </c>
      <c r="AG35" s="6">
        <v>2</v>
      </c>
      <c r="AH35" s="6">
        <v>2</v>
      </c>
      <c r="AI35" s="6">
        <v>2</v>
      </c>
      <c r="AJ35" s="6">
        <v>2</v>
      </c>
      <c r="AK35" s="37">
        <v>2</v>
      </c>
      <c r="AL35" s="6">
        <v>2</v>
      </c>
      <c r="AM35" s="6">
        <v>2</v>
      </c>
      <c r="AN35" s="6">
        <v>2</v>
      </c>
      <c r="AO35" s="6">
        <v>2</v>
      </c>
      <c r="AP35" s="6">
        <v>2</v>
      </c>
      <c r="AQ35" s="6">
        <v>2</v>
      </c>
      <c r="AR35" s="6">
        <v>2</v>
      </c>
      <c r="AS35" s="6">
        <v>2</v>
      </c>
      <c r="AT35" s="6">
        <v>1</v>
      </c>
      <c r="AU35" s="6">
        <v>2</v>
      </c>
      <c r="AV35" s="6">
        <v>2</v>
      </c>
      <c r="AW35" s="6">
        <v>2</v>
      </c>
      <c r="AX35" s="6">
        <v>2</v>
      </c>
      <c r="AY35" s="6">
        <v>2</v>
      </c>
      <c r="AZ35" s="6">
        <v>2</v>
      </c>
      <c r="BA35" s="6">
        <v>2</v>
      </c>
      <c r="BB35" s="6">
        <v>2</v>
      </c>
      <c r="BC35" s="6">
        <v>2</v>
      </c>
      <c r="BD35" s="6">
        <v>2</v>
      </c>
      <c r="BE35" s="6">
        <v>2</v>
      </c>
      <c r="BF35" s="6">
        <v>2</v>
      </c>
      <c r="BG35" s="6">
        <v>2</v>
      </c>
      <c r="BH35" s="6">
        <v>2</v>
      </c>
      <c r="BI35" s="6">
        <v>0</v>
      </c>
      <c r="BJ35" s="6">
        <v>2</v>
      </c>
      <c r="BK35" s="6">
        <v>2</v>
      </c>
      <c r="BL35" s="6">
        <v>2</v>
      </c>
      <c r="BM35" s="6">
        <v>2</v>
      </c>
      <c r="BN35" s="6">
        <v>2</v>
      </c>
      <c r="BO35" s="6">
        <v>2</v>
      </c>
    </row>
    <row r="36" spans="26:67" x14ac:dyDescent="0.25">
      <c r="Z36" s="130"/>
      <c r="AA36" s="3" t="s">
        <v>5</v>
      </c>
      <c r="AB36" s="6">
        <v>2</v>
      </c>
      <c r="AC36" s="6">
        <v>2</v>
      </c>
      <c r="AD36" s="6">
        <v>2</v>
      </c>
      <c r="AE36" s="6">
        <v>1</v>
      </c>
      <c r="AF36" s="6">
        <v>2</v>
      </c>
      <c r="AG36" s="6">
        <v>2</v>
      </c>
      <c r="AH36" s="6">
        <v>2</v>
      </c>
      <c r="AI36" s="6">
        <v>2</v>
      </c>
      <c r="AJ36" s="6">
        <v>2</v>
      </c>
      <c r="AK36" s="37">
        <v>2</v>
      </c>
      <c r="AL36" s="6">
        <v>2</v>
      </c>
      <c r="AM36" s="6">
        <v>2</v>
      </c>
      <c r="AN36" s="6">
        <v>2</v>
      </c>
      <c r="AO36" s="6">
        <v>2</v>
      </c>
      <c r="AP36" s="6">
        <v>2</v>
      </c>
      <c r="AQ36" s="6">
        <v>2</v>
      </c>
      <c r="AR36" s="6">
        <v>2</v>
      </c>
      <c r="AS36" s="6">
        <v>2</v>
      </c>
      <c r="AT36" s="6">
        <v>0</v>
      </c>
      <c r="AU36" s="6">
        <v>2</v>
      </c>
      <c r="AV36" s="6">
        <v>2</v>
      </c>
      <c r="AW36" s="6">
        <v>2</v>
      </c>
      <c r="AX36" s="6">
        <v>2</v>
      </c>
      <c r="AY36" s="6">
        <v>2</v>
      </c>
      <c r="AZ36" s="6">
        <v>2</v>
      </c>
      <c r="BA36" s="6">
        <v>1</v>
      </c>
      <c r="BB36" s="6">
        <v>2</v>
      </c>
      <c r="BC36" s="6">
        <v>2</v>
      </c>
      <c r="BD36" s="6">
        <v>2</v>
      </c>
      <c r="BE36" s="6">
        <v>2</v>
      </c>
      <c r="BF36" s="6">
        <v>2</v>
      </c>
      <c r="BG36" s="6">
        <v>2</v>
      </c>
      <c r="BH36" s="6">
        <v>2</v>
      </c>
      <c r="BI36" s="6">
        <v>0</v>
      </c>
      <c r="BJ36" s="6">
        <v>2</v>
      </c>
      <c r="BK36" s="6">
        <v>2</v>
      </c>
      <c r="BL36" s="6">
        <v>2</v>
      </c>
      <c r="BM36" s="6">
        <v>2</v>
      </c>
      <c r="BN36" s="6">
        <v>2</v>
      </c>
      <c r="BO36" s="6">
        <v>2</v>
      </c>
    </row>
    <row r="37" spans="26:67" x14ac:dyDescent="0.25">
      <c r="Z37" s="130"/>
      <c r="AA37" s="3" t="s">
        <v>6</v>
      </c>
      <c r="AB37" s="6">
        <v>2</v>
      </c>
      <c r="AC37" s="6">
        <v>2</v>
      </c>
      <c r="AD37" s="6">
        <v>2</v>
      </c>
      <c r="AE37" s="6">
        <v>1</v>
      </c>
      <c r="AF37" s="6">
        <v>2</v>
      </c>
      <c r="AG37" s="6">
        <v>2</v>
      </c>
      <c r="AH37" s="6">
        <v>2</v>
      </c>
      <c r="AI37" s="6">
        <v>2</v>
      </c>
      <c r="AJ37" s="6">
        <v>2</v>
      </c>
      <c r="AK37" s="37">
        <v>2</v>
      </c>
      <c r="AL37" s="6">
        <v>2</v>
      </c>
      <c r="AM37" s="6">
        <v>2</v>
      </c>
      <c r="AN37" s="6">
        <v>2</v>
      </c>
      <c r="AO37" s="6">
        <v>0</v>
      </c>
      <c r="AP37" s="6">
        <v>2</v>
      </c>
      <c r="AQ37" s="6">
        <v>0</v>
      </c>
      <c r="AR37" s="6">
        <v>2</v>
      </c>
      <c r="AS37" s="6">
        <v>2</v>
      </c>
      <c r="AT37" s="6">
        <v>1</v>
      </c>
      <c r="AU37" s="6">
        <v>2</v>
      </c>
      <c r="AV37" s="6">
        <v>2</v>
      </c>
      <c r="AW37" s="6">
        <v>2</v>
      </c>
      <c r="AX37" s="6">
        <v>2</v>
      </c>
      <c r="AY37" s="6">
        <v>2</v>
      </c>
      <c r="AZ37" s="6">
        <v>2</v>
      </c>
      <c r="BA37" s="6">
        <v>1</v>
      </c>
      <c r="BB37" s="6">
        <v>2</v>
      </c>
      <c r="BC37" s="6">
        <v>2</v>
      </c>
      <c r="BD37" s="6">
        <v>2</v>
      </c>
      <c r="BE37" s="6">
        <v>2</v>
      </c>
      <c r="BF37" s="6">
        <v>2</v>
      </c>
      <c r="BG37" s="6">
        <v>2</v>
      </c>
      <c r="BH37" s="6">
        <v>2</v>
      </c>
      <c r="BI37" s="6">
        <v>0</v>
      </c>
      <c r="BJ37" s="6">
        <v>2</v>
      </c>
      <c r="BK37" s="6">
        <v>2</v>
      </c>
      <c r="BL37" s="6">
        <v>2</v>
      </c>
      <c r="BM37" s="6">
        <v>2</v>
      </c>
      <c r="BN37" s="6">
        <v>2</v>
      </c>
      <c r="BO37" s="6">
        <v>2</v>
      </c>
    </row>
    <row r="38" spans="26:67" x14ac:dyDescent="0.25">
      <c r="Z38" s="130"/>
      <c r="AA38" s="3" t="s">
        <v>7</v>
      </c>
      <c r="AB38" s="6">
        <v>2</v>
      </c>
      <c r="AC38" s="6">
        <v>2</v>
      </c>
      <c r="AD38" s="6">
        <v>2</v>
      </c>
      <c r="AE38" s="6">
        <v>2</v>
      </c>
      <c r="AF38" s="6">
        <v>2</v>
      </c>
      <c r="AG38" s="6">
        <v>2</v>
      </c>
      <c r="AH38" s="6">
        <v>2</v>
      </c>
      <c r="AI38" s="6">
        <v>2</v>
      </c>
      <c r="AJ38" s="6">
        <v>2</v>
      </c>
      <c r="AK38" s="37">
        <v>2</v>
      </c>
      <c r="AL38" s="6">
        <v>2</v>
      </c>
      <c r="AM38" s="6">
        <v>2</v>
      </c>
      <c r="AN38" s="6">
        <v>2</v>
      </c>
      <c r="AO38" s="6">
        <v>0</v>
      </c>
      <c r="AP38" s="6">
        <v>2</v>
      </c>
      <c r="AQ38" s="6">
        <v>0</v>
      </c>
      <c r="AR38" s="6">
        <v>0</v>
      </c>
      <c r="AS38" s="6">
        <v>2</v>
      </c>
      <c r="AT38" s="6">
        <v>2</v>
      </c>
      <c r="AU38" s="6">
        <v>2</v>
      </c>
      <c r="AV38" s="6">
        <v>2</v>
      </c>
      <c r="AW38" s="6">
        <v>0</v>
      </c>
      <c r="AX38" s="6">
        <v>2</v>
      </c>
      <c r="AY38" s="6">
        <v>2</v>
      </c>
      <c r="AZ38" s="6">
        <v>2</v>
      </c>
      <c r="BA38" s="6">
        <v>1</v>
      </c>
      <c r="BB38" s="6">
        <v>2</v>
      </c>
      <c r="BC38" s="6">
        <v>2</v>
      </c>
      <c r="BD38" s="6">
        <v>2</v>
      </c>
      <c r="BE38" s="6">
        <v>2</v>
      </c>
      <c r="BF38" s="6">
        <v>2</v>
      </c>
      <c r="BG38" s="6">
        <v>2</v>
      </c>
      <c r="BH38" s="6">
        <v>2</v>
      </c>
      <c r="BI38" s="6">
        <v>0</v>
      </c>
      <c r="BJ38" s="6">
        <v>2</v>
      </c>
      <c r="BK38" s="6">
        <v>2</v>
      </c>
      <c r="BL38" s="6">
        <v>2</v>
      </c>
      <c r="BM38" s="6">
        <v>2</v>
      </c>
      <c r="BN38" s="6">
        <v>0</v>
      </c>
      <c r="BO38" s="6">
        <v>0</v>
      </c>
    </row>
    <row r="39" spans="26:67" x14ac:dyDescent="0.25">
      <c r="Z39" s="130"/>
      <c r="AA39" s="3" t="s">
        <v>8</v>
      </c>
      <c r="AB39" s="6">
        <v>2</v>
      </c>
      <c r="AC39" s="6">
        <v>2</v>
      </c>
      <c r="AD39" s="6">
        <v>2</v>
      </c>
      <c r="AE39" s="6">
        <v>2</v>
      </c>
      <c r="AF39" s="6">
        <v>2</v>
      </c>
      <c r="AG39" s="6">
        <v>0</v>
      </c>
      <c r="AH39" s="6">
        <v>1</v>
      </c>
      <c r="AI39" s="6">
        <v>2</v>
      </c>
      <c r="AJ39" s="6">
        <v>2</v>
      </c>
      <c r="AK39" s="37">
        <v>2</v>
      </c>
      <c r="AL39" s="6">
        <v>2</v>
      </c>
      <c r="AM39" s="6">
        <v>2</v>
      </c>
      <c r="AN39" s="6">
        <v>2</v>
      </c>
      <c r="AO39" s="6">
        <v>2</v>
      </c>
      <c r="AP39" s="6">
        <v>2</v>
      </c>
      <c r="AQ39" s="6">
        <v>1</v>
      </c>
      <c r="AR39" s="6">
        <v>2</v>
      </c>
      <c r="AS39" s="6">
        <v>2</v>
      </c>
      <c r="AT39" s="6">
        <v>2</v>
      </c>
      <c r="AU39" s="6">
        <v>2</v>
      </c>
      <c r="AV39" s="6">
        <v>2</v>
      </c>
      <c r="AW39" s="6">
        <v>2</v>
      </c>
      <c r="AX39" s="6">
        <v>2</v>
      </c>
      <c r="AY39" s="6">
        <v>2</v>
      </c>
      <c r="AZ39" s="6">
        <v>2</v>
      </c>
      <c r="BA39" s="6">
        <v>2</v>
      </c>
      <c r="BB39" s="6">
        <v>0</v>
      </c>
      <c r="BC39" s="6">
        <v>2</v>
      </c>
      <c r="BD39" s="6">
        <v>2</v>
      </c>
      <c r="BE39" s="6">
        <v>2</v>
      </c>
      <c r="BF39" s="6">
        <v>2</v>
      </c>
      <c r="BG39" s="6">
        <v>2</v>
      </c>
      <c r="BH39" s="6">
        <v>2</v>
      </c>
      <c r="BI39" s="6">
        <v>0</v>
      </c>
      <c r="BJ39" s="6">
        <v>2</v>
      </c>
      <c r="BK39" s="6">
        <v>2</v>
      </c>
      <c r="BL39" s="6">
        <v>2</v>
      </c>
      <c r="BM39" s="6">
        <v>2</v>
      </c>
      <c r="BN39" s="6">
        <v>2</v>
      </c>
      <c r="BO39" s="6">
        <v>2</v>
      </c>
    </row>
    <row r="40" spans="26:67" x14ac:dyDescent="0.25">
      <c r="Z40" s="130"/>
      <c r="AA40" s="3" t="s">
        <v>9</v>
      </c>
      <c r="AB40" s="6">
        <v>2</v>
      </c>
      <c r="AC40" s="6">
        <v>2</v>
      </c>
      <c r="AD40" s="6">
        <v>2</v>
      </c>
      <c r="AE40" s="6">
        <v>2</v>
      </c>
      <c r="AF40" s="6">
        <v>2</v>
      </c>
      <c r="AG40" s="6">
        <v>2</v>
      </c>
      <c r="AH40" s="6">
        <v>2</v>
      </c>
      <c r="AI40" s="6">
        <v>2</v>
      </c>
      <c r="AJ40" s="6">
        <v>2</v>
      </c>
      <c r="AK40" s="37">
        <v>2</v>
      </c>
      <c r="AL40" s="6">
        <v>2</v>
      </c>
      <c r="AM40" s="6">
        <v>2</v>
      </c>
      <c r="AN40" s="6">
        <v>2</v>
      </c>
      <c r="AO40" s="6">
        <v>2</v>
      </c>
      <c r="AP40" s="6">
        <v>2</v>
      </c>
      <c r="AQ40" s="6">
        <v>1</v>
      </c>
      <c r="AR40" s="6">
        <v>2</v>
      </c>
      <c r="AS40" s="6">
        <v>2</v>
      </c>
      <c r="AT40" s="6">
        <v>2</v>
      </c>
      <c r="AU40" s="6">
        <v>2</v>
      </c>
      <c r="AV40" s="6">
        <v>2</v>
      </c>
      <c r="AW40" s="6">
        <v>2</v>
      </c>
      <c r="AX40" s="6">
        <v>2</v>
      </c>
      <c r="AY40" s="6">
        <v>2</v>
      </c>
      <c r="AZ40" s="6">
        <v>2</v>
      </c>
      <c r="BA40" s="6">
        <v>2</v>
      </c>
      <c r="BB40" s="6">
        <v>2</v>
      </c>
      <c r="BC40" s="6">
        <v>2</v>
      </c>
      <c r="BD40" s="6">
        <v>2</v>
      </c>
      <c r="BE40" s="6">
        <v>2</v>
      </c>
      <c r="BF40" s="6">
        <v>2</v>
      </c>
      <c r="BG40" s="6">
        <v>2</v>
      </c>
      <c r="BH40" s="6">
        <v>2</v>
      </c>
      <c r="BI40" s="6">
        <v>2</v>
      </c>
      <c r="BJ40" s="6">
        <v>2</v>
      </c>
      <c r="BK40" s="6">
        <v>2</v>
      </c>
      <c r="BL40" s="6">
        <v>2</v>
      </c>
      <c r="BM40" s="6">
        <v>2</v>
      </c>
      <c r="BN40" s="6">
        <v>2</v>
      </c>
      <c r="BO40" s="6">
        <v>2</v>
      </c>
    </row>
    <row r="41" spans="26:67" x14ac:dyDescent="0.25">
      <c r="Z41" s="130"/>
      <c r="AA41" s="3" t="s">
        <v>72</v>
      </c>
      <c r="AB41" s="6">
        <v>2</v>
      </c>
      <c r="AC41" s="6">
        <v>2</v>
      </c>
      <c r="AD41" s="6">
        <v>2</v>
      </c>
      <c r="AE41" s="6">
        <v>2</v>
      </c>
      <c r="AF41" s="6">
        <v>2</v>
      </c>
      <c r="AG41" s="6">
        <v>2</v>
      </c>
      <c r="AH41" s="6">
        <v>2</v>
      </c>
      <c r="AI41" s="6">
        <v>2</v>
      </c>
      <c r="AJ41" s="6">
        <v>2</v>
      </c>
      <c r="AK41" s="37">
        <v>2</v>
      </c>
      <c r="AL41" s="6">
        <v>2</v>
      </c>
      <c r="AM41" s="6">
        <v>2</v>
      </c>
      <c r="AN41" s="6">
        <v>2</v>
      </c>
      <c r="AO41" s="6">
        <v>2</v>
      </c>
      <c r="AP41" s="6">
        <v>2</v>
      </c>
      <c r="AQ41" s="6">
        <v>1</v>
      </c>
      <c r="AR41" s="6">
        <v>2</v>
      </c>
      <c r="AS41" s="6">
        <v>2</v>
      </c>
      <c r="AT41" s="6">
        <v>2</v>
      </c>
      <c r="AU41" s="6">
        <v>2</v>
      </c>
      <c r="AV41" s="6">
        <v>2</v>
      </c>
      <c r="AW41" s="6">
        <v>2</v>
      </c>
      <c r="AX41" s="6">
        <v>2</v>
      </c>
      <c r="AY41" s="6">
        <v>2</v>
      </c>
      <c r="AZ41" s="6">
        <v>2</v>
      </c>
      <c r="BA41" s="6">
        <v>1</v>
      </c>
      <c r="BB41" s="6">
        <v>2</v>
      </c>
      <c r="BC41" s="6">
        <v>2</v>
      </c>
      <c r="BD41" s="6">
        <v>2</v>
      </c>
      <c r="BE41" s="6">
        <v>2</v>
      </c>
      <c r="BF41" s="6">
        <v>2</v>
      </c>
      <c r="BG41" s="6">
        <v>2</v>
      </c>
      <c r="BH41" s="6">
        <v>2</v>
      </c>
      <c r="BI41" s="6">
        <v>2</v>
      </c>
      <c r="BJ41" s="6">
        <v>2</v>
      </c>
      <c r="BK41" s="6">
        <v>2</v>
      </c>
      <c r="BL41" s="6">
        <v>2</v>
      </c>
      <c r="BM41" s="6">
        <v>2</v>
      </c>
      <c r="BN41" s="6">
        <v>2</v>
      </c>
      <c r="BO41" s="6">
        <v>2</v>
      </c>
    </row>
    <row r="42" spans="26:67" ht="18" customHeight="1" x14ac:dyDescent="0.25">
      <c r="Z42" s="2"/>
      <c r="AA42" s="3" t="s">
        <v>72</v>
      </c>
      <c r="AB42" s="6">
        <v>2</v>
      </c>
      <c r="AC42" s="6">
        <v>2</v>
      </c>
      <c r="AD42" s="6">
        <v>2</v>
      </c>
      <c r="AE42" s="6">
        <v>2</v>
      </c>
      <c r="AF42" s="6">
        <v>2</v>
      </c>
      <c r="AG42" s="6">
        <v>2</v>
      </c>
      <c r="AH42" s="6">
        <v>2</v>
      </c>
      <c r="AI42" s="6">
        <v>2</v>
      </c>
      <c r="AJ42" s="6">
        <v>2</v>
      </c>
      <c r="AK42" s="37">
        <v>2</v>
      </c>
      <c r="AM42" s="6">
        <v>2</v>
      </c>
      <c r="AN42" s="6">
        <v>2</v>
      </c>
      <c r="AO42" s="6">
        <v>2</v>
      </c>
      <c r="AP42" s="6">
        <v>2</v>
      </c>
      <c r="AQ42" s="6">
        <v>2</v>
      </c>
      <c r="AR42" s="6">
        <v>1</v>
      </c>
      <c r="AS42" s="6">
        <v>2</v>
      </c>
      <c r="AT42" s="6">
        <v>2</v>
      </c>
      <c r="AU42" s="6">
        <v>2</v>
      </c>
      <c r="AV42" s="6">
        <v>2</v>
      </c>
    </row>
    <row r="43" spans="26:67" ht="18" customHeight="1" x14ac:dyDescent="0.25"/>
    <row r="44" spans="26:67" ht="18" customHeight="1" x14ac:dyDescent="0.25"/>
    <row r="45" spans="26:67" ht="18" customHeight="1" x14ac:dyDescent="0.25"/>
  </sheetData>
  <mergeCells count="46">
    <mergeCell ref="G24:G25"/>
    <mergeCell ref="F24:F25"/>
    <mergeCell ref="E24:E25"/>
    <mergeCell ref="D24:D25"/>
    <mergeCell ref="C24:C25"/>
    <mergeCell ref="L24:L25"/>
    <mergeCell ref="K24:K25"/>
    <mergeCell ref="J24:J25"/>
    <mergeCell ref="I24:I25"/>
    <mergeCell ref="H24:H25"/>
    <mergeCell ref="Q24:Q25"/>
    <mergeCell ref="P24:P25"/>
    <mergeCell ref="O24:O25"/>
    <mergeCell ref="N24:N25"/>
    <mergeCell ref="M24:M25"/>
    <mergeCell ref="U22:U23"/>
    <mergeCell ref="U24:U25"/>
    <mergeCell ref="T24:T25"/>
    <mergeCell ref="S24:S25"/>
    <mergeCell ref="R24:R25"/>
    <mergeCell ref="P22:P23"/>
    <mergeCell ref="Q22:Q23"/>
    <mergeCell ref="R22:R23"/>
    <mergeCell ref="S22:S23"/>
    <mergeCell ref="T22:T23"/>
    <mergeCell ref="K22:K23"/>
    <mergeCell ref="L22:L23"/>
    <mergeCell ref="M22:M23"/>
    <mergeCell ref="N22:N23"/>
    <mergeCell ref="O22:O23"/>
    <mergeCell ref="Z2:Z11"/>
    <mergeCell ref="Z12:Z21"/>
    <mergeCell ref="Z22:Z31"/>
    <mergeCell ref="Z32:Z41"/>
    <mergeCell ref="A22:A23"/>
    <mergeCell ref="A24:A25"/>
    <mergeCell ref="B22:B23"/>
    <mergeCell ref="C22:C23"/>
    <mergeCell ref="D22:D23"/>
    <mergeCell ref="E22:E23"/>
    <mergeCell ref="B24:B25"/>
    <mergeCell ref="F22:F23"/>
    <mergeCell ref="G22:G23"/>
    <mergeCell ref="H22:H23"/>
    <mergeCell ref="I22:I23"/>
    <mergeCell ref="J22:J23"/>
  </mergeCells>
  <phoneticPr fontId="3" type="noConversion"/>
  <conditionalFormatting sqref="B5:W5 W2:W4 B1:V4">
    <cfRule type="colorScale" priority="17">
      <colorScale>
        <cfvo type="num" val="4"/>
        <cfvo type="num" val="23"/>
        <cfvo type="num" val="28"/>
        <color theme="0"/>
        <color theme="0" tint="-0.249977111117893"/>
        <color theme="1" tint="4.9989318521683403E-2"/>
      </colorScale>
    </cfRule>
  </conditionalFormatting>
  <conditionalFormatting sqref="B19:W19 B9:W12">
    <cfRule type="colorScale" priority="10">
      <colorScale>
        <cfvo type="num" val="4"/>
        <cfvo type="num" val="25"/>
        <cfvo type="num" val="28"/>
        <color theme="0"/>
        <color theme="8"/>
        <color theme="8" tint="-0.499984740745262"/>
      </colorScale>
    </cfRule>
  </conditionalFormatting>
  <conditionalFormatting sqref="B22:U22">
    <cfRule type="colorScale" priority="6">
      <colorScale>
        <cfvo type="num" val="4"/>
        <cfvo type="num" val="25"/>
        <cfvo type="num" val="28"/>
        <color theme="0"/>
        <color theme="8"/>
        <color theme="8" tint="-0.499984740745262"/>
      </colorScale>
    </cfRule>
  </conditionalFormatting>
  <conditionalFormatting sqref="W22:W25">
    <cfRule type="colorScale" priority="4">
      <colorScale>
        <cfvo type="num" val="4"/>
        <cfvo type="num" val="25"/>
        <cfvo type="num" val="28"/>
        <color theme="0"/>
        <color theme="8"/>
        <color theme="8" tint="-0.499984740745262"/>
      </colorScale>
    </cfRule>
  </conditionalFormatting>
  <conditionalFormatting sqref="B24:U24">
    <cfRule type="colorScale" priority="2">
      <colorScale>
        <cfvo type="num" val="4"/>
        <cfvo type="num" val="25"/>
        <cfvo type="num" val="28"/>
        <color theme="0"/>
        <color theme="8"/>
        <color theme="8" tint="-0.499984740745262"/>
      </colorScale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4BC13-7714-4DE5-8A49-4C51BB7BF6E2}">
  <dimension ref="A1:Y32"/>
  <sheetViews>
    <sheetView workbookViewId="0">
      <selection activeCell="A13" sqref="A13"/>
    </sheetView>
  </sheetViews>
  <sheetFormatPr defaultRowHeight="15" x14ac:dyDescent="0.25"/>
  <cols>
    <col min="1" max="1" width="43.7109375" customWidth="1"/>
    <col min="2" max="21" width="3.5703125" customWidth="1"/>
    <col min="22" max="22" width="1.85546875" customWidth="1"/>
    <col min="23" max="23" width="3.5703125" customWidth="1"/>
    <col min="24" max="24" width="11" customWidth="1"/>
  </cols>
  <sheetData>
    <row r="1" spans="1:25" x14ac:dyDescent="0.25">
      <c r="A1" s="133" t="s">
        <v>97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11"/>
      <c r="W1" s="111"/>
      <c r="X1" s="111"/>
      <c r="Y1" s="111"/>
    </row>
    <row r="2" spans="1:25" ht="15.75" x14ac:dyDescent="0.25">
      <c r="A2" s="112"/>
      <c r="B2" s="112" t="s">
        <v>77</v>
      </c>
      <c r="C2" s="112" t="s">
        <v>78</v>
      </c>
      <c r="D2" s="112" t="s">
        <v>79</v>
      </c>
      <c r="E2" s="112" t="s">
        <v>80</v>
      </c>
      <c r="F2" s="112" t="s">
        <v>81</v>
      </c>
      <c r="G2" s="112" t="s">
        <v>82</v>
      </c>
      <c r="H2" s="112" t="s">
        <v>83</v>
      </c>
      <c r="I2" s="112" t="s">
        <v>84</v>
      </c>
      <c r="J2" s="112" t="s">
        <v>85</v>
      </c>
      <c r="K2" s="112" t="s">
        <v>86</v>
      </c>
      <c r="L2" s="112" t="s">
        <v>87</v>
      </c>
      <c r="M2" s="112" t="s">
        <v>88</v>
      </c>
      <c r="N2" s="112" t="s">
        <v>89</v>
      </c>
      <c r="O2" s="112" t="s">
        <v>90</v>
      </c>
      <c r="P2" s="112" t="s">
        <v>91</v>
      </c>
      <c r="Q2" s="112" t="s">
        <v>92</v>
      </c>
      <c r="R2" s="112" t="s">
        <v>93</v>
      </c>
      <c r="S2" s="112" t="s">
        <v>94</v>
      </c>
      <c r="T2" s="112" t="s">
        <v>95</v>
      </c>
      <c r="U2" s="112" t="s">
        <v>96</v>
      </c>
      <c r="V2" s="112"/>
      <c r="W2" s="112" t="s">
        <v>98</v>
      </c>
      <c r="X2" s="112"/>
      <c r="Y2" s="111"/>
    </row>
    <row r="3" spans="1:25" ht="15.75" x14ac:dyDescent="0.25">
      <c r="A3" s="113" t="s">
        <v>14</v>
      </c>
      <c r="B3" s="114">
        <v>1</v>
      </c>
      <c r="C3" s="114">
        <v>1</v>
      </c>
      <c r="D3" s="114">
        <v>4</v>
      </c>
      <c r="E3" s="114">
        <v>1</v>
      </c>
      <c r="F3" s="114">
        <v>3</v>
      </c>
      <c r="G3" s="114">
        <v>5</v>
      </c>
      <c r="H3" s="114">
        <v>0</v>
      </c>
      <c r="I3" s="114">
        <v>3</v>
      </c>
      <c r="J3" s="114">
        <v>2</v>
      </c>
      <c r="K3" s="114">
        <v>0</v>
      </c>
      <c r="L3" s="114">
        <v>0</v>
      </c>
      <c r="M3" s="114">
        <v>1</v>
      </c>
      <c r="N3" s="114">
        <v>4</v>
      </c>
      <c r="O3" s="114">
        <v>1</v>
      </c>
      <c r="P3" s="114">
        <v>0</v>
      </c>
      <c r="Q3" s="114">
        <v>0</v>
      </c>
      <c r="R3" s="114">
        <v>2</v>
      </c>
      <c r="S3" s="114">
        <v>0</v>
      </c>
      <c r="T3" s="114">
        <v>0</v>
      </c>
      <c r="U3" s="114">
        <v>0</v>
      </c>
      <c r="V3" s="115"/>
      <c r="W3" s="114">
        <v>0</v>
      </c>
      <c r="X3" s="112" t="s">
        <v>10</v>
      </c>
      <c r="Y3" s="111">
        <f>SUM(B3:U3)</f>
        <v>28</v>
      </c>
    </row>
    <row r="4" spans="1:25" ht="15.75" x14ac:dyDescent="0.25">
      <c r="A4" s="113" t="s">
        <v>15</v>
      </c>
      <c r="B4" s="114">
        <v>1</v>
      </c>
      <c r="C4" s="114">
        <v>0</v>
      </c>
      <c r="D4" s="114">
        <v>3</v>
      </c>
      <c r="E4" s="114">
        <v>2</v>
      </c>
      <c r="F4" s="114">
        <v>3</v>
      </c>
      <c r="G4" s="114">
        <v>0</v>
      </c>
      <c r="H4" s="114">
        <v>0</v>
      </c>
      <c r="I4" s="114">
        <v>3</v>
      </c>
      <c r="J4" s="114">
        <v>1</v>
      </c>
      <c r="K4" s="114">
        <v>0</v>
      </c>
      <c r="L4" s="114">
        <v>1</v>
      </c>
      <c r="M4" s="114">
        <v>0</v>
      </c>
      <c r="N4" s="114">
        <v>1</v>
      </c>
      <c r="O4" s="114">
        <v>1</v>
      </c>
      <c r="P4" s="114">
        <v>0</v>
      </c>
      <c r="Q4" s="114">
        <v>0</v>
      </c>
      <c r="R4" s="114">
        <v>2</v>
      </c>
      <c r="S4" s="114">
        <v>2</v>
      </c>
      <c r="T4" s="114">
        <v>0</v>
      </c>
      <c r="U4" s="114">
        <v>0</v>
      </c>
      <c r="V4" s="115"/>
      <c r="W4" s="114">
        <v>1</v>
      </c>
      <c r="X4" s="112"/>
      <c r="Y4" s="111">
        <f t="shared" ref="Y4:Y10" si="0">SUM(B4:U4)</f>
        <v>20</v>
      </c>
    </row>
    <row r="5" spans="1:25" ht="15.75" x14ac:dyDescent="0.25">
      <c r="A5" s="113" t="s">
        <v>99</v>
      </c>
      <c r="B5" s="114">
        <v>2</v>
      </c>
      <c r="C5" s="114">
        <v>1</v>
      </c>
      <c r="D5" s="114">
        <v>4</v>
      </c>
      <c r="E5" s="114">
        <v>1</v>
      </c>
      <c r="F5" s="114">
        <v>2</v>
      </c>
      <c r="G5" s="114">
        <v>4</v>
      </c>
      <c r="H5" s="114">
        <v>2</v>
      </c>
      <c r="I5" s="114">
        <v>5</v>
      </c>
      <c r="J5" s="114">
        <v>1</v>
      </c>
      <c r="K5" s="114">
        <v>0</v>
      </c>
      <c r="L5" s="114">
        <v>1</v>
      </c>
      <c r="M5" s="114">
        <v>1</v>
      </c>
      <c r="N5" s="114">
        <v>1</v>
      </c>
      <c r="O5" s="114">
        <v>1</v>
      </c>
      <c r="P5" s="114">
        <v>0</v>
      </c>
      <c r="Q5" s="114">
        <v>1</v>
      </c>
      <c r="R5" s="114">
        <v>1</v>
      </c>
      <c r="S5" s="114">
        <v>0</v>
      </c>
      <c r="T5" s="114">
        <v>0</v>
      </c>
      <c r="U5" s="114">
        <v>2</v>
      </c>
      <c r="V5" s="115"/>
      <c r="W5" s="114">
        <v>2</v>
      </c>
      <c r="X5" s="112" t="s">
        <v>11</v>
      </c>
      <c r="Y5" s="111">
        <f t="shared" si="0"/>
        <v>30</v>
      </c>
    </row>
    <row r="6" spans="1:25" ht="15.75" x14ac:dyDescent="0.25">
      <c r="A6" s="113" t="s">
        <v>16</v>
      </c>
      <c r="B6" s="114">
        <v>1</v>
      </c>
      <c r="C6" s="114">
        <v>4</v>
      </c>
      <c r="D6" s="114">
        <v>6</v>
      </c>
      <c r="E6" s="114">
        <v>0</v>
      </c>
      <c r="F6" s="114">
        <v>2</v>
      </c>
      <c r="G6" s="114">
        <v>3</v>
      </c>
      <c r="H6" s="114">
        <v>1</v>
      </c>
      <c r="I6" s="114">
        <v>4</v>
      </c>
      <c r="J6" s="114">
        <v>2</v>
      </c>
      <c r="K6" s="114">
        <v>1</v>
      </c>
      <c r="L6" s="114">
        <v>2</v>
      </c>
      <c r="M6" s="114">
        <v>0</v>
      </c>
      <c r="N6" s="114">
        <v>1</v>
      </c>
      <c r="O6" s="114">
        <v>2</v>
      </c>
      <c r="P6" s="114">
        <v>2</v>
      </c>
      <c r="Q6" s="114">
        <v>0</v>
      </c>
      <c r="R6" s="114">
        <v>2</v>
      </c>
      <c r="S6" s="114">
        <v>2</v>
      </c>
      <c r="T6" s="114">
        <v>1</v>
      </c>
      <c r="U6" s="114">
        <v>1</v>
      </c>
      <c r="V6" s="115"/>
      <c r="W6" s="114">
        <v>3</v>
      </c>
      <c r="X6" s="112"/>
      <c r="Y6" s="111">
        <f t="shared" si="0"/>
        <v>37</v>
      </c>
    </row>
    <row r="7" spans="1:25" ht="15.75" x14ac:dyDescent="0.25">
      <c r="A7" s="113" t="s">
        <v>17</v>
      </c>
      <c r="B7" s="114">
        <v>1</v>
      </c>
      <c r="C7" s="114">
        <v>2</v>
      </c>
      <c r="D7" s="114">
        <v>5</v>
      </c>
      <c r="E7" s="114">
        <v>4</v>
      </c>
      <c r="F7" s="114">
        <v>2</v>
      </c>
      <c r="G7" s="114">
        <v>4</v>
      </c>
      <c r="H7" s="114">
        <v>2</v>
      </c>
      <c r="I7" s="114">
        <v>2</v>
      </c>
      <c r="J7" s="114">
        <v>1</v>
      </c>
      <c r="K7" s="114">
        <v>0</v>
      </c>
      <c r="L7" s="114">
        <v>1</v>
      </c>
      <c r="M7" s="114">
        <v>2</v>
      </c>
      <c r="N7" s="114">
        <v>0</v>
      </c>
      <c r="O7" s="114">
        <v>2</v>
      </c>
      <c r="P7" s="114">
        <v>1</v>
      </c>
      <c r="Q7" s="114">
        <v>1</v>
      </c>
      <c r="R7" s="114">
        <v>2</v>
      </c>
      <c r="S7" s="114">
        <v>0</v>
      </c>
      <c r="T7" s="114">
        <v>0</v>
      </c>
      <c r="U7" s="114">
        <v>2</v>
      </c>
      <c r="V7" s="115"/>
      <c r="W7" s="114">
        <v>4</v>
      </c>
      <c r="X7" s="112" t="s">
        <v>12</v>
      </c>
      <c r="Y7" s="111">
        <f t="shared" si="0"/>
        <v>34</v>
      </c>
    </row>
    <row r="8" spans="1:25" ht="15.75" x14ac:dyDescent="0.25">
      <c r="A8" s="113" t="s">
        <v>18</v>
      </c>
      <c r="B8" s="114">
        <v>1</v>
      </c>
      <c r="C8" s="114">
        <v>2</v>
      </c>
      <c r="D8" s="114">
        <v>6</v>
      </c>
      <c r="E8" s="114">
        <v>6</v>
      </c>
      <c r="F8" s="114">
        <v>2</v>
      </c>
      <c r="G8" s="114">
        <v>3</v>
      </c>
      <c r="H8" s="114">
        <v>3</v>
      </c>
      <c r="I8" s="114">
        <v>3</v>
      </c>
      <c r="J8" s="114">
        <v>2</v>
      </c>
      <c r="K8" s="114">
        <v>2</v>
      </c>
      <c r="L8" s="114">
        <v>2</v>
      </c>
      <c r="M8" s="114">
        <v>0</v>
      </c>
      <c r="N8" s="114">
        <v>2</v>
      </c>
      <c r="O8" s="114">
        <v>3</v>
      </c>
      <c r="P8" s="114">
        <v>1</v>
      </c>
      <c r="Q8" s="114">
        <v>1</v>
      </c>
      <c r="R8" s="114">
        <v>2</v>
      </c>
      <c r="S8" s="114">
        <v>2</v>
      </c>
      <c r="T8" s="114">
        <v>1</v>
      </c>
      <c r="U8" s="114">
        <v>2</v>
      </c>
      <c r="V8" s="115"/>
      <c r="W8" s="114">
        <v>5</v>
      </c>
      <c r="X8" s="112"/>
      <c r="Y8" s="111">
        <f t="shared" si="0"/>
        <v>46</v>
      </c>
    </row>
    <row r="9" spans="1:25" ht="15.75" x14ac:dyDescent="0.25">
      <c r="A9" s="113" t="s">
        <v>19</v>
      </c>
      <c r="B9" s="114">
        <v>0</v>
      </c>
      <c r="C9" s="114">
        <v>2</v>
      </c>
      <c r="D9" s="114">
        <v>4</v>
      </c>
      <c r="E9" s="114">
        <v>4</v>
      </c>
      <c r="F9" s="114">
        <v>2</v>
      </c>
      <c r="G9" s="114">
        <v>4</v>
      </c>
      <c r="H9" s="114">
        <v>0</v>
      </c>
      <c r="I9" s="114">
        <v>3</v>
      </c>
      <c r="J9" s="114">
        <v>1</v>
      </c>
      <c r="K9" s="114">
        <v>0</v>
      </c>
      <c r="L9" s="114">
        <v>0</v>
      </c>
      <c r="M9" s="114">
        <v>0</v>
      </c>
      <c r="N9" s="114">
        <v>0</v>
      </c>
      <c r="O9" s="114">
        <v>2</v>
      </c>
      <c r="P9" s="114">
        <v>0</v>
      </c>
      <c r="Q9" s="114">
        <v>0</v>
      </c>
      <c r="R9" s="114">
        <v>2</v>
      </c>
      <c r="S9" s="114">
        <v>0</v>
      </c>
      <c r="T9" s="114">
        <v>1</v>
      </c>
      <c r="U9" s="114">
        <v>1</v>
      </c>
      <c r="V9" s="115"/>
      <c r="W9" s="114">
        <v>6</v>
      </c>
      <c r="X9" s="112" t="s">
        <v>13</v>
      </c>
      <c r="Y9" s="111">
        <f t="shared" si="0"/>
        <v>26</v>
      </c>
    </row>
    <row r="10" spans="1:25" ht="15.75" x14ac:dyDescent="0.25">
      <c r="A10" s="113" t="s">
        <v>20</v>
      </c>
      <c r="B10" s="114">
        <v>0</v>
      </c>
      <c r="C10" s="114">
        <v>0</v>
      </c>
      <c r="D10" s="114">
        <v>4</v>
      </c>
      <c r="E10" s="114">
        <v>0</v>
      </c>
      <c r="F10" s="114">
        <v>1</v>
      </c>
      <c r="G10" s="114">
        <v>3</v>
      </c>
      <c r="H10" s="114">
        <v>2</v>
      </c>
      <c r="I10" s="114">
        <v>3</v>
      </c>
      <c r="J10" s="114">
        <v>0</v>
      </c>
      <c r="K10" s="114">
        <v>0</v>
      </c>
      <c r="L10" s="114">
        <v>1</v>
      </c>
      <c r="M10" s="114">
        <v>0</v>
      </c>
      <c r="N10" s="114">
        <v>2</v>
      </c>
      <c r="O10" s="114">
        <v>1</v>
      </c>
      <c r="P10" s="114">
        <v>2</v>
      </c>
      <c r="Q10" s="114">
        <v>0</v>
      </c>
      <c r="R10" s="114">
        <v>0</v>
      </c>
      <c r="S10" s="114">
        <v>0</v>
      </c>
      <c r="T10" s="114">
        <v>3</v>
      </c>
      <c r="U10" s="114">
        <v>0</v>
      </c>
      <c r="V10" s="115"/>
      <c r="W10" s="115"/>
      <c r="X10" s="112"/>
      <c r="Y10" s="111">
        <f t="shared" si="0"/>
        <v>22</v>
      </c>
    </row>
    <row r="11" spans="1:25" ht="15.75" x14ac:dyDescent="0.25">
      <c r="A11" s="113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2"/>
      <c r="Y11" s="111"/>
    </row>
    <row r="12" spans="1:25" x14ac:dyDescent="0.25">
      <c r="A12" s="113" t="s">
        <v>100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</row>
    <row r="13" spans="1:25" ht="15.75" x14ac:dyDescent="0.25">
      <c r="A13" s="112"/>
      <c r="B13" s="112" t="s">
        <v>77</v>
      </c>
      <c r="C13" s="112" t="s">
        <v>78</v>
      </c>
      <c r="D13" s="112" t="s">
        <v>79</v>
      </c>
      <c r="E13" s="112" t="s">
        <v>80</v>
      </c>
      <c r="F13" s="112" t="s">
        <v>81</v>
      </c>
      <c r="G13" s="112" t="s">
        <v>82</v>
      </c>
      <c r="H13" s="112" t="s">
        <v>83</v>
      </c>
      <c r="I13" s="112" t="s">
        <v>84</v>
      </c>
      <c r="J13" s="112" t="s">
        <v>85</v>
      </c>
      <c r="K13" s="112" t="s">
        <v>86</v>
      </c>
      <c r="L13" s="112" t="s">
        <v>87</v>
      </c>
      <c r="M13" s="112" t="s">
        <v>88</v>
      </c>
      <c r="N13" s="112" t="s">
        <v>89</v>
      </c>
      <c r="O13" s="112" t="s">
        <v>90</v>
      </c>
      <c r="P13" s="112" t="s">
        <v>91</v>
      </c>
      <c r="Q13" s="112" t="s">
        <v>92</v>
      </c>
      <c r="R13" s="112" t="s">
        <v>93</v>
      </c>
      <c r="S13" s="112" t="s">
        <v>94</v>
      </c>
      <c r="T13" s="112" t="s">
        <v>95</v>
      </c>
      <c r="U13" s="112" t="s">
        <v>96</v>
      </c>
      <c r="V13" s="112"/>
      <c r="W13" s="112" t="s">
        <v>98</v>
      </c>
      <c r="X13" s="112"/>
      <c r="Y13" s="111"/>
    </row>
    <row r="14" spans="1:25" ht="15.75" x14ac:dyDescent="0.25">
      <c r="A14" s="113" t="s">
        <v>15</v>
      </c>
      <c r="B14" s="114">
        <v>1</v>
      </c>
      <c r="C14" s="114">
        <v>0</v>
      </c>
      <c r="D14" s="114">
        <v>3</v>
      </c>
      <c r="E14" s="114">
        <v>2</v>
      </c>
      <c r="F14" s="114">
        <v>3</v>
      </c>
      <c r="G14" s="114">
        <v>0</v>
      </c>
      <c r="H14" s="114">
        <v>0</v>
      </c>
      <c r="I14" s="114">
        <v>3</v>
      </c>
      <c r="J14" s="114">
        <v>1</v>
      </c>
      <c r="K14" s="114">
        <v>0</v>
      </c>
      <c r="L14" s="114">
        <v>1</v>
      </c>
      <c r="M14" s="114">
        <v>0</v>
      </c>
      <c r="N14" s="114">
        <v>1</v>
      </c>
      <c r="O14" s="114">
        <v>1</v>
      </c>
      <c r="P14" s="114">
        <v>0</v>
      </c>
      <c r="Q14" s="114">
        <v>0</v>
      </c>
      <c r="R14" s="114">
        <v>2</v>
      </c>
      <c r="S14" s="114">
        <v>2</v>
      </c>
      <c r="T14" s="114">
        <v>0</v>
      </c>
      <c r="U14" s="114">
        <v>0</v>
      </c>
      <c r="V14" s="115"/>
      <c r="W14" s="114">
        <v>0</v>
      </c>
      <c r="X14" s="112" t="s">
        <v>10</v>
      </c>
      <c r="Y14" s="111">
        <f t="shared" ref="Y14:Y21" si="1">SUM(B14:U14)</f>
        <v>20</v>
      </c>
    </row>
    <row r="15" spans="1:25" ht="15.75" x14ac:dyDescent="0.25">
      <c r="A15" s="113" t="s">
        <v>20</v>
      </c>
      <c r="B15" s="114">
        <v>0</v>
      </c>
      <c r="C15" s="114">
        <v>0</v>
      </c>
      <c r="D15" s="114">
        <v>4</v>
      </c>
      <c r="E15" s="114">
        <v>0</v>
      </c>
      <c r="F15" s="114">
        <v>1</v>
      </c>
      <c r="G15" s="114">
        <v>3</v>
      </c>
      <c r="H15" s="114">
        <v>2</v>
      </c>
      <c r="I15" s="114">
        <v>3</v>
      </c>
      <c r="J15" s="114">
        <v>0</v>
      </c>
      <c r="K15" s="114">
        <v>0</v>
      </c>
      <c r="L15" s="114">
        <v>1</v>
      </c>
      <c r="M15" s="114">
        <v>0</v>
      </c>
      <c r="N15" s="114">
        <v>2</v>
      </c>
      <c r="O15" s="114">
        <v>1</v>
      </c>
      <c r="P15" s="114">
        <v>2</v>
      </c>
      <c r="Q15" s="114">
        <v>0</v>
      </c>
      <c r="R15" s="114">
        <v>0</v>
      </c>
      <c r="S15" s="114">
        <v>0</v>
      </c>
      <c r="T15" s="114">
        <v>3</v>
      </c>
      <c r="U15" s="114">
        <v>0</v>
      </c>
      <c r="V15" s="115"/>
      <c r="W15" s="114">
        <v>1</v>
      </c>
      <c r="X15" s="112"/>
      <c r="Y15" s="111">
        <f t="shared" si="1"/>
        <v>22</v>
      </c>
    </row>
    <row r="16" spans="1:25" ht="15.75" x14ac:dyDescent="0.25">
      <c r="A16" s="113" t="s">
        <v>19</v>
      </c>
      <c r="B16" s="114">
        <v>0</v>
      </c>
      <c r="C16" s="114">
        <v>2</v>
      </c>
      <c r="D16" s="114">
        <v>4</v>
      </c>
      <c r="E16" s="114">
        <v>4</v>
      </c>
      <c r="F16" s="114">
        <v>2</v>
      </c>
      <c r="G16" s="114">
        <v>4</v>
      </c>
      <c r="H16" s="114">
        <v>0</v>
      </c>
      <c r="I16" s="114">
        <v>3</v>
      </c>
      <c r="J16" s="114">
        <v>1</v>
      </c>
      <c r="K16" s="114">
        <v>0</v>
      </c>
      <c r="L16" s="114">
        <v>0</v>
      </c>
      <c r="M16" s="114">
        <v>0</v>
      </c>
      <c r="N16" s="114">
        <v>0</v>
      </c>
      <c r="O16" s="114">
        <v>2</v>
      </c>
      <c r="P16" s="114">
        <v>0</v>
      </c>
      <c r="Q16" s="114">
        <v>0</v>
      </c>
      <c r="R16" s="114">
        <v>2</v>
      </c>
      <c r="S16" s="114">
        <v>0</v>
      </c>
      <c r="T16" s="114">
        <v>1</v>
      </c>
      <c r="U16" s="114">
        <v>1</v>
      </c>
      <c r="V16" s="115"/>
      <c r="W16" s="114">
        <v>2</v>
      </c>
      <c r="X16" s="112" t="s">
        <v>11</v>
      </c>
      <c r="Y16" s="111">
        <f t="shared" si="1"/>
        <v>26</v>
      </c>
    </row>
    <row r="17" spans="1:25" ht="15.75" x14ac:dyDescent="0.25">
      <c r="A17" s="113" t="s">
        <v>14</v>
      </c>
      <c r="B17" s="114">
        <v>1</v>
      </c>
      <c r="C17" s="114">
        <v>1</v>
      </c>
      <c r="D17" s="114">
        <v>4</v>
      </c>
      <c r="E17" s="114">
        <v>1</v>
      </c>
      <c r="F17" s="114">
        <v>3</v>
      </c>
      <c r="G17" s="114">
        <v>5</v>
      </c>
      <c r="H17" s="114">
        <v>0</v>
      </c>
      <c r="I17" s="114">
        <v>3</v>
      </c>
      <c r="J17" s="114">
        <v>2</v>
      </c>
      <c r="K17" s="114">
        <v>0</v>
      </c>
      <c r="L17" s="114">
        <v>0</v>
      </c>
      <c r="M17" s="114">
        <v>1</v>
      </c>
      <c r="N17" s="114">
        <v>4</v>
      </c>
      <c r="O17" s="114">
        <v>1</v>
      </c>
      <c r="P17" s="114">
        <v>0</v>
      </c>
      <c r="Q17" s="114">
        <v>0</v>
      </c>
      <c r="R17" s="114">
        <v>2</v>
      </c>
      <c r="S17" s="114">
        <v>0</v>
      </c>
      <c r="T17" s="114">
        <v>0</v>
      </c>
      <c r="U17" s="114">
        <v>0</v>
      </c>
      <c r="V17" s="115"/>
      <c r="W17" s="114">
        <v>3</v>
      </c>
      <c r="X17" s="112"/>
      <c r="Y17" s="111">
        <f t="shared" si="1"/>
        <v>28</v>
      </c>
    </row>
    <row r="18" spans="1:25" ht="15.75" x14ac:dyDescent="0.25">
      <c r="A18" s="113" t="s">
        <v>99</v>
      </c>
      <c r="B18" s="114">
        <v>2</v>
      </c>
      <c r="C18" s="114">
        <v>1</v>
      </c>
      <c r="D18" s="114">
        <v>4</v>
      </c>
      <c r="E18" s="114">
        <v>1</v>
      </c>
      <c r="F18" s="114">
        <v>2</v>
      </c>
      <c r="G18" s="114">
        <v>4</v>
      </c>
      <c r="H18" s="114">
        <v>2</v>
      </c>
      <c r="I18" s="114">
        <v>5</v>
      </c>
      <c r="J18" s="114">
        <v>1</v>
      </c>
      <c r="K18" s="114">
        <v>0</v>
      </c>
      <c r="L18" s="114">
        <v>1</v>
      </c>
      <c r="M18" s="114">
        <v>1</v>
      </c>
      <c r="N18" s="114">
        <v>1</v>
      </c>
      <c r="O18" s="114">
        <v>1</v>
      </c>
      <c r="P18" s="114">
        <v>0</v>
      </c>
      <c r="Q18" s="114">
        <v>1</v>
      </c>
      <c r="R18" s="114">
        <v>1</v>
      </c>
      <c r="S18" s="114">
        <v>0</v>
      </c>
      <c r="T18" s="114">
        <v>0</v>
      </c>
      <c r="U18" s="114">
        <v>2</v>
      </c>
      <c r="V18" s="115"/>
      <c r="W18" s="114">
        <v>4</v>
      </c>
      <c r="X18" s="112" t="s">
        <v>12</v>
      </c>
      <c r="Y18" s="111">
        <f t="shared" si="1"/>
        <v>30</v>
      </c>
    </row>
    <row r="19" spans="1:25" ht="15.75" x14ac:dyDescent="0.25">
      <c r="A19" s="113" t="s">
        <v>17</v>
      </c>
      <c r="B19" s="114">
        <v>1</v>
      </c>
      <c r="C19" s="114">
        <v>2</v>
      </c>
      <c r="D19" s="114">
        <v>5</v>
      </c>
      <c r="E19" s="114">
        <v>4</v>
      </c>
      <c r="F19" s="114">
        <v>2</v>
      </c>
      <c r="G19" s="114">
        <v>4</v>
      </c>
      <c r="H19" s="114">
        <v>2</v>
      </c>
      <c r="I19" s="114">
        <v>2</v>
      </c>
      <c r="J19" s="114">
        <v>1</v>
      </c>
      <c r="K19" s="114">
        <v>0</v>
      </c>
      <c r="L19" s="114">
        <v>1</v>
      </c>
      <c r="M19" s="114">
        <v>2</v>
      </c>
      <c r="N19" s="114">
        <v>0</v>
      </c>
      <c r="O19" s="114">
        <v>2</v>
      </c>
      <c r="P19" s="114">
        <v>1</v>
      </c>
      <c r="Q19" s="114">
        <v>1</v>
      </c>
      <c r="R19" s="114">
        <v>2</v>
      </c>
      <c r="S19" s="114">
        <v>0</v>
      </c>
      <c r="T19" s="114">
        <v>0</v>
      </c>
      <c r="U19" s="114">
        <v>2</v>
      </c>
      <c r="V19" s="115"/>
      <c r="W19" s="114">
        <v>5</v>
      </c>
      <c r="X19" s="112"/>
      <c r="Y19" s="111">
        <f t="shared" si="1"/>
        <v>34</v>
      </c>
    </row>
    <row r="20" spans="1:25" ht="15.75" x14ac:dyDescent="0.25">
      <c r="A20" s="113" t="s">
        <v>16</v>
      </c>
      <c r="B20" s="114">
        <v>1</v>
      </c>
      <c r="C20" s="114">
        <v>4</v>
      </c>
      <c r="D20" s="114">
        <v>6</v>
      </c>
      <c r="E20" s="114">
        <v>0</v>
      </c>
      <c r="F20" s="114">
        <v>2</v>
      </c>
      <c r="G20" s="114">
        <v>3</v>
      </c>
      <c r="H20" s="114">
        <v>1</v>
      </c>
      <c r="I20" s="114">
        <v>4</v>
      </c>
      <c r="J20" s="114">
        <v>2</v>
      </c>
      <c r="K20" s="114">
        <v>1</v>
      </c>
      <c r="L20" s="114">
        <v>2</v>
      </c>
      <c r="M20" s="114">
        <v>0</v>
      </c>
      <c r="N20" s="114">
        <v>1</v>
      </c>
      <c r="O20" s="114">
        <v>2</v>
      </c>
      <c r="P20" s="114">
        <v>2</v>
      </c>
      <c r="Q20" s="114">
        <v>0</v>
      </c>
      <c r="R20" s="114">
        <v>2</v>
      </c>
      <c r="S20" s="114">
        <v>2</v>
      </c>
      <c r="T20" s="114">
        <v>1</v>
      </c>
      <c r="U20" s="114">
        <v>1</v>
      </c>
      <c r="V20" s="115"/>
      <c r="W20" s="114">
        <v>6</v>
      </c>
      <c r="X20" s="112" t="s">
        <v>13</v>
      </c>
      <c r="Y20" s="111">
        <f t="shared" si="1"/>
        <v>37</v>
      </c>
    </row>
    <row r="21" spans="1:25" ht="15.75" x14ac:dyDescent="0.25">
      <c r="A21" s="113" t="s">
        <v>18</v>
      </c>
      <c r="B21" s="114">
        <v>1</v>
      </c>
      <c r="C21" s="114">
        <v>2</v>
      </c>
      <c r="D21" s="114">
        <v>6</v>
      </c>
      <c r="E21" s="114">
        <v>6</v>
      </c>
      <c r="F21" s="114">
        <v>2</v>
      </c>
      <c r="G21" s="114">
        <v>3</v>
      </c>
      <c r="H21" s="114">
        <v>3</v>
      </c>
      <c r="I21" s="114">
        <v>3</v>
      </c>
      <c r="J21" s="114">
        <v>2</v>
      </c>
      <c r="K21" s="114">
        <v>2</v>
      </c>
      <c r="L21" s="114">
        <v>2</v>
      </c>
      <c r="M21" s="114">
        <v>0</v>
      </c>
      <c r="N21" s="114">
        <v>2</v>
      </c>
      <c r="O21" s="114">
        <v>3</v>
      </c>
      <c r="P21" s="114">
        <v>1</v>
      </c>
      <c r="Q21" s="114">
        <v>1</v>
      </c>
      <c r="R21" s="114">
        <v>2</v>
      </c>
      <c r="S21" s="114">
        <v>2</v>
      </c>
      <c r="T21" s="114">
        <v>1</v>
      </c>
      <c r="U21" s="114">
        <v>2</v>
      </c>
      <c r="V21" s="115"/>
      <c r="W21" s="111"/>
      <c r="X21" s="111"/>
      <c r="Y21" s="111">
        <f t="shared" si="1"/>
        <v>46</v>
      </c>
    </row>
    <row r="22" spans="1:25" x14ac:dyDescent="0.25">
      <c r="A22" s="111"/>
      <c r="B22" s="116">
        <f>SUM(B14:B21)</f>
        <v>7</v>
      </c>
      <c r="C22" s="116">
        <f t="shared" ref="C22:U22" si="2">SUM(C14:C21)</f>
        <v>12</v>
      </c>
      <c r="D22" s="116">
        <f t="shared" si="2"/>
        <v>36</v>
      </c>
      <c r="E22" s="116">
        <f t="shared" si="2"/>
        <v>18</v>
      </c>
      <c r="F22" s="116">
        <f t="shared" si="2"/>
        <v>17</v>
      </c>
      <c r="G22" s="116">
        <f t="shared" si="2"/>
        <v>26</v>
      </c>
      <c r="H22" s="116">
        <f t="shared" si="2"/>
        <v>10</v>
      </c>
      <c r="I22" s="116">
        <f t="shared" si="2"/>
        <v>26</v>
      </c>
      <c r="J22" s="116">
        <f t="shared" si="2"/>
        <v>10</v>
      </c>
      <c r="K22" s="116">
        <f t="shared" si="2"/>
        <v>3</v>
      </c>
      <c r="L22" s="116">
        <f t="shared" si="2"/>
        <v>8</v>
      </c>
      <c r="M22" s="116">
        <f t="shared" si="2"/>
        <v>4</v>
      </c>
      <c r="N22" s="116">
        <f t="shared" si="2"/>
        <v>11</v>
      </c>
      <c r="O22" s="116">
        <f t="shared" si="2"/>
        <v>13</v>
      </c>
      <c r="P22" s="116">
        <f t="shared" si="2"/>
        <v>6</v>
      </c>
      <c r="Q22" s="116">
        <f t="shared" si="2"/>
        <v>3</v>
      </c>
      <c r="R22" s="116">
        <f t="shared" si="2"/>
        <v>13</v>
      </c>
      <c r="S22" s="116">
        <f t="shared" si="2"/>
        <v>6</v>
      </c>
      <c r="T22" s="116">
        <f t="shared" si="2"/>
        <v>6</v>
      </c>
      <c r="U22" s="116">
        <f t="shared" si="2"/>
        <v>8</v>
      </c>
      <c r="V22" s="111"/>
      <c r="W22" s="111"/>
      <c r="X22" s="111"/>
      <c r="Y22" s="111"/>
    </row>
    <row r="23" spans="1:25" x14ac:dyDescent="0.25">
      <c r="A23" s="113" t="s">
        <v>101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1"/>
      <c r="W23" s="111"/>
      <c r="X23" s="111"/>
      <c r="Y23" s="111"/>
    </row>
    <row r="24" spans="1:25" ht="15.75" x14ac:dyDescent="0.25">
      <c r="A24" s="112"/>
      <c r="B24" s="118" t="s">
        <v>86</v>
      </c>
      <c r="C24" s="118" t="s">
        <v>92</v>
      </c>
      <c r="D24" s="118" t="s">
        <v>88</v>
      </c>
      <c r="E24" s="118" t="s">
        <v>91</v>
      </c>
      <c r="F24" s="118" t="s">
        <v>94</v>
      </c>
      <c r="G24" s="118" t="s">
        <v>95</v>
      </c>
      <c r="H24" s="118" t="s">
        <v>77</v>
      </c>
      <c r="I24" s="118" t="s">
        <v>87</v>
      </c>
      <c r="J24" s="118" t="s">
        <v>96</v>
      </c>
      <c r="K24" s="118" t="s">
        <v>83</v>
      </c>
      <c r="L24" s="118" t="s">
        <v>85</v>
      </c>
      <c r="M24" s="118" t="s">
        <v>89</v>
      </c>
      <c r="N24" s="118" t="s">
        <v>78</v>
      </c>
      <c r="O24" s="118" t="s">
        <v>90</v>
      </c>
      <c r="P24" s="118" t="s">
        <v>93</v>
      </c>
      <c r="Q24" s="118" t="s">
        <v>81</v>
      </c>
      <c r="R24" s="118" t="s">
        <v>80</v>
      </c>
      <c r="S24" s="118" t="s">
        <v>82</v>
      </c>
      <c r="T24" s="118" t="s">
        <v>84</v>
      </c>
      <c r="U24" s="118" t="s">
        <v>79</v>
      </c>
      <c r="V24" s="112"/>
      <c r="W24" s="112" t="s">
        <v>98</v>
      </c>
      <c r="X24" s="112"/>
      <c r="Y24" s="111"/>
    </row>
    <row r="25" spans="1:25" ht="15.75" x14ac:dyDescent="0.25">
      <c r="A25" s="113" t="s">
        <v>15</v>
      </c>
      <c r="B25" s="114">
        <v>0</v>
      </c>
      <c r="C25" s="114">
        <v>0</v>
      </c>
      <c r="D25" s="114">
        <v>0</v>
      </c>
      <c r="E25" s="114">
        <v>0</v>
      </c>
      <c r="F25" s="114">
        <v>2</v>
      </c>
      <c r="G25" s="114">
        <v>0</v>
      </c>
      <c r="H25" s="114">
        <v>1</v>
      </c>
      <c r="I25" s="114">
        <v>1</v>
      </c>
      <c r="J25" s="114">
        <v>0</v>
      </c>
      <c r="K25" s="114">
        <v>0</v>
      </c>
      <c r="L25" s="114">
        <v>1</v>
      </c>
      <c r="M25" s="114">
        <v>1</v>
      </c>
      <c r="N25" s="114">
        <v>0</v>
      </c>
      <c r="O25" s="114">
        <v>1</v>
      </c>
      <c r="P25" s="114">
        <v>2</v>
      </c>
      <c r="Q25" s="114">
        <v>3</v>
      </c>
      <c r="R25" s="114">
        <v>2</v>
      </c>
      <c r="S25" s="114">
        <v>0</v>
      </c>
      <c r="T25" s="114">
        <v>3</v>
      </c>
      <c r="U25" s="114">
        <v>3</v>
      </c>
      <c r="V25" s="115"/>
      <c r="W25" s="114">
        <v>0</v>
      </c>
      <c r="X25" s="112" t="s">
        <v>10</v>
      </c>
      <c r="Y25" s="111">
        <f t="shared" ref="Y25:Y32" si="3">SUM(B25:U25)</f>
        <v>20</v>
      </c>
    </row>
    <row r="26" spans="1:25" ht="15.75" x14ac:dyDescent="0.25">
      <c r="A26" s="113" t="s">
        <v>20</v>
      </c>
      <c r="B26" s="114">
        <v>0</v>
      </c>
      <c r="C26" s="114">
        <v>0</v>
      </c>
      <c r="D26" s="114">
        <v>0</v>
      </c>
      <c r="E26" s="114">
        <v>2</v>
      </c>
      <c r="F26" s="114">
        <v>0</v>
      </c>
      <c r="G26" s="114">
        <v>3</v>
      </c>
      <c r="H26" s="114">
        <v>0</v>
      </c>
      <c r="I26" s="114">
        <v>1</v>
      </c>
      <c r="J26" s="114">
        <v>0</v>
      </c>
      <c r="K26" s="114">
        <v>2</v>
      </c>
      <c r="L26" s="114">
        <v>0</v>
      </c>
      <c r="M26" s="114">
        <v>2</v>
      </c>
      <c r="N26" s="114">
        <v>0</v>
      </c>
      <c r="O26" s="114">
        <v>1</v>
      </c>
      <c r="P26" s="114">
        <v>0</v>
      </c>
      <c r="Q26" s="114">
        <v>1</v>
      </c>
      <c r="R26" s="114">
        <v>0</v>
      </c>
      <c r="S26" s="114">
        <v>3</v>
      </c>
      <c r="T26" s="114">
        <v>3</v>
      </c>
      <c r="U26" s="114">
        <v>4</v>
      </c>
      <c r="V26" s="115"/>
      <c r="W26" s="114">
        <v>1</v>
      </c>
      <c r="X26" s="112"/>
      <c r="Y26" s="111">
        <f t="shared" si="3"/>
        <v>22</v>
      </c>
    </row>
    <row r="27" spans="1:25" ht="15.75" x14ac:dyDescent="0.25">
      <c r="A27" s="113" t="s">
        <v>19</v>
      </c>
      <c r="B27" s="114">
        <v>0</v>
      </c>
      <c r="C27" s="114">
        <v>0</v>
      </c>
      <c r="D27" s="114">
        <v>0</v>
      </c>
      <c r="E27" s="114">
        <v>0</v>
      </c>
      <c r="F27" s="114">
        <v>0</v>
      </c>
      <c r="G27" s="114">
        <v>1</v>
      </c>
      <c r="H27" s="114">
        <v>0</v>
      </c>
      <c r="I27" s="114">
        <v>0</v>
      </c>
      <c r="J27" s="114">
        <v>1</v>
      </c>
      <c r="K27" s="114">
        <v>0</v>
      </c>
      <c r="L27" s="114">
        <v>1</v>
      </c>
      <c r="M27" s="114">
        <v>0</v>
      </c>
      <c r="N27" s="114">
        <v>2</v>
      </c>
      <c r="O27" s="114">
        <v>2</v>
      </c>
      <c r="P27" s="114">
        <v>2</v>
      </c>
      <c r="Q27" s="114">
        <v>2</v>
      </c>
      <c r="R27" s="114">
        <v>4</v>
      </c>
      <c r="S27" s="114">
        <v>4</v>
      </c>
      <c r="T27" s="114">
        <v>3</v>
      </c>
      <c r="U27" s="114">
        <v>4</v>
      </c>
      <c r="V27" s="115"/>
      <c r="W27" s="114">
        <v>2</v>
      </c>
      <c r="X27" s="112" t="s">
        <v>11</v>
      </c>
      <c r="Y27" s="111">
        <f t="shared" si="3"/>
        <v>26</v>
      </c>
    </row>
    <row r="28" spans="1:25" ht="15.75" x14ac:dyDescent="0.25">
      <c r="A28" s="113" t="s">
        <v>14</v>
      </c>
      <c r="B28" s="114">
        <v>0</v>
      </c>
      <c r="C28" s="114">
        <v>0</v>
      </c>
      <c r="D28" s="114">
        <v>1</v>
      </c>
      <c r="E28" s="114">
        <v>0</v>
      </c>
      <c r="F28" s="114">
        <v>0</v>
      </c>
      <c r="G28" s="114">
        <v>0</v>
      </c>
      <c r="H28" s="114">
        <v>1</v>
      </c>
      <c r="I28" s="114">
        <v>0</v>
      </c>
      <c r="J28" s="114">
        <v>0</v>
      </c>
      <c r="K28" s="114">
        <v>0</v>
      </c>
      <c r="L28" s="114">
        <v>2</v>
      </c>
      <c r="M28" s="114">
        <v>4</v>
      </c>
      <c r="N28" s="114">
        <v>1</v>
      </c>
      <c r="O28" s="114">
        <v>1</v>
      </c>
      <c r="P28" s="114">
        <v>2</v>
      </c>
      <c r="Q28" s="114">
        <v>3</v>
      </c>
      <c r="R28" s="114">
        <v>1</v>
      </c>
      <c r="S28" s="114">
        <v>5</v>
      </c>
      <c r="T28" s="114">
        <v>3</v>
      </c>
      <c r="U28" s="114">
        <v>4</v>
      </c>
      <c r="V28" s="115"/>
      <c r="W28" s="114">
        <v>3</v>
      </c>
      <c r="X28" s="112"/>
      <c r="Y28" s="111">
        <f t="shared" si="3"/>
        <v>28</v>
      </c>
    </row>
    <row r="29" spans="1:25" ht="15.75" x14ac:dyDescent="0.25">
      <c r="A29" s="113" t="s">
        <v>99</v>
      </c>
      <c r="B29" s="114">
        <v>0</v>
      </c>
      <c r="C29" s="114">
        <v>1</v>
      </c>
      <c r="D29" s="114">
        <v>1</v>
      </c>
      <c r="E29" s="114">
        <v>0</v>
      </c>
      <c r="F29" s="114">
        <v>0</v>
      </c>
      <c r="G29" s="114">
        <v>0</v>
      </c>
      <c r="H29" s="114">
        <v>2</v>
      </c>
      <c r="I29" s="114">
        <v>1</v>
      </c>
      <c r="J29" s="114">
        <v>2</v>
      </c>
      <c r="K29" s="114">
        <v>2</v>
      </c>
      <c r="L29" s="114">
        <v>1</v>
      </c>
      <c r="M29" s="114">
        <v>1</v>
      </c>
      <c r="N29" s="114">
        <v>1</v>
      </c>
      <c r="O29" s="114">
        <v>1</v>
      </c>
      <c r="P29" s="114">
        <v>1</v>
      </c>
      <c r="Q29" s="114">
        <v>2</v>
      </c>
      <c r="R29" s="114">
        <v>1</v>
      </c>
      <c r="S29" s="114">
        <v>4</v>
      </c>
      <c r="T29" s="114">
        <v>5</v>
      </c>
      <c r="U29" s="114">
        <v>4</v>
      </c>
      <c r="V29" s="115"/>
      <c r="W29" s="114">
        <v>4</v>
      </c>
      <c r="X29" s="112" t="s">
        <v>12</v>
      </c>
      <c r="Y29" s="111">
        <f t="shared" si="3"/>
        <v>30</v>
      </c>
    </row>
    <row r="30" spans="1:25" ht="15.75" x14ac:dyDescent="0.25">
      <c r="A30" s="113" t="s">
        <v>17</v>
      </c>
      <c r="B30" s="114">
        <v>0</v>
      </c>
      <c r="C30" s="114">
        <v>1</v>
      </c>
      <c r="D30" s="114">
        <v>2</v>
      </c>
      <c r="E30" s="114">
        <v>1</v>
      </c>
      <c r="F30" s="114">
        <v>0</v>
      </c>
      <c r="G30" s="114">
        <v>0</v>
      </c>
      <c r="H30" s="114">
        <v>1</v>
      </c>
      <c r="I30" s="114">
        <v>1</v>
      </c>
      <c r="J30" s="114">
        <v>2</v>
      </c>
      <c r="K30" s="114">
        <v>2</v>
      </c>
      <c r="L30" s="114">
        <v>1</v>
      </c>
      <c r="M30" s="114">
        <v>0</v>
      </c>
      <c r="N30" s="114">
        <v>2</v>
      </c>
      <c r="O30" s="114">
        <v>2</v>
      </c>
      <c r="P30" s="114">
        <v>2</v>
      </c>
      <c r="Q30" s="114">
        <v>2</v>
      </c>
      <c r="R30" s="114">
        <v>4</v>
      </c>
      <c r="S30" s="114">
        <v>4</v>
      </c>
      <c r="T30" s="114">
        <v>2</v>
      </c>
      <c r="U30" s="114">
        <v>5</v>
      </c>
      <c r="V30" s="115"/>
      <c r="W30" s="114">
        <v>5</v>
      </c>
      <c r="X30" s="112"/>
      <c r="Y30" s="111">
        <f t="shared" si="3"/>
        <v>34</v>
      </c>
    </row>
    <row r="31" spans="1:25" ht="15.75" x14ac:dyDescent="0.25">
      <c r="A31" s="113" t="s">
        <v>16</v>
      </c>
      <c r="B31" s="114">
        <v>1</v>
      </c>
      <c r="C31" s="114">
        <v>0</v>
      </c>
      <c r="D31" s="114">
        <v>0</v>
      </c>
      <c r="E31" s="114">
        <v>2</v>
      </c>
      <c r="F31" s="114">
        <v>2</v>
      </c>
      <c r="G31" s="114">
        <v>1</v>
      </c>
      <c r="H31" s="114">
        <v>1</v>
      </c>
      <c r="I31" s="114">
        <v>2</v>
      </c>
      <c r="J31" s="114">
        <v>1</v>
      </c>
      <c r="K31" s="114">
        <v>1</v>
      </c>
      <c r="L31" s="114">
        <v>2</v>
      </c>
      <c r="M31" s="114">
        <v>1</v>
      </c>
      <c r="N31" s="114">
        <v>4</v>
      </c>
      <c r="O31" s="114">
        <v>2</v>
      </c>
      <c r="P31" s="114">
        <v>2</v>
      </c>
      <c r="Q31" s="114">
        <v>2</v>
      </c>
      <c r="R31" s="114">
        <v>0</v>
      </c>
      <c r="S31" s="114">
        <v>3</v>
      </c>
      <c r="T31" s="114">
        <v>4</v>
      </c>
      <c r="U31" s="114">
        <v>6</v>
      </c>
      <c r="V31" s="115"/>
      <c r="W31" s="114">
        <v>6</v>
      </c>
      <c r="X31" s="112" t="s">
        <v>13</v>
      </c>
      <c r="Y31" s="111">
        <f t="shared" si="3"/>
        <v>37</v>
      </c>
    </row>
    <row r="32" spans="1:25" ht="15.75" x14ac:dyDescent="0.25">
      <c r="A32" s="113" t="s">
        <v>18</v>
      </c>
      <c r="B32" s="114">
        <v>2</v>
      </c>
      <c r="C32" s="114">
        <v>1</v>
      </c>
      <c r="D32" s="114">
        <v>0</v>
      </c>
      <c r="E32" s="114">
        <v>1</v>
      </c>
      <c r="F32" s="114">
        <v>2</v>
      </c>
      <c r="G32" s="114">
        <v>1</v>
      </c>
      <c r="H32" s="114">
        <v>1</v>
      </c>
      <c r="I32" s="114">
        <v>2</v>
      </c>
      <c r="J32" s="114">
        <v>2</v>
      </c>
      <c r="K32" s="114">
        <v>3</v>
      </c>
      <c r="L32" s="114">
        <v>2</v>
      </c>
      <c r="M32" s="114">
        <v>2</v>
      </c>
      <c r="N32" s="114">
        <v>2</v>
      </c>
      <c r="O32" s="114">
        <v>3</v>
      </c>
      <c r="P32" s="114">
        <v>2</v>
      </c>
      <c r="Q32" s="114">
        <v>2</v>
      </c>
      <c r="R32" s="114">
        <v>6</v>
      </c>
      <c r="S32" s="114">
        <v>3</v>
      </c>
      <c r="T32" s="114">
        <v>3</v>
      </c>
      <c r="U32" s="114">
        <v>6</v>
      </c>
      <c r="V32" s="115"/>
      <c r="W32" s="111"/>
      <c r="X32" s="111"/>
      <c r="Y32" s="111">
        <f t="shared" si="3"/>
        <v>46</v>
      </c>
    </row>
  </sheetData>
  <sortState xmlns:xlrd2="http://schemas.microsoft.com/office/spreadsheetml/2017/richdata2" ref="B45:K64">
    <sortCondition ref="K45:K64"/>
  </sortState>
  <mergeCells count="1">
    <mergeCell ref="A1:U1"/>
  </mergeCells>
  <conditionalFormatting sqref="B3:U11 W3:W9">
    <cfRule type="colorScale" priority="3">
      <colorScale>
        <cfvo type="min"/>
        <cfvo type="num" val="2"/>
        <cfvo type="max"/>
        <color theme="0"/>
        <color theme="0" tint="-0.34998626667073579"/>
        <color theme="2" tint="-0.89999084444715716"/>
      </colorScale>
    </cfRule>
  </conditionalFormatting>
  <conditionalFormatting sqref="W14:W20 B14:U21">
    <cfRule type="colorScale" priority="2">
      <colorScale>
        <cfvo type="min"/>
        <cfvo type="num" val="4"/>
        <cfvo type="max"/>
        <color theme="0"/>
        <color theme="8"/>
        <color theme="8" tint="-0.499984740745262"/>
      </colorScale>
    </cfRule>
  </conditionalFormatting>
  <conditionalFormatting sqref="W25:W31 B25:U32">
    <cfRule type="colorScale" priority="1">
      <colorScale>
        <cfvo type="min"/>
        <cfvo type="num" val="4"/>
        <cfvo type="max"/>
        <color theme="0"/>
        <color theme="8"/>
        <color theme="8" tint="-0.499984740745262"/>
      </colorScale>
    </cfRule>
  </conditionalFormatting>
  <pageMargins left="0.7" right="0.7" top="0.75" bottom="0.75" header="0.3" footer="0.3"/>
  <pageSetup paperSize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587B5B69D9EE43AEDA1A7730D08E65" ma:contentTypeVersion="12" ma:contentTypeDescription="Create a new document." ma:contentTypeScope="" ma:versionID="795555391f772d9adce1a6e99b690eed">
  <xsd:schema xmlns:xsd="http://www.w3.org/2001/XMLSchema" xmlns:xs="http://www.w3.org/2001/XMLSchema" xmlns:p="http://schemas.microsoft.com/office/2006/metadata/properties" xmlns:ns2="ce26447d-f9e9-4b79-8ce5-85bdd4881578" xmlns:ns3="79333cbb-d7fd-4e84-b096-d5daabc15167" targetNamespace="http://schemas.microsoft.com/office/2006/metadata/properties" ma:root="true" ma:fieldsID="f4658c2d0ba089d69901f516846cc046" ns2:_="" ns3:_="">
    <xsd:import namespace="ce26447d-f9e9-4b79-8ce5-85bdd4881578"/>
    <xsd:import namespace="79333cbb-d7fd-4e84-b096-d5daabc151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26447d-f9e9-4b79-8ce5-85bdd48815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33cbb-d7fd-4e84-b096-d5daabc1516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9AB87A-5203-4B27-8D24-9E9C9B625A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26447d-f9e9-4b79-8ce5-85bdd4881578"/>
    <ds:schemaRef ds:uri="79333cbb-d7fd-4e84-b096-d5daabc151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EF17B7-3DBD-422A-8E7D-3D514AE979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8E524A-398A-43EB-909B-4138B516EA73}">
  <ds:schemaRefs>
    <ds:schemaRef ds:uri="http://purl.org/dc/elements/1.1/"/>
    <ds:schemaRef ds:uri="http://schemas.microsoft.com/office/infopath/2007/PartnerControls"/>
    <ds:schemaRef ds:uri="http://purl.org/dc/dcmitype/"/>
    <ds:schemaRef ds:uri="http://www.w3.org/XML/1998/namespace"/>
    <ds:schemaRef ds:uri="http://purl.org/dc/terms/"/>
    <ds:schemaRef ds:uri="79333cbb-d7fd-4e84-b096-d5daabc15167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ce26447d-f9e9-4b79-8ce5-85bdd488157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4</vt:lpstr>
      <vt:lpstr>Figure 5</vt:lpstr>
      <vt:lpstr>Figure 6</vt:lpstr>
      <vt:lpstr>Figure 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Diment L.E.</dc:creator>
  <cp:keywords/>
  <dc:description/>
  <cp:lastModifiedBy>Alex Dickinson</cp:lastModifiedBy>
  <cp:revision/>
  <dcterms:created xsi:type="dcterms:W3CDTF">2020-10-22T10:03:46Z</dcterms:created>
  <dcterms:modified xsi:type="dcterms:W3CDTF">2022-04-22T08:21:30Z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0x01010068587B5B69D9EE43AEDA1A7730D08E65</vt:lpwstr>
  </property>
</Properties>
</file>