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chartsheets/sheet3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tore.soton.ac.uk\users\hjk1n15\mydocuments\PhD\Reports\Thesis\Final versions\Data set for thesis\"/>
    </mc:Choice>
  </mc:AlternateContent>
  <bookViews>
    <workbookView xWindow="0" yWindow="0" windowWidth="19180" windowHeight="7300" activeTab="5"/>
  </bookViews>
  <sheets>
    <sheet name="MgCl2 grph" sheetId="6" r:id="rId1"/>
    <sheet name="Sheet1" sheetId="1" r:id="rId2"/>
    <sheet name="K2CO3 grph" sheetId="3" r:id="rId3"/>
    <sheet name="K2CO3" sheetId="2" r:id="rId4"/>
    <sheet name="graphs for thesis" sheetId="5" r:id="rId5"/>
    <sheet name="for graphs" sheetId="4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D82" i="2" l="1"/>
  <c r="CE82" i="2"/>
  <c r="CD83" i="2"/>
  <c r="CE83" i="2"/>
  <c r="CD84" i="2"/>
  <c r="CE84" i="2"/>
  <c r="CD85" i="2"/>
  <c r="CE85" i="2"/>
  <c r="CD86" i="2"/>
  <c r="CE86" i="2"/>
  <c r="CD87" i="2"/>
  <c r="CE87" i="2"/>
  <c r="CD88" i="2"/>
  <c r="CE88" i="2"/>
  <c r="CD89" i="2"/>
  <c r="CE89" i="2"/>
  <c r="CD90" i="2"/>
  <c r="CE90" i="2"/>
  <c r="CD91" i="2"/>
  <c r="CE91" i="2"/>
  <c r="CD92" i="2"/>
  <c r="CE92" i="2"/>
  <c r="CD93" i="2"/>
  <c r="CE93" i="2"/>
  <c r="CD94" i="2"/>
  <c r="CE94" i="2"/>
  <c r="CD95" i="2"/>
  <c r="CE95" i="2"/>
  <c r="CD96" i="2"/>
  <c r="CE96" i="2"/>
  <c r="CD97" i="2"/>
  <c r="CE97" i="2"/>
  <c r="CD98" i="2"/>
  <c r="CE98" i="2" s="1"/>
  <c r="CD99" i="2"/>
  <c r="CE99" i="2"/>
  <c r="CD100" i="2"/>
  <c r="CE100" i="2" s="1"/>
  <c r="CD101" i="2"/>
  <c r="CE101" i="2"/>
  <c r="CD102" i="2"/>
  <c r="CE102" i="2" s="1"/>
  <c r="CD103" i="2"/>
  <c r="CE103" i="2"/>
  <c r="CD104" i="2"/>
  <c r="CE104" i="2" s="1"/>
  <c r="CD105" i="2"/>
  <c r="CE105" i="2"/>
  <c r="CD106" i="2"/>
  <c r="CE106" i="2" s="1"/>
  <c r="CD107" i="2"/>
  <c r="CE107" i="2"/>
  <c r="CD108" i="2"/>
  <c r="CE108" i="2" s="1"/>
  <c r="CD109" i="2"/>
  <c r="CE109" i="2"/>
  <c r="CD110" i="2"/>
  <c r="CE110" i="2" s="1"/>
  <c r="CD111" i="2"/>
  <c r="CE111" i="2"/>
  <c r="CD112" i="2"/>
  <c r="CE112" i="2" s="1"/>
  <c r="CD113" i="2"/>
  <c r="CE113" i="2"/>
  <c r="CD114" i="2"/>
  <c r="CE114" i="2" s="1"/>
  <c r="CA82" i="2"/>
  <c r="CB82" i="2" s="1"/>
  <c r="CA83" i="2"/>
  <c r="CB83" i="2"/>
  <c r="CA84" i="2"/>
  <c r="CB84" i="2" s="1"/>
  <c r="CA85" i="2"/>
  <c r="CB85" i="2"/>
  <c r="CA86" i="2"/>
  <c r="CB86" i="2" s="1"/>
  <c r="CA87" i="2"/>
  <c r="CB87" i="2"/>
  <c r="CA88" i="2"/>
  <c r="CB88" i="2" s="1"/>
  <c r="CA89" i="2"/>
  <c r="CB89" i="2"/>
  <c r="CA90" i="2"/>
  <c r="CB90" i="2" s="1"/>
  <c r="CA91" i="2"/>
  <c r="CB91" i="2"/>
  <c r="CA92" i="2"/>
  <c r="CB92" i="2" s="1"/>
  <c r="CA93" i="2"/>
  <c r="CB93" i="2"/>
  <c r="CA94" i="2"/>
  <c r="CB94" i="2" s="1"/>
  <c r="CA95" i="2"/>
  <c r="CB95" i="2"/>
  <c r="CA96" i="2"/>
  <c r="CB96" i="2" s="1"/>
  <c r="CA97" i="2"/>
  <c r="CB97" i="2"/>
  <c r="CA98" i="2"/>
  <c r="CB98" i="2" s="1"/>
  <c r="CA99" i="2"/>
  <c r="CB99" i="2"/>
  <c r="CA100" i="2"/>
  <c r="CB100" i="2" s="1"/>
  <c r="CA101" i="2"/>
  <c r="CB101" i="2"/>
  <c r="CA102" i="2"/>
  <c r="CB102" i="2" s="1"/>
  <c r="CA103" i="2"/>
  <c r="CB103" i="2"/>
  <c r="CA104" i="2"/>
  <c r="CB104" i="2" s="1"/>
  <c r="CA105" i="2"/>
  <c r="CB105" i="2"/>
  <c r="CA106" i="2"/>
  <c r="CB106" i="2" s="1"/>
  <c r="CA107" i="2"/>
  <c r="CB107" i="2"/>
  <c r="CA108" i="2"/>
  <c r="CB108" i="2" s="1"/>
  <c r="CA109" i="2"/>
  <c r="CB109" i="2"/>
  <c r="CA110" i="2"/>
  <c r="CB110" i="2" s="1"/>
  <c r="CA111" i="2"/>
  <c r="CB111" i="2"/>
  <c r="CA112" i="2"/>
  <c r="CB112" i="2" s="1"/>
  <c r="CA113" i="2"/>
  <c r="CB113" i="2"/>
  <c r="CA114" i="2"/>
  <c r="CB114" i="2" s="1"/>
  <c r="CC82" i="2"/>
  <c r="CC83" i="2"/>
  <c r="CC84" i="2"/>
  <c r="CC85" i="2"/>
  <c r="CC86" i="2"/>
  <c r="CC87" i="2"/>
  <c r="CC88" i="2"/>
  <c r="CC89" i="2"/>
  <c r="CC90" i="2"/>
  <c r="CC91" i="2"/>
  <c r="CC92" i="2"/>
  <c r="CC93" i="2"/>
  <c r="CC94" i="2"/>
  <c r="CC95" i="2"/>
  <c r="CC96" i="2"/>
  <c r="CC97" i="2"/>
  <c r="CC98" i="2"/>
  <c r="CC99" i="2"/>
  <c r="CC100" i="2"/>
  <c r="CC101" i="2"/>
  <c r="CC102" i="2"/>
  <c r="CC103" i="2"/>
  <c r="CC104" i="2"/>
  <c r="CC105" i="2"/>
  <c r="CC106" i="2"/>
  <c r="CC107" i="2"/>
  <c r="CC108" i="2"/>
  <c r="CC109" i="2"/>
  <c r="CC110" i="2"/>
  <c r="CC111" i="2"/>
  <c r="CC112" i="2"/>
  <c r="CC113" i="2"/>
  <c r="CC114" i="2"/>
  <c r="BT82" i="2"/>
  <c r="BU82" i="2" s="1"/>
  <c r="BW82" i="2" s="1"/>
  <c r="BX82" i="2" s="1"/>
  <c r="BV82" i="2"/>
  <c r="BT83" i="2"/>
  <c r="BU83" i="2" s="1"/>
  <c r="BW83" i="2" s="1"/>
  <c r="BX83" i="2" s="1"/>
  <c r="BV83" i="2"/>
  <c r="BV84" i="2"/>
  <c r="BT84" i="2" s="1"/>
  <c r="BU84" i="2" s="1"/>
  <c r="BW84" i="2" s="1"/>
  <c r="BX84" i="2" s="1"/>
  <c r="BV85" i="2"/>
  <c r="BT85" i="2" s="1"/>
  <c r="BU85" i="2" s="1"/>
  <c r="BW85" i="2" s="1"/>
  <c r="BX85" i="2" s="1"/>
  <c r="BT86" i="2"/>
  <c r="BU86" i="2" s="1"/>
  <c r="BW86" i="2" s="1"/>
  <c r="BX86" i="2" s="1"/>
  <c r="BV86" i="2"/>
  <c r="BT87" i="2"/>
  <c r="BU87" i="2" s="1"/>
  <c r="BW87" i="2" s="1"/>
  <c r="BX87" i="2" s="1"/>
  <c r="BV87" i="2"/>
  <c r="BV88" i="2"/>
  <c r="BT88" i="2" s="1"/>
  <c r="BU88" i="2" s="1"/>
  <c r="BW88" i="2" s="1"/>
  <c r="BX88" i="2" s="1"/>
  <c r="BV89" i="2"/>
  <c r="BT89" i="2" s="1"/>
  <c r="BU89" i="2" s="1"/>
  <c r="BW89" i="2" s="1"/>
  <c r="BX89" i="2" s="1"/>
  <c r="BT90" i="2"/>
  <c r="BU90" i="2" s="1"/>
  <c r="BW90" i="2" s="1"/>
  <c r="BX90" i="2" s="1"/>
  <c r="BV90" i="2"/>
  <c r="BT91" i="2"/>
  <c r="BU91" i="2" s="1"/>
  <c r="BW91" i="2" s="1"/>
  <c r="BX91" i="2" s="1"/>
  <c r="BV91" i="2"/>
  <c r="BV92" i="2"/>
  <c r="BT92" i="2" s="1"/>
  <c r="BU92" i="2" s="1"/>
  <c r="BW92" i="2" s="1"/>
  <c r="BX92" i="2" s="1"/>
  <c r="BV93" i="2"/>
  <c r="BT93" i="2" s="1"/>
  <c r="BU93" i="2" s="1"/>
  <c r="BW93" i="2" s="1"/>
  <c r="BX93" i="2" s="1"/>
  <c r="BT94" i="2"/>
  <c r="BU94" i="2" s="1"/>
  <c r="BW94" i="2" s="1"/>
  <c r="BX94" i="2" s="1"/>
  <c r="BV94" i="2"/>
  <c r="BT95" i="2"/>
  <c r="BU95" i="2" s="1"/>
  <c r="BW95" i="2" s="1"/>
  <c r="BX95" i="2" s="1"/>
  <c r="BV95" i="2"/>
  <c r="BV96" i="2"/>
  <c r="BT96" i="2" s="1"/>
  <c r="BU96" i="2" s="1"/>
  <c r="BW96" i="2" s="1"/>
  <c r="BX96" i="2" s="1"/>
  <c r="BV97" i="2"/>
  <c r="BT97" i="2" s="1"/>
  <c r="BU97" i="2" s="1"/>
  <c r="BW97" i="2" s="1"/>
  <c r="BX97" i="2" s="1"/>
  <c r="BT98" i="2"/>
  <c r="BU98" i="2" s="1"/>
  <c r="BW98" i="2" s="1"/>
  <c r="BX98" i="2" s="1"/>
  <c r="BV98" i="2"/>
  <c r="BT99" i="2"/>
  <c r="BU99" i="2" s="1"/>
  <c r="BW99" i="2" s="1"/>
  <c r="BX99" i="2" s="1"/>
  <c r="BV99" i="2"/>
  <c r="BV100" i="2"/>
  <c r="BT100" i="2" s="1"/>
  <c r="BU100" i="2" s="1"/>
  <c r="BW100" i="2" s="1"/>
  <c r="BX100" i="2" s="1"/>
  <c r="BV101" i="2"/>
  <c r="BT101" i="2" s="1"/>
  <c r="BU101" i="2" s="1"/>
  <c r="BW101" i="2" s="1"/>
  <c r="BX101" i="2" s="1"/>
  <c r="BT102" i="2"/>
  <c r="BU102" i="2" s="1"/>
  <c r="BW102" i="2" s="1"/>
  <c r="BX102" i="2" s="1"/>
  <c r="BV102" i="2"/>
  <c r="BT103" i="2"/>
  <c r="BU103" i="2" s="1"/>
  <c r="BW103" i="2" s="1"/>
  <c r="BX103" i="2" s="1"/>
  <c r="BV103" i="2"/>
  <c r="BV104" i="2"/>
  <c r="BT104" i="2" s="1"/>
  <c r="BU104" i="2" s="1"/>
  <c r="BW104" i="2" s="1"/>
  <c r="BX104" i="2" s="1"/>
  <c r="BV105" i="2"/>
  <c r="BT105" i="2" s="1"/>
  <c r="BU105" i="2" s="1"/>
  <c r="BW105" i="2" s="1"/>
  <c r="BX105" i="2" s="1"/>
  <c r="BT106" i="2"/>
  <c r="BU106" i="2" s="1"/>
  <c r="BW106" i="2" s="1"/>
  <c r="BX106" i="2" s="1"/>
  <c r="BV106" i="2"/>
  <c r="BT107" i="2"/>
  <c r="BU107" i="2" s="1"/>
  <c r="BW107" i="2" s="1"/>
  <c r="BX107" i="2" s="1"/>
  <c r="BV107" i="2"/>
  <c r="BV108" i="2"/>
  <c r="BT108" i="2" s="1"/>
  <c r="BU108" i="2" s="1"/>
  <c r="BW108" i="2" s="1"/>
  <c r="BX108" i="2" s="1"/>
  <c r="BV109" i="2"/>
  <c r="BT109" i="2" s="1"/>
  <c r="BU109" i="2" s="1"/>
  <c r="BW109" i="2" s="1"/>
  <c r="BX109" i="2" s="1"/>
  <c r="BT110" i="2"/>
  <c r="BU110" i="2"/>
  <c r="BW110" i="2" s="1"/>
  <c r="BX110" i="2" s="1"/>
  <c r="BV110" i="2"/>
  <c r="BT111" i="2"/>
  <c r="BU111" i="2" s="1"/>
  <c r="BW111" i="2" s="1"/>
  <c r="BX111" i="2" s="1"/>
  <c r="BV111" i="2"/>
  <c r="BV112" i="2"/>
  <c r="BT112" i="2" s="1"/>
  <c r="BU112" i="2" s="1"/>
  <c r="BW112" i="2" s="1"/>
  <c r="BX112" i="2" s="1"/>
  <c r="BV113" i="2"/>
  <c r="BT113" i="2" s="1"/>
  <c r="BU113" i="2" s="1"/>
  <c r="BW113" i="2" s="1"/>
  <c r="BX113" i="2" s="1"/>
  <c r="BT114" i="2"/>
  <c r="BU114" i="2"/>
  <c r="BW114" i="2" s="1"/>
  <c r="BX114" i="2" s="1"/>
  <c r="BV114" i="2"/>
  <c r="BM114" i="2"/>
  <c r="BN114" i="2" s="1"/>
  <c r="BP114" i="2" s="1"/>
  <c r="BQ114" i="2" s="1"/>
  <c r="BP82" i="2"/>
  <c r="BQ82" i="2" s="1"/>
  <c r="BP83" i="2"/>
  <c r="BQ83" i="2"/>
  <c r="BP84" i="2"/>
  <c r="BQ84" i="2" s="1"/>
  <c r="BP85" i="2"/>
  <c r="BQ85" i="2"/>
  <c r="BP86" i="2"/>
  <c r="BQ86" i="2" s="1"/>
  <c r="BP87" i="2"/>
  <c r="BQ87" i="2"/>
  <c r="BP88" i="2"/>
  <c r="BQ88" i="2" s="1"/>
  <c r="BP89" i="2"/>
  <c r="BQ89" i="2"/>
  <c r="BP90" i="2"/>
  <c r="BQ90" i="2" s="1"/>
  <c r="BP91" i="2"/>
  <c r="BQ91" i="2"/>
  <c r="BP92" i="2"/>
  <c r="BQ92" i="2" s="1"/>
  <c r="BP93" i="2"/>
  <c r="BQ93" i="2"/>
  <c r="BP94" i="2"/>
  <c r="BQ94" i="2" s="1"/>
  <c r="BP95" i="2"/>
  <c r="BQ95" i="2"/>
  <c r="BP96" i="2"/>
  <c r="BQ96" i="2" s="1"/>
  <c r="BP97" i="2"/>
  <c r="BQ97" i="2"/>
  <c r="BP98" i="2"/>
  <c r="BQ98" i="2" s="1"/>
  <c r="BP99" i="2"/>
  <c r="BQ99" i="2"/>
  <c r="BP100" i="2"/>
  <c r="BQ100" i="2" s="1"/>
  <c r="BP101" i="2"/>
  <c r="BQ101" i="2"/>
  <c r="BP102" i="2"/>
  <c r="BQ102" i="2" s="1"/>
  <c r="BP103" i="2"/>
  <c r="BQ103" i="2"/>
  <c r="BP104" i="2"/>
  <c r="BQ104" i="2" s="1"/>
  <c r="BP105" i="2"/>
  <c r="BQ105" i="2"/>
  <c r="BP106" i="2"/>
  <c r="BQ106" i="2" s="1"/>
  <c r="BP107" i="2"/>
  <c r="BQ107" i="2"/>
  <c r="BP108" i="2"/>
  <c r="BQ108" i="2" s="1"/>
  <c r="BP109" i="2"/>
  <c r="BQ109" i="2"/>
  <c r="BP110" i="2"/>
  <c r="BQ110" i="2" s="1"/>
  <c r="BP111" i="2"/>
  <c r="BQ111" i="2"/>
  <c r="BP112" i="2"/>
  <c r="BQ112" i="2" s="1"/>
  <c r="BP113" i="2"/>
  <c r="BQ113" i="2"/>
  <c r="BM106" i="2"/>
  <c r="BN106" i="2" s="1"/>
  <c r="BM107" i="2"/>
  <c r="BN107" i="2"/>
  <c r="BM108" i="2"/>
  <c r="BN108" i="2" s="1"/>
  <c r="BM109" i="2"/>
  <c r="BN109" i="2"/>
  <c r="BM110" i="2"/>
  <c r="BN110" i="2" s="1"/>
  <c r="BM111" i="2"/>
  <c r="BN111" i="2"/>
  <c r="BM112" i="2"/>
  <c r="BN112" i="2" s="1"/>
  <c r="BM113" i="2"/>
  <c r="BN113" i="2"/>
  <c r="BO114" i="2"/>
  <c r="BO106" i="2"/>
  <c r="BO107" i="2"/>
  <c r="BO108" i="2"/>
  <c r="BO109" i="2"/>
  <c r="BO110" i="2"/>
  <c r="BO111" i="2"/>
  <c r="BO112" i="2"/>
  <c r="BO113" i="2"/>
  <c r="BM82" i="2"/>
  <c r="BN82" i="2" s="1"/>
  <c r="BM83" i="2"/>
  <c r="BN83" i="2"/>
  <c r="BM84" i="2"/>
  <c r="BN84" i="2" s="1"/>
  <c r="BM85" i="2"/>
  <c r="BN85" i="2"/>
  <c r="BM86" i="2"/>
  <c r="BN86" i="2" s="1"/>
  <c r="BM87" i="2"/>
  <c r="BN87" i="2"/>
  <c r="BM88" i="2"/>
  <c r="BN88" i="2" s="1"/>
  <c r="BM89" i="2"/>
  <c r="BN89" i="2" s="1"/>
  <c r="BM90" i="2"/>
  <c r="BN90" i="2" s="1"/>
  <c r="BM91" i="2"/>
  <c r="BN91" i="2"/>
  <c r="BM92" i="2"/>
  <c r="BN92" i="2" s="1"/>
  <c r="BM93" i="2"/>
  <c r="BN93" i="2"/>
  <c r="BM94" i="2"/>
  <c r="BN94" i="2" s="1"/>
  <c r="BM95" i="2"/>
  <c r="BN95" i="2"/>
  <c r="BM96" i="2"/>
  <c r="BN96" i="2" s="1"/>
  <c r="BM97" i="2"/>
  <c r="BN97" i="2"/>
  <c r="BM98" i="2"/>
  <c r="BN98" i="2" s="1"/>
  <c r="BM99" i="2"/>
  <c r="BN99" i="2"/>
  <c r="BM100" i="2"/>
  <c r="BN100" i="2" s="1"/>
  <c r="BM101" i="2"/>
  <c r="BN101" i="2"/>
  <c r="BM102" i="2"/>
  <c r="BN102" i="2" s="1"/>
  <c r="BM103" i="2"/>
  <c r="BN103" i="2"/>
  <c r="BM104" i="2"/>
  <c r="BN104" i="2" s="1"/>
  <c r="BM105" i="2"/>
  <c r="BN105" i="2"/>
  <c r="BO82" i="2"/>
  <c r="BO83" i="2"/>
  <c r="BO84" i="2"/>
  <c r="BO85" i="2"/>
  <c r="BO86" i="2"/>
  <c r="BO87" i="2"/>
  <c r="BO88" i="2"/>
  <c r="BO89" i="2"/>
  <c r="BO90" i="2"/>
  <c r="BO91" i="2"/>
  <c r="BO92" i="2"/>
  <c r="BO93" i="2"/>
  <c r="BO94" i="2"/>
  <c r="BO95" i="2"/>
  <c r="BO96" i="2"/>
  <c r="BO97" i="2"/>
  <c r="BO98" i="2"/>
  <c r="BO99" i="2"/>
  <c r="BO100" i="2"/>
  <c r="BO101" i="2"/>
  <c r="BO102" i="2"/>
  <c r="BO103" i="2"/>
  <c r="BO104" i="2"/>
  <c r="BO105" i="2"/>
  <c r="BQ6" i="2" l="1"/>
  <c r="BQ63" i="2"/>
  <c r="BQ68" i="2"/>
  <c r="CD7" i="2"/>
  <c r="CE7" i="2" s="1"/>
  <c r="CD8" i="2"/>
  <c r="CE8" i="2"/>
  <c r="CD9" i="2"/>
  <c r="CE9" i="2" s="1"/>
  <c r="CD10" i="2"/>
  <c r="CE10" i="2"/>
  <c r="CD11" i="2"/>
  <c r="CE11" i="2" s="1"/>
  <c r="CD12" i="2"/>
  <c r="CE12" i="2"/>
  <c r="CD13" i="2"/>
  <c r="CE13" i="2" s="1"/>
  <c r="CD14" i="2"/>
  <c r="CE14" i="2"/>
  <c r="CD15" i="2"/>
  <c r="CE15" i="2" s="1"/>
  <c r="CD16" i="2"/>
  <c r="CE16" i="2"/>
  <c r="CD17" i="2"/>
  <c r="CE17" i="2" s="1"/>
  <c r="CD18" i="2"/>
  <c r="CE18" i="2"/>
  <c r="CD19" i="2"/>
  <c r="CE19" i="2" s="1"/>
  <c r="CD20" i="2"/>
  <c r="CE20" i="2"/>
  <c r="CD21" i="2"/>
  <c r="CE21" i="2" s="1"/>
  <c r="CD22" i="2"/>
  <c r="CE22" i="2"/>
  <c r="CD23" i="2"/>
  <c r="CE23" i="2" s="1"/>
  <c r="CD24" i="2"/>
  <c r="CE24" i="2"/>
  <c r="CD25" i="2"/>
  <c r="CE25" i="2" s="1"/>
  <c r="CD26" i="2"/>
  <c r="CE26" i="2"/>
  <c r="CD27" i="2"/>
  <c r="CE27" i="2" s="1"/>
  <c r="CD28" i="2"/>
  <c r="CE28" i="2"/>
  <c r="CD29" i="2"/>
  <c r="CE29" i="2" s="1"/>
  <c r="CD30" i="2"/>
  <c r="CE30" i="2"/>
  <c r="CD31" i="2"/>
  <c r="CE31" i="2" s="1"/>
  <c r="CD32" i="2"/>
  <c r="CE32" i="2"/>
  <c r="CD33" i="2"/>
  <c r="CE33" i="2" s="1"/>
  <c r="CD34" i="2"/>
  <c r="CE34" i="2"/>
  <c r="CD35" i="2"/>
  <c r="CE35" i="2" s="1"/>
  <c r="CD36" i="2"/>
  <c r="CE36" i="2"/>
  <c r="CD37" i="2"/>
  <c r="CE37" i="2" s="1"/>
  <c r="CD38" i="2"/>
  <c r="CE38" i="2"/>
  <c r="CD39" i="2"/>
  <c r="CE39" i="2" s="1"/>
  <c r="CD40" i="2"/>
  <c r="CE40" i="2"/>
  <c r="CD41" i="2"/>
  <c r="CE41" i="2" s="1"/>
  <c r="CD42" i="2"/>
  <c r="CE42" i="2"/>
  <c r="CD43" i="2"/>
  <c r="CE43" i="2" s="1"/>
  <c r="CD44" i="2"/>
  <c r="CE44" i="2"/>
  <c r="CD45" i="2"/>
  <c r="CE45" i="2" s="1"/>
  <c r="CD46" i="2"/>
  <c r="CE46" i="2"/>
  <c r="CD47" i="2"/>
  <c r="CE47" i="2" s="1"/>
  <c r="CD48" i="2"/>
  <c r="CE48" i="2"/>
  <c r="CD49" i="2"/>
  <c r="CE49" i="2" s="1"/>
  <c r="CD50" i="2"/>
  <c r="CE50" i="2"/>
  <c r="CD51" i="2"/>
  <c r="CE51" i="2" s="1"/>
  <c r="CD52" i="2"/>
  <c r="CE52" i="2"/>
  <c r="CD53" i="2"/>
  <c r="CE53" i="2" s="1"/>
  <c r="CD54" i="2"/>
  <c r="CE54" i="2"/>
  <c r="CD55" i="2"/>
  <c r="CE55" i="2" s="1"/>
  <c r="CD56" i="2"/>
  <c r="CE56" i="2"/>
  <c r="CD57" i="2"/>
  <c r="CE57" i="2" s="1"/>
  <c r="CD58" i="2"/>
  <c r="CE58" i="2"/>
  <c r="CD59" i="2"/>
  <c r="CE59" i="2" s="1"/>
  <c r="CD60" i="2"/>
  <c r="CE60" i="2"/>
  <c r="CD61" i="2"/>
  <c r="CE61" i="2" s="1"/>
  <c r="CD62" i="2"/>
  <c r="CE62" i="2"/>
  <c r="CD63" i="2"/>
  <c r="CE63" i="2" s="1"/>
  <c r="CD64" i="2"/>
  <c r="CE64" i="2"/>
  <c r="CD65" i="2"/>
  <c r="CE65" i="2" s="1"/>
  <c r="CD66" i="2"/>
  <c r="CE66" i="2"/>
  <c r="CD67" i="2"/>
  <c r="CE67" i="2" s="1"/>
  <c r="CD68" i="2"/>
  <c r="CE68" i="2"/>
  <c r="CD69" i="2"/>
  <c r="CE69" i="2" s="1"/>
  <c r="CD70" i="2"/>
  <c r="CE70" i="2"/>
  <c r="CD71" i="2"/>
  <c r="CE71" i="2" s="1"/>
  <c r="CD72" i="2"/>
  <c r="CE72" i="2"/>
  <c r="CD73" i="2"/>
  <c r="CE73" i="2" s="1"/>
  <c r="CD74" i="2"/>
  <c r="CE74" i="2"/>
  <c r="CD75" i="2"/>
  <c r="CE75" i="2" s="1"/>
  <c r="CD76" i="2"/>
  <c r="CE76" i="2"/>
  <c r="CD77" i="2"/>
  <c r="CE77" i="2" s="1"/>
  <c r="CD78" i="2"/>
  <c r="CE78" i="2"/>
  <c r="CD79" i="2"/>
  <c r="CE79" i="2" s="1"/>
  <c r="CD80" i="2"/>
  <c r="CE80" i="2"/>
  <c r="CD81" i="2"/>
  <c r="CE81" i="2" s="1"/>
  <c r="CA7" i="2"/>
  <c r="CB7" i="2" s="1"/>
  <c r="CA8" i="2"/>
  <c r="CB8" i="2"/>
  <c r="CA9" i="2"/>
  <c r="CB9" i="2" s="1"/>
  <c r="CA10" i="2"/>
  <c r="CB10" i="2"/>
  <c r="CA11" i="2"/>
  <c r="CB11" i="2" s="1"/>
  <c r="CA12" i="2"/>
  <c r="CB12" i="2"/>
  <c r="CA13" i="2"/>
  <c r="CB13" i="2" s="1"/>
  <c r="CA14" i="2"/>
  <c r="CB14" i="2"/>
  <c r="CA15" i="2"/>
  <c r="CB15" i="2" s="1"/>
  <c r="CA16" i="2"/>
  <c r="CB16" i="2"/>
  <c r="CA17" i="2"/>
  <c r="CB17" i="2" s="1"/>
  <c r="CA18" i="2"/>
  <c r="CB18" i="2"/>
  <c r="CA19" i="2"/>
  <c r="CB19" i="2" s="1"/>
  <c r="CA20" i="2"/>
  <c r="CB20" i="2"/>
  <c r="CA21" i="2"/>
  <c r="CB21" i="2" s="1"/>
  <c r="CA22" i="2"/>
  <c r="CB22" i="2"/>
  <c r="CA23" i="2"/>
  <c r="CB23" i="2" s="1"/>
  <c r="CA24" i="2"/>
  <c r="CB24" i="2"/>
  <c r="CA25" i="2"/>
  <c r="CB25" i="2" s="1"/>
  <c r="CA26" i="2"/>
  <c r="CB26" i="2"/>
  <c r="CA27" i="2"/>
  <c r="CB27" i="2" s="1"/>
  <c r="CA28" i="2"/>
  <c r="CB28" i="2"/>
  <c r="CA29" i="2"/>
  <c r="CB29" i="2"/>
  <c r="CA30" i="2"/>
  <c r="CB30" i="2"/>
  <c r="CA31" i="2"/>
  <c r="CB31" i="2"/>
  <c r="CA32" i="2"/>
  <c r="CB32" i="2"/>
  <c r="CA33" i="2"/>
  <c r="CB33" i="2"/>
  <c r="CA34" i="2"/>
  <c r="CB34" i="2"/>
  <c r="CA35" i="2"/>
  <c r="CB35" i="2"/>
  <c r="CA36" i="2"/>
  <c r="CB36" i="2"/>
  <c r="CA37" i="2"/>
  <c r="CB37" i="2"/>
  <c r="CA38" i="2"/>
  <c r="CB38" i="2"/>
  <c r="CA39" i="2"/>
  <c r="CB39" i="2"/>
  <c r="CA40" i="2"/>
  <c r="CB40" i="2"/>
  <c r="CA41" i="2"/>
  <c r="CB41" i="2"/>
  <c r="CA42" i="2"/>
  <c r="CB42" i="2"/>
  <c r="CA43" i="2"/>
  <c r="CB43" i="2"/>
  <c r="CA44" i="2"/>
  <c r="CB44" i="2"/>
  <c r="CA45" i="2"/>
  <c r="CB45" i="2"/>
  <c r="CA46" i="2"/>
  <c r="CB46" i="2"/>
  <c r="CA47" i="2"/>
  <c r="CB47" i="2"/>
  <c r="CA48" i="2"/>
  <c r="CB48" i="2"/>
  <c r="CA49" i="2"/>
  <c r="CB49" i="2"/>
  <c r="CA50" i="2"/>
  <c r="CB50" i="2"/>
  <c r="CA51" i="2"/>
  <c r="CB51" i="2"/>
  <c r="CA52" i="2"/>
  <c r="CB52" i="2"/>
  <c r="CA53" i="2"/>
  <c r="CB53" i="2"/>
  <c r="CA54" i="2"/>
  <c r="CB54" i="2"/>
  <c r="CA55" i="2"/>
  <c r="CB55" i="2"/>
  <c r="CA56" i="2"/>
  <c r="CB56" i="2"/>
  <c r="CA57" i="2"/>
  <c r="CB57" i="2"/>
  <c r="CA58" i="2"/>
  <c r="CB58" i="2"/>
  <c r="CA59" i="2"/>
  <c r="CB59" i="2"/>
  <c r="CA60" i="2"/>
  <c r="CB60" i="2"/>
  <c r="CA61" i="2"/>
  <c r="CB61" i="2"/>
  <c r="CA62" i="2"/>
  <c r="CB62" i="2"/>
  <c r="CA63" i="2"/>
  <c r="CB63" i="2"/>
  <c r="CA64" i="2"/>
  <c r="CB64" i="2"/>
  <c r="CA65" i="2"/>
  <c r="CB65" i="2"/>
  <c r="CA66" i="2"/>
  <c r="CB66" i="2"/>
  <c r="CA67" i="2"/>
  <c r="CB67" i="2"/>
  <c r="CA68" i="2"/>
  <c r="CB68" i="2"/>
  <c r="CA69" i="2"/>
  <c r="CB69" i="2"/>
  <c r="CA70" i="2"/>
  <c r="CB70" i="2"/>
  <c r="CA71" i="2"/>
  <c r="CB71" i="2"/>
  <c r="CA72" i="2"/>
  <c r="CB72" i="2"/>
  <c r="CA73" i="2"/>
  <c r="CB73" i="2"/>
  <c r="CA74" i="2"/>
  <c r="CB74" i="2"/>
  <c r="CA75" i="2"/>
  <c r="CB75" i="2"/>
  <c r="CA76" i="2"/>
  <c r="CB76" i="2"/>
  <c r="CA77" i="2"/>
  <c r="CB77" i="2"/>
  <c r="CA78" i="2"/>
  <c r="CB78" i="2"/>
  <c r="CA79" i="2"/>
  <c r="CB79" i="2"/>
  <c r="CA80" i="2"/>
  <c r="CB80" i="2"/>
  <c r="CA81" i="2"/>
  <c r="CB81" i="2"/>
  <c r="CD6" i="2"/>
  <c r="CE6" i="2" s="1"/>
  <c r="CA6" i="2"/>
  <c r="CB6" i="2" s="1"/>
  <c r="CC7" i="2"/>
  <c r="CC8" i="2"/>
  <c r="CC9" i="2"/>
  <c r="CC10" i="2"/>
  <c r="CC11" i="2"/>
  <c r="CC12" i="2"/>
  <c r="CC13" i="2"/>
  <c r="CC14" i="2"/>
  <c r="CC15" i="2"/>
  <c r="CC16" i="2"/>
  <c r="CC17" i="2"/>
  <c r="CC18" i="2"/>
  <c r="CC19" i="2"/>
  <c r="CC20" i="2"/>
  <c r="CC21" i="2"/>
  <c r="CC22" i="2"/>
  <c r="CC23" i="2"/>
  <c r="CC24" i="2"/>
  <c r="CC25" i="2"/>
  <c r="CC26" i="2"/>
  <c r="CC27" i="2"/>
  <c r="CC28" i="2"/>
  <c r="CC29" i="2"/>
  <c r="CC30" i="2"/>
  <c r="CC31" i="2"/>
  <c r="CC32" i="2"/>
  <c r="CC33" i="2"/>
  <c r="CC34" i="2"/>
  <c r="CC35" i="2"/>
  <c r="CC36" i="2"/>
  <c r="CC37" i="2"/>
  <c r="CC38" i="2"/>
  <c r="CC39" i="2"/>
  <c r="CC40" i="2"/>
  <c r="CC41" i="2"/>
  <c r="CC42" i="2"/>
  <c r="CC43" i="2"/>
  <c r="CC44" i="2"/>
  <c r="CC45" i="2"/>
  <c r="CC46" i="2"/>
  <c r="CC47" i="2"/>
  <c r="CC48" i="2"/>
  <c r="CC49" i="2"/>
  <c r="CC50" i="2"/>
  <c r="CC51" i="2"/>
  <c r="CC52" i="2"/>
  <c r="CC53" i="2"/>
  <c r="CC54" i="2"/>
  <c r="CC55" i="2"/>
  <c r="CC56" i="2"/>
  <c r="CC57" i="2"/>
  <c r="CC58" i="2"/>
  <c r="CC59" i="2"/>
  <c r="CC60" i="2"/>
  <c r="CC61" i="2"/>
  <c r="CC62" i="2"/>
  <c r="CC63" i="2"/>
  <c r="CC64" i="2"/>
  <c r="CC65" i="2"/>
  <c r="CC66" i="2"/>
  <c r="CC67" i="2"/>
  <c r="CC68" i="2"/>
  <c r="CC69" i="2"/>
  <c r="CC70" i="2"/>
  <c r="CC71" i="2"/>
  <c r="CC72" i="2"/>
  <c r="CC73" i="2"/>
  <c r="CC74" i="2"/>
  <c r="CC75" i="2"/>
  <c r="CC76" i="2"/>
  <c r="CC77" i="2"/>
  <c r="CC78" i="2"/>
  <c r="CC79" i="2"/>
  <c r="CC80" i="2"/>
  <c r="CC81" i="2"/>
  <c r="CC6" i="2"/>
  <c r="BW7" i="2"/>
  <c r="BX7" i="2" s="1"/>
  <c r="BW8" i="2"/>
  <c r="BX8" i="2"/>
  <c r="BW9" i="2"/>
  <c r="BX9" i="2" s="1"/>
  <c r="BW10" i="2"/>
  <c r="BX10" i="2"/>
  <c r="BW11" i="2"/>
  <c r="BX11" i="2" s="1"/>
  <c r="BW12" i="2"/>
  <c r="BX12" i="2"/>
  <c r="BW13" i="2"/>
  <c r="BX13" i="2" s="1"/>
  <c r="BW14" i="2"/>
  <c r="BX14" i="2"/>
  <c r="BW15" i="2"/>
  <c r="BX15" i="2" s="1"/>
  <c r="BW16" i="2"/>
  <c r="BX16" i="2"/>
  <c r="BW17" i="2"/>
  <c r="BX17" i="2" s="1"/>
  <c r="BW18" i="2"/>
  <c r="BX18" i="2"/>
  <c r="BW19" i="2"/>
  <c r="BX19" i="2" s="1"/>
  <c r="BW20" i="2"/>
  <c r="BX20" i="2"/>
  <c r="BW21" i="2"/>
  <c r="BX21" i="2" s="1"/>
  <c r="BW22" i="2"/>
  <c r="BX22" i="2"/>
  <c r="BW23" i="2"/>
  <c r="BX23" i="2" s="1"/>
  <c r="BW24" i="2"/>
  <c r="BX24" i="2"/>
  <c r="BW25" i="2"/>
  <c r="BX25" i="2" s="1"/>
  <c r="BW26" i="2"/>
  <c r="BX26" i="2"/>
  <c r="BW27" i="2"/>
  <c r="BX27" i="2" s="1"/>
  <c r="BW28" i="2"/>
  <c r="BX28" i="2"/>
  <c r="BW29" i="2"/>
  <c r="BX29" i="2" s="1"/>
  <c r="BW30" i="2"/>
  <c r="BX30" i="2"/>
  <c r="BW31" i="2"/>
  <c r="BX31" i="2" s="1"/>
  <c r="BW32" i="2"/>
  <c r="BX32" i="2"/>
  <c r="BW33" i="2"/>
  <c r="BX33" i="2" s="1"/>
  <c r="BW34" i="2"/>
  <c r="BX34" i="2"/>
  <c r="BW35" i="2"/>
  <c r="BX35" i="2" s="1"/>
  <c r="BW36" i="2"/>
  <c r="BX36" i="2"/>
  <c r="BW37" i="2"/>
  <c r="BX37" i="2" s="1"/>
  <c r="BW38" i="2"/>
  <c r="BX38" i="2"/>
  <c r="BW39" i="2"/>
  <c r="BX39" i="2" s="1"/>
  <c r="BW40" i="2"/>
  <c r="BX40" i="2"/>
  <c r="BW41" i="2"/>
  <c r="BX41" i="2" s="1"/>
  <c r="BW42" i="2"/>
  <c r="BX42" i="2"/>
  <c r="BW43" i="2"/>
  <c r="BX43" i="2" s="1"/>
  <c r="BW44" i="2"/>
  <c r="BX44" i="2"/>
  <c r="BW45" i="2"/>
  <c r="BX45" i="2" s="1"/>
  <c r="BW46" i="2"/>
  <c r="BX46" i="2"/>
  <c r="BW47" i="2"/>
  <c r="BX47" i="2" s="1"/>
  <c r="BW48" i="2"/>
  <c r="BX48" i="2"/>
  <c r="BW49" i="2"/>
  <c r="BX49" i="2" s="1"/>
  <c r="BW50" i="2"/>
  <c r="BX50" i="2"/>
  <c r="BW51" i="2"/>
  <c r="BX51" i="2" s="1"/>
  <c r="BW52" i="2"/>
  <c r="BX52" i="2"/>
  <c r="BW53" i="2"/>
  <c r="BX53" i="2" s="1"/>
  <c r="BW54" i="2"/>
  <c r="BX54" i="2"/>
  <c r="BW55" i="2"/>
  <c r="BX55" i="2" s="1"/>
  <c r="BW56" i="2"/>
  <c r="BX56" i="2"/>
  <c r="BW57" i="2"/>
  <c r="BX57" i="2" s="1"/>
  <c r="BW58" i="2"/>
  <c r="BX58" i="2"/>
  <c r="BW59" i="2"/>
  <c r="BX59" i="2" s="1"/>
  <c r="BW60" i="2"/>
  <c r="BX60" i="2"/>
  <c r="BW61" i="2"/>
  <c r="BX61" i="2" s="1"/>
  <c r="BW62" i="2"/>
  <c r="BX62" i="2"/>
  <c r="BW63" i="2"/>
  <c r="BX63" i="2" s="1"/>
  <c r="BW64" i="2"/>
  <c r="BX64" i="2"/>
  <c r="BW65" i="2"/>
  <c r="BX65" i="2" s="1"/>
  <c r="BW66" i="2"/>
  <c r="BX66" i="2"/>
  <c r="BW67" i="2"/>
  <c r="BX67" i="2" s="1"/>
  <c r="BW68" i="2"/>
  <c r="BX68" i="2"/>
  <c r="BW69" i="2"/>
  <c r="BX69" i="2" s="1"/>
  <c r="BW70" i="2"/>
  <c r="BX70" i="2"/>
  <c r="BW71" i="2"/>
  <c r="BX71" i="2" s="1"/>
  <c r="BW72" i="2"/>
  <c r="BX72" i="2"/>
  <c r="BW73" i="2"/>
  <c r="BX73" i="2" s="1"/>
  <c r="BW74" i="2"/>
  <c r="BX74" i="2"/>
  <c r="BW75" i="2"/>
  <c r="BX75" i="2" s="1"/>
  <c r="BW76" i="2"/>
  <c r="BX76" i="2"/>
  <c r="BW77" i="2"/>
  <c r="BX77" i="2" s="1"/>
  <c r="BW78" i="2"/>
  <c r="BX78" i="2"/>
  <c r="BW79" i="2"/>
  <c r="BX79" i="2" s="1"/>
  <c r="BW80" i="2"/>
  <c r="BX80" i="2"/>
  <c r="BW81" i="2"/>
  <c r="BX81" i="2" s="1"/>
  <c r="BW6" i="2"/>
  <c r="BX6" i="2" s="1"/>
  <c r="BT7" i="2"/>
  <c r="BU7" i="2" s="1"/>
  <c r="BT8" i="2"/>
  <c r="BU8" i="2"/>
  <c r="BT9" i="2"/>
  <c r="BU9" i="2" s="1"/>
  <c r="BT10" i="2"/>
  <c r="BU10" i="2"/>
  <c r="BT11" i="2"/>
  <c r="BU11" i="2" s="1"/>
  <c r="BT12" i="2"/>
  <c r="BU12" i="2"/>
  <c r="BT13" i="2"/>
  <c r="BU13" i="2" s="1"/>
  <c r="BT14" i="2"/>
  <c r="BU14" i="2"/>
  <c r="BT15" i="2"/>
  <c r="BU15" i="2" s="1"/>
  <c r="BT16" i="2"/>
  <c r="BU16" i="2"/>
  <c r="BT17" i="2"/>
  <c r="BU17" i="2" s="1"/>
  <c r="BT18" i="2"/>
  <c r="BU18" i="2"/>
  <c r="BT19" i="2"/>
  <c r="BU19" i="2" s="1"/>
  <c r="BT20" i="2"/>
  <c r="BU20" i="2"/>
  <c r="BT21" i="2"/>
  <c r="BU21" i="2" s="1"/>
  <c r="BT22" i="2"/>
  <c r="BU22" i="2"/>
  <c r="BT23" i="2"/>
  <c r="BU23" i="2" s="1"/>
  <c r="BT24" i="2"/>
  <c r="BU24" i="2"/>
  <c r="BT25" i="2"/>
  <c r="BU25" i="2" s="1"/>
  <c r="BT26" i="2"/>
  <c r="BU26" i="2"/>
  <c r="BT27" i="2"/>
  <c r="BU27" i="2"/>
  <c r="BT28" i="2"/>
  <c r="BU28" i="2"/>
  <c r="BT29" i="2"/>
  <c r="BU29" i="2"/>
  <c r="BT30" i="2"/>
  <c r="BU30" i="2"/>
  <c r="BT31" i="2"/>
  <c r="BU31" i="2"/>
  <c r="BT32" i="2"/>
  <c r="BU32" i="2"/>
  <c r="BT33" i="2"/>
  <c r="BU33" i="2"/>
  <c r="BT34" i="2"/>
  <c r="BU34" i="2"/>
  <c r="BT35" i="2"/>
  <c r="BU35" i="2"/>
  <c r="BT36" i="2"/>
  <c r="BU36" i="2"/>
  <c r="BT37" i="2"/>
  <c r="BU37" i="2"/>
  <c r="BT38" i="2"/>
  <c r="BU38" i="2"/>
  <c r="BT39" i="2"/>
  <c r="BU39" i="2"/>
  <c r="BT40" i="2"/>
  <c r="BU40" i="2"/>
  <c r="BT41" i="2"/>
  <c r="BU41" i="2"/>
  <c r="BT42" i="2"/>
  <c r="BU42" i="2"/>
  <c r="BT43" i="2"/>
  <c r="BU43" i="2"/>
  <c r="BT44" i="2"/>
  <c r="BU44" i="2"/>
  <c r="BT45" i="2"/>
  <c r="BU45" i="2"/>
  <c r="BT46" i="2"/>
  <c r="BU46" i="2"/>
  <c r="BT47" i="2"/>
  <c r="BU47" i="2"/>
  <c r="BT48" i="2"/>
  <c r="BU48" i="2"/>
  <c r="BT49" i="2"/>
  <c r="BU49" i="2"/>
  <c r="BT50" i="2"/>
  <c r="BU50" i="2"/>
  <c r="BT51" i="2"/>
  <c r="BU51" i="2"/>
  <c r="BT52" i="2"/>
  <c r="BU52" i="2"/>
  <c r="BT53" i="2"/>
  <c r="BU53" i="2"/>
  <c r="BT54" i="2"/>
  <c r="BU54" i="2"/>
  <c r="BT55" i="2"/>
  <c r="BU55" i="2"/>
  <c r="BT56" i="2"/>
  <c r="BU56" i="2"/>
  <c r="BT57" i="2"/>
  <c r="BU57" i="2"/>
  <c r="BT58" i="2"/>
  <c r="BU58" i="2"/>
  <c r="BT59" i="2"/>
  <c r="BU59" i="2"/>
  <c r="BT60" i="2"/>
  <c r="BU60" i="2"/>
  <c r="BT61" i="2"/>
  <c r="BU61" i="2"/>
  <c r="BT62" i="2"/>
  <c r="BU62" i="2"/>
  <c r="BT63" i="2"/>
  <c r="BU63" i="2"/>
  <c r="BT64" i="2"/>
  <c r="BU64" i="2"/>
  <c r="BT65" i="2"/>
  <c r="BU65" i="2"/>
  <c r="BT66" i="2"/>
  <c r="BU66" i="2"/>
  <c r="BT67" i="2"/>
  <c r="BU67" i="2"/>
  <c r="BT68" i="2"/>
  <c r="BU68" i="2"/>
  <c r="BT69" i="2"/>
  <c r="BU69" i="2"/>
  <c r="BT70" i="2"/>
  <c r="BU70" i="2"/>
  <c r="BT71" i="2"/>
  <c r="BU71" i="2"/>
  <c r="BT72" i="2"/>
  <c r="BU72" i="2"/>
  <c r="BT73" i="2"/>
  <c r="BU73" i="2"/>
  <c r="BT74" i="2"/>
  <c r="BU74" i="2"/>
  <c r="BT75" i="2"/>
  <c r="BU75" i="2"/>
  <c r="BT76" i="2"/>
  <c r="BU76" i="2"/>
  <c r="BT77" i="2"/>
  <c r="BU77" i="2"/>
  <c r="BT78" i="2"/>
  <c r="BU78" i="2"/>
  <c r="BT79" i="2"/>
  <c r="BU79" i="2"/>
  <c r="BT80" i="2"/>
  <c r="BU80" i="2"/>
  <c r="BT81" i="2"/>
  <c r="BU81" i="2"/>
  <c r="BT6" i="2"/>
  <c r="BU6" i="2" s="1"/>
  <c r="BV81" i="2"/>
  <c r="BP67" i="2"/>
  <c r="BQ67" i="2"/>
  <c r="BP68" i="2"/>
  <c r="BP69" i="2"/>
  <c r="BQ69" i="2"/>
  <c r="BP70" i="2"/>
  <c r="BQ70" i="2"/>
  <c r="BP71" i="2"/>
  <c r="BQ71" i="2"/>
  <c r="BP72" i="2"/>
  <c r="BQ72" i="2"/>
  <c r="BP73" i="2"/>
  <c r="BQ73" i="2"/>
  <c r="BP74" i="2"/>
  <c r="BQ74" i="2"/>
  <c r="BP75" i="2"/>
  <c r="BQ75" i="2"/>
  <c r="BP76" i="2"/>
  <c r="BQ76" i="2"/>
  <c r="BP77" i="2"/>
  <c r="BQ77" i="2"/>
  <c r="BP78" i="2"/>
  <c r="BQ78" i="2"/>
  <c r="BP79" i="2"/>
  <c r="BQ79" i="2"/>
  <c r="BP80" i="2"/>
  <c r="BQ80" i="2"/>
  <c r="BP81" i="2"/>
  <c r="BQ81" i="2"/>
  <c r="BM67" i="2"/>
  <c r="BN67" i="2"/>
  <c r="BM68" i="2"/>
  <c r="BN68" i="2"/>
  <c r="BM69" i="2"/>
  <c r="BN69" i="2"/>
  <c r="BM70" i="2"/>
  <c r="BN70" i="2"/>
  <c r="BM71" i="2"/>
  <c r="BN71" i="2"/>
  <c r="BM72" i="2"/>
  <c r="BN72" i="2"/>
  <c r="BM73" i="2"/>
  <c r="BN73" i="2"/>
  <c r="BM74" i="2"/>
  <c r="BN74" i="2"/>
  <c r="BM75" i="2"/>
  <c r="BN75" i="2"/>
  <c r="BM76" i="2"/>
  <c r="BN76" i="2"/>
  <c r="BM77" i="2"/>
  <c r="BN77" i="2"/>
  <c r="BM78" i="2"/>
  <c r="BN78" i="2"/>
  <c r="BM79" i="2"/>
  <c r="BN79" i="2"/>
  <c r="BM80" i="2"/>
  <c r="BN80" i="2"/>
  <c r="BM81" i="2"/>
  <c r="BN81" i="2"/>
  <c r="BO67" i="2"/>
  <c r="BO68" i="2"/>
  <c r="BV68" i="2" s="1"/>
  <c r="BO69" i="2"/>
  <c r="BO70" i="2"/>
  <c r="BV70" i="2" s="1"/>
  <c r="BO71" i="2"/>
  <c r="BO72" i="2"/>
  <c r="BV72" i="2" s="1"/>
  <c r="BO73" i="2"/>
  <c r="BO74" i="2"/>
  <c r="BV74" i="2" s="1"/>
  <c r="BO75" i="2"/>
  <c r="BO76" i="2"/>
  <c r="BV76" i="2" s="1"/>
  <c r="BO77" i="2"/>
  <c r="BO78" i="2"/>
  <c r="BV78" i="2" s="1"/>
  <c r="BO79" i="2"/>
  <c r="BO80" i="2"/>
  <c r="BV80" i="2" s="1"/>
  <c r="BO81" i="2"/>
  <c r="BV7" i="2"/>
  <c r="BV8" i="2"/>
  <c r="BV9" i="2"/>
  <c r="BV10" i="2"/>
  <c r="BV11" i="2"/>
  <c r="BV12" i="2"/>
  <c r="BV13" i="2"/>
  <c r="BV14" i="2"/>
  <c r="BV15" i="2"/>
  <c r="BV16" i="2"/>
  <c r="BV17" i="2"/>
  <c r="BV18" i="2"/>
  <c r="BV19" i="2"/>
  <c r="BV20" i="2"/>
  <c r="BV21" i="2"/>
  <c r="BV22" i="2"/>
  <c r="BV23" i="2"/>
  <c r="BV24" i="2"/>
  <c r="BV25" i="2"/>
  <c r="BV26" i="2"/>
  <c r="BV27" i="2"/>
  <c r="BV28" i="2"/>
  <c r="BV29" i="2"/>
  <c r="BV30" i="2"/>
  <c r="BV31" i="2"/>
  <c r="BV32" i="2"/>
  <c r="BV33" i="2"/>
  <c r="BV34" i="2"/>
  <c r="BV35" i="2"/>
  <c r="BV36" i="2"/>
  <c r="BV37" i="2"/>
  <c r="BV38" i="2"/>
  <c r="BV39" i="2"/>
  <c r="BV40" i="2"/>
  <c r="BV41" i="2"/>
  <c r="BV42" i="2"/>
  <c r="BV43" i="2"/>
  <c r="BV44" i="2"/>
  <c r="BV45" i="2"/>
  <c r="BV46" i="2"/>
  <c r="BV47" i="2"/>
  <c r="BV48" i="2"/>
  <c r="BV49" i="2"/>
  <c r="BV50" i="2"/>
  <c r="BV51" i="2"/>
  <c r="BV52" i="2"/>
  <c r="BV53" i="2"/>
  <c r="BV54" i="2"/>
  <c r="BV55" i="2"/>
  <c r="BV56" i="2"/>
  <c r="BV57" i="2"/>
  <c r="BV58" i="2"/>
  <c r="BV59" i="2"/>
  <c r="BV60" i="2"/>
  <c r="BV61" i="2"/>
  <c r="BV62" i="2"/>
  <c r="BV63" i="2"/>
  <c r="BV64" i="2"/>
  <c r="BV65" i="2"/>
  <c r="BV66" i="2"/>
  <c r="BV67" i="2"/>
  <c r="BV69" i="2"/>
  <c r="BV71" i="2"/>
  <c r="BV73" i="2"/>
  <c r="BV75" i="2"/>
  <c r="BV77" i="2"/>
  <c r="BV79" i="2"/>
  <c r="BV6" i="2"/>
  <c r="BP7" i="2"/>
  <c r="BQ7" i="2" s="1"/>
  <c r="BP8" i="2"/>
  <c r="BQ8" i="2" s="1"/>
  <c r="BP9" i="2"/>
  <c r="BQ9" i="2" s="1"/>
  <c r="BP10" i="2"/>
  <c r="BQ10" i="2" s="1"/>
  <c r="BP11" i="2"/>
  <c r="BQ11" i="2" s="1"/>
  <c r="BP12" i="2"/>
  <c r="BQ12" i="2" s="1"/>
  <c r="BP13" i="2"/>
  <c r="BQ13" i="2" s="1"/>
  <c r="BP14" i="2"/>
  <c r="BQ14" i="2" s="1"/>
  <c r="BP15" i="2"/>
  <c r="BQ15" i="2" s="1"/>
  <c r="BP16" i="2"/>
  <c r="BQ16" i="2" s="1"/>
  <c r="BP17" i="2"/>
  <c r="BQ17" i="2" s="1"/>
  <c r="BP18" i="2"/>
  <c r="BQ18" i="2" s="1"/>
  <c r="BP19" i="2"/>
  <c r="BQ19" i="2" s="1"/>
  <c r="BP20" i="2"/>
  <c r="BQ20" i="2" s="1"/>
  <c r="BP21" i="2"/>
  <c r="BQ21" i="2" s="1"/>
  <c r="BP22" i="2"/>
  <c r="BQ22" i="2"/>
  <c r="BP23" i="2"/>
  <c r="BQ23" i="2" s="1"/>
  <c r="BP24" i="2"/>
  <c r="BQ24" i="2" s="1"/>
  <c r="BP25" i="2"/>
  <c r="BQ25" i="2" s="1"/>
  <c r="BP26" i="2"/>
  <c r="BQ26" i="2" s="1"/>
  <c r="BP27" i="2"/>
  <c r="BQ27" i="2" s="1"/>
  <c r="BP28" i="2"/>
  <c r="BQ28" i="2" s="1"/>
  <c r="BP29" i="2"/>
  <c r="BQ29" i="2" s="1"/>
  <c r="BP30" i="2"/>
  <c r="BQ30" i="2" s="1"/>
  <c r="BP31" i="2"/>
  <c r="BQ31" i="2" s="1"/>
  <c r="BP32" i="2"/>
  <c r="BQ32" i="2" s="1"/>
  <c r="BP33" i="2"/>
  <c r="BQ33" i="2" s="1"/>
  <c r="BP34" i="2"/>
  <c r="BQ34" i="2" s="1"/>
  <c r="BP35" i="2"/>
  <c r="BQ35" i="2" s="1"/>
  <c r="BP36" i="2"/>
  <c r="BQ36" i="2" s="1"/>
  <c r="BP37" i="2"/>
  <c r="BQ37" i="2" s="1"/>
  <c r="BP38" i="2"/>
  <c r="BQ38" i="2" s="1"/>
  <c r="BP39" i="2"/>
  <c r="BQ39" i="2" s="1"/>
  <c r="BP40" i="2"/>
  <c r="BQ40" i="2" s="1"/>
  <c r="BP41" i="2"/>
  <c r="BQ41" i="2" s="1"/>
  <c r="BP42" i="2"/>
  <c r="BQ42" i="2" s="1"/>
  <c r="BP43" i="2"/>
  <c r="BQ43" i="2" s="1"/>
  <c r="BP44" i="2"/>
  <c r="BQ44" i="2" s="1"/>
  <c r="BP45" i="2"/>
  <c r="BQ45" i="2" s="1"/>
  <c r="BP46" i="2"/>
  <c r="BQ46" i="2" s="1"/>
  <c r="BP47" i="2"/>
  <c r="BQ47" i="2" s="1"/>
  <c r="BP48" i="2"/>
  <c r="BQ48" i="2" s="1"/>
  <c r="BP49" i="2"/>
  <c r="BQ49" i="2" s="1"/>
  <c r="BP50" i="2"/>
  <c r="BQ50" i="2" s="1"/>
  <c r="BP51" i="2"/>
  <c r="BQ51" i="2" s="1"/>
  <c r="BP52" i="2"/>
  <c r="BQ52" i="2" s="1"/>
  <c r="BP53" i="2"/>
  <c r="BQ53" i="2" s="1"/>
  <c r="BP54" i="2"/>
  <c r="BQ54" i="2" s="1"/>
  <c r="BP55" i="2"/>
  <c r="BQ55" i="2" s="1"/>
  <c r="BP56" i="2"/>
  <c r="BQ56" i="2" s="1"/>
  <c r="BP57" i="2"/>
  <c r="BQ57" i="2" s="1"/>
  <c r="BP58" i="2"/>
  <c r="BQ58" i="2" s="1"/>
  <c r="BP59" i="2"/>
  <c r="BQ59" i="2" s="1"/>
  <c r="BP60" i="2"/>
  <c r="BQ60" i="2" s="1"/>
  <c r="BP61" i="2"/>
  <c r="BQ61" i="2" s="1"/>
  <c r="BP62" i="2"/>
  <c r="BQ62" i="2" s="1"/>
  <c r="BP63" i="2"/>
  <c r="BP64" i="2"/>
  <c r="BQ64" i="2" s="1"/>
  <c r="BP65" i="2"/>
  <c r="BQ65" i="2" s="1"/>
  <c r="BP66" i="2"/>
  <c r="BQ66" i="2" s="1"/>
  <c r="BM7" i="2"/>
  <c r="BN7" i="2"/>
  <c r="BM8" i="2"/>
  <c r="BN8" i="2"/>
  <c r="BM9" i="2"/>
  <c r="BN9" i="2"/>
  <c r="BM10" i="2"/>
  <c r="BN10" i="2"/>
  <c r="BM11" i="2"/>
  <c r="BN11" i="2"/>
  <c r="BM12" i="2"/>
  <c r="BN12" i="2"/>
  <c r="BM13" i="2"/>
  <c r="BN13" i="2"/>
  <c r="BM14" i="2"/>
  <c r="BN14" i="2"/>
  <c r="BM15" i="2"/>
  <c r="BN15" i="2"/>
  <c r="BM16" i="2"/>
  <c r="BN16" i="2"/>
  <c r="BM17" i="2"/>
  <c r="BN17" i="2"/>
  <c r="BM18" i="2"/>
  <c r="BN18" i="2"/>
  <c r="BM19" i="2"/>
  <c r="BN19" i="2"/>
  <c r="BM20" i="2"/>
  <c r="BN20" i="2"/>
  <c r="BM21" i="2"/>
  <c r="BN21" i="2"/>
  <c r="BM22" i="2"/>
  <c r="BN22" i="2"/>
  <c r="BM23" i="2"/>
  <c r="BN23" i="2"/>
  <c r="BM24" i="2"/>
  <c r="BN24" i="2"/>
  <c r="BM25" i="2"/>
  <c r="BN25" i="2"/>
  <c r="BM26" i="2"/>
  <c r="BN26" i="2"/>
  <c r="BM27" i="2"/>
  <c r="BN27" i="2"/>
  <c r="BM28" i="2"/>
  <c r="BN28" i="2"/>
  <c r="BM29" i="2"/>
  <c r="BN29" i="2"/>
  <c r="BM30" i="2"/>
  <c r="BN30" i="2"/>
  <c r="BM31" i="2"/>
  <c r="BN31" i="2"/>
  <c r="BM32" i="2"/>
  <c r="BN32" i="2"/>
  <c r="BM33" i="2"/>
  <c r="BN33" i="2"/>
  <c r="BM34" i="2"/>
  <c r="BN34" i="2"/>
  <c r="BM35" i="2"/>
  <c r="BN35" i="2"/>
  <c r="BM36" i="2"/>
  <c r="BN36" i="2"/>
  <c r="BM37" i="2"/>
  <c r="BN37" i="2"/>
  <c r="BM38" i="2"/>
  <c r="BN38" i="2"/>
  <c r="BM39" i="2"/>
  <c r="BN39" i="2"/>
  <c r="BM40" i="2"/>
  <c r="BN40" i="2"/>
  <c r="BM41" i="2"/>
  <c r="BN41" i="2"/>
  <c r="BM42" i="2"/>
  <c r="BN42" i="2"/>
  <c r="BM43" i="2"/>
  <c r="BN43" i="2"/>
  <c r="BM44" i="2"/>
  <c r="BN44" i="2"/>
  <c r="BM45" i="2"/>
  <c r="BN45" i="2"/>
  <c r="BM46" i="2"/>
  <c r="BN46" i="2"/>
  <c r="BM47" i="2"/>
  <c r="BN47" i="2"/>
  <c r="BM48" i="2"/>
  <c r="BN48" i="2"/>
  <c r="BM49" i="2"/>
  <c r="BN49" i="2"/>
  <c r="BM50" i="2"/>
  <c r="BN50" i="2"/>
  <c r="BM51" i="2"/>
  <c r="BN51" i="2"/>
  <c r="BM52" i="2"/>
  <c r="BN52" i="2"/>
  <c r="BM53" i="2"/>
  <c r="BN53" i="2"/>
  <c r="BM54" i="2"/>
  <c r="BN54" i="2"/>
  <c r="BM55" i="2"/>
  <c r="BN55" i="2"/>
  <c r="BM56" i="2"/>
  <c r="BN56" i="2"/>
  <c r="BM57" i="2"/>
  <c r="BN57" i="2"/>
  <c r="BM58" i="2"/>
  <c r="BN58" i="2"/>
  <c r="BM59" i="2"/>
  <c r="BN59" i="2"/>
  <c r="BM60" i="2"/>
  <c r="BN60" i="2"/>
  <c r="BM61" i="2"/>
  <c r="BN61" i="2"/>
  <c r="BM62" i="2"/>
  <c r="BN62" i="2"/>
  <c r="BM63" i="2"/>
  <c r="BN63" i="2"/>
  <c r="BM64" i="2"/>
  <c r="BN64" i="2"/>
  <c r="BM65" i="2"/>
  <c r="BN65" i="2"/>
  <c r="BM66" i="2"/>
  <c r="BN66" i="2"/>
  <c r="BO7" i="2"/>
  <c r="BO8" i="2"/>
  <c r="BO9" i="2"/>
  <c r="BO10" i="2"/>
  <c r="BO11" i="2"/>
  <c r="BO12" i="2"/>
  <c r="BO13" i="2"/>
  <c r="BO14" i="2"/>
  <c r="BO15" i="2"/>
  <c r="BO16" i="2"/>
  <c r="BO17" i="2"/>
  <c r="BO18" i="2"/>
  <c r="BO19" i="2"/>
  <c r="BO20" i="2"/>
  <c r="BO21" i="2"/>
  <c r="BO22" i="2"/>
  <c r="BO23" i="2"/>
  <c r="BO24" i="2"/>
  <c r="BO25" i="2"/>
  <c r="BO26" i="2"/>
  <c r="BO27" i="2"/>
  <c r="BO28" i="2"/>
  <c r="BO29" i="2"/>
  <c r="BO30" i="2"/>
  <c r="BO31" i="2"/>
  <c r="BO32" i="2"/>
  <c r="BO33" i="2"/>
  <c r="BO34" i="2"/>
  <c r="BO35" i="2"/>
  <c r="BO36" i="2"/>
  <c r="BO37" i="2"/>
  <c r="BO38" i="2"/>
  <c r="BO39" i="2"/>
  <c r="BO40" i="2"/>
  <c r="BO41" i="2"/>
  <c r="BO42" i="2"/>
  <c r="BO43" i="2"/>
  <c r="BO44" i="2"/>
  <c r="BO45" i="2"/>
  <c r="BO46" i="2"/>
  <c r="BO47" i="2"/>
  <c r="BO48" i="2"/>
  <c r="BO49" i="2"/>
  <c r="BO50" i="2"/>
  <c r="BO51" i="2"/>
  <c r="BO52" i="2"/>
  <c r="BO53" i="2"/>
  <c r="BO54" i="2"/>
  <c r="BO55" i="2"/>
  <c r="BO56" i="2"/>
  <c r="BO57" i="2"/>
  <c r="BO58" i="2"/>
  <c r="BO59" i="2"/>
  <c r="BO60" i="2"/>
  <c r="BO61" i="2"/>
  <c r="BO62" i="2"/>
  <c r="BO63" i="2"/>
  <c r="BO64" i="2"/>
  <c r="BO65" i="2"/>
  <c r="BO66" i="2"/>
  <c r="BO6" i="2"/>
  <c r="BM6" i="2" s="1"/>
  <c r="BN6" i="2" s="1"/>
  <c r="BP6" i="2" s="1"/>
  <c r="BG144" i="2" l="1"/>
  <c r="BH144" i="2" s="1"/>
  <c r="BI144" i="2" s="1"/>
  <c r="BJ144" i="2" s="1"/>
  <c r="BG145" i="2"/>
  <c r="BH145" i="2" s="1"/>
  <c r="BI145" i="2" s="1"/>
  <c r="BJ145" i="2" s="1"/>
  <c r="BG146" i="2"/>
  <c r="BH146" i="2" s="1"/>
  <c r="BI146" i="2" s="1"/>
  <c r="BJ146" i="2" s="1"/>
  <c r="BG147" i="2"/>
  <c r="BH147" i="2" s="1"/>
  <c r="BI147" i="2" s="1"/>
  <c r="BJ147" i="2" s="1"/>
  <c r="BG148" i="2"/>
  <c r="BH148" i="2" s="1"/>
  <c r="BI148" i="2" s="1"/>
  <c r="BJ148" i="2" s="1"/>
  <c r="BG149" i="2"/>
  <c r="BH149" i="2" s="1"/>
  <c r="BI149" i="2" s="1"/>
  <c r="BJ149" i="2" s="1"/>
  <c r="BG150" i="2"/>
  <c r="BH150" i="2" s="1"/>
  <c r="BI150" i="2" s="1"/>
  <c r="BJ150" i="2" s="1"/>
  <c r="BG151" i="2"/>
  <c r="BH151" i="2" s="1"/>
  <c r="BI151" i="2" s="1"/>
  <c r="BJ151" i="2" s="1"/>
  <c r="BG152" i="2"/>
  <c r="BH152" i="2" s="1"/>
  <c r="BI152" i="2" s="1"/>
  <c r="BJ152" i="2" s="1"/>
  <c r="BG153" i="2"/>
  <c r="BH153" i="2" s="1"/>
  <c r="BI153" i="2" s="1"/>
  <c r="BJ153" i="2" s="1"/>
  <c r="BG154" i="2"/>
  <c r="BH154" i="2" s="1"/>
  <c r="BI154" i="2" s="1"/>
  <c r="BJ154" i="2" s="1"/>
  <c r="BG115" i="2"/>
  <c r="BH115" i="2" s="1"/>
  <c r="BI115" i="2" s="1"/>
  <c r="BJ115" i="2" s="1"/>
  <c r="BG116" i="2"/>
  <c r="BH116" i="2" s="1"/>
  <c r="BI116" i="2" s="1"/>
  <c r="BJ116" i="2" s="1"/>
  <c r="BG117" i="2"/>
  <c r="BH117" i="2" s="1"/>
  <c r="BI117" i="2" s="1"/>
  <c r="BJ117" i="2" s="1"/>
  <c r="BG118" i="2"/>
  <c r="BH118" i="2" s="1"/>
  <c r="BI118" i="2" s="1"/>
  <c r="BJ118" i="2" s="1"/>
  <c r="BG119" i="2"/>
  <c r="BH119" i="2" s="1"/>
  <c r="BI119" i="2" s="1"/>
  <c r="BJ119" i="2" s="1"/>
  <c r="BG120" i="2"/>
  <c r="BH120" i="2" s="1"/>
  <c r="BI120" i="2" s="1"/>
  <c r="BJ120" i="2" s="1"/>
  <c r="BG121" i="2"/>
  <c r="BH121" i="2" s="1"/>
  <c r="BI121" i="2" s="1"/>
  <c r="BJ121" i="2" s="1"/>
  <c r="BG122" i="2"/>
  <c r="BH122" i="2" s="1"/>
  <c r="BI122" i="2" s="1"/>
  <c r="BJ122" i="2" s="1"/>
  <c r="BG123" i="2"/>
  <c r="BH123" i="2" s="1"/>
  <c r="BI123" i="2" s="1"/>
  <c r="BJ123" i="2" s="1"/>
  <c r="BG124" i="2"/>
  <c r="BH124" i="2" s="1"/>
  <c r="BI124" i="2" s="1"/>
  <c r="BJ124" i="2" s="1"/>
  <c r="BG125" i="2"/>
  <c r="BH125" i="2" s="1"/>
  <c r="BI125" i="2" s="1"/>
  <c r="BJ125" i="2" s="1"/>
  <c r="BG126" i="2"/>
  <c r="BH126" i="2" s="1"/>
  <c r="BI126" i="2" s="1"/>
  <c r="BJ126" i="2" s="1"/>
  <c r="BG127" i="2"/>
  <c r="BH127" i="2" s="1"/>
  <c r="BI127" i="2" s="1"/>
  <c r="BJ127" i="2" s="1"/>
  <c r="BG128" i="2"/>
  <c r="BH128" i="2" s="1"/>
  <c r="BI128" i="2" s="1"/>
  <c r="BJ128" i="2" s="1"/>
  <c r="BG129" i="2"/>
  <c r="BH129" i="2" s="1"/>
  <c r="BI129" i="2" s="1"/>
  <c r="BJ129" i="2" s="1"/>
  <c r="BG130" i="2"/>
  <c r="BH130" i="2" s="1"/>
  <c r="BI130" i="2" s="1"/>
  <c r="BJ130" i="2" s="1"/>
  <c r="BG131" i="2"/>
  <c r="BH131" i="2" s="1"/>
  <c r="BI131" i="2" s="1"/>
  <c r="BJ131" i="2" s="1"/>
  <c r="BG132" i="2"/>
  <c r="BH132" i="2" s="1"/>
  <c r="BI132" i="2" s="1"/>
  <c r="BJ132" i="2" s="1"/>
  <c r="BG133" i="2"/>
  <c r="BH133" i="2" s="1"/>
  <c r="BI133" i="2" s="1"/>
  <c r="BJ133" i="2" s="1"/>
  <c r="BG134" i="2"/>
  <c r="BH134" i="2" s="1"/>
  <c r="BI134" i="2" s="1"/>
  <c r="BJ134" i="2" s="1"/>
  <c r="BG135" i="2"/>
  <c r="BH135" i="2" s="1"/>
  <c r="BI135" i="2" s="1"/>
  <c r="BJ135" i="2" s="1"/>
  <c r="BG136" i="2"/>
  <c r="BH136" i="2" s="1"/>
  <c r="BI136" i="2" s="1"/>
  <c r="BJ136" i="2" s="1"/>
  <c r="BG137" i="2"/>
  <c r="BH137" i="2" s="1"/>
  <c r="BI137" i="2" s="1"/>
  <c r="BJ137" i="2" s="1"/>
  <c r="BG138" i="2"/>
  <c r="BH138" i="2" s="1"/>
  <c r="BI138" i="2" s="1"/>
  <c r="BJ138" i="2" s="1"/>
  <c r="BG139" i="2"/>
  <c r="BH139" i="2" s="1"/>
  <c r="BI139" i="2" s="1"/>
  <c r="BJ139" i="2" s="1"/>
  <c r="BG140" i="2"/>
  <c r="BH140" i="2" s="1"/>
  <c r="BI140" i="2" s="1"/>
  <c r="BJ140" i="2" s="1"/>
  <c r="BG141" i="2"/>
  <c r="BH141" i="2" s="1"/>
  <c r="BI141" i="2" s="1"/>
  <c r="BJ141" i="2" s="1"/>
  <c r="BG142" i="2"/>
  <c r="BH142" i="2" s="1"/>
  <c r="BI142" i="2" s="1"/>
  <c r="BJ142" i="2" s="1"/>
  <c r="BG143" i="2"/>
  <c r="BH143" i="2" s="1"/>
  <c r="BI143" i="2" s="1"/>
  <c r="BJ143" i="2" s="1"/>
  <c r="BG107" i="2"/>
  <c r="BH107" i="2" s="1"/>
  <c r="BI107" i="2" s="1"/>
  <c r="BJ107" i="2" s="1"/>
  <c r="BG108" i="2"/>
  <c r="BH108" i="2" s="1"/>
  <c r="BI108" i="2" s="1"/>
  <c r="BJ108" i="2" s="1"/>
  <c r="BG109" i="2"/>
  <c r="BH109" i="2" s="1"/>
  <c r="BI109" i="2" s="1"/>
  <c r="BJ109" i="2" s="1"/>
  <c r="BG110" i="2"/>
  <c r="BH110" i="2" s="1"/>
  <c r="BI110" i="2" s="1"/>
  <c r="BJ110" i="2" s="1"/>
  <c r="BG111" i="2"/>
  <c r="BH111" i="2" s="1"/>
  <c r="BI111" i="2" s="1"/>
  <c r="BJ111" i="2" s="1"/>
  <c r="BG112" i="2"/>
  <c r="BH112" i="2" s="1"/>
  <c r="BI112" i="2" s="1"/>
  <c r="BJ112" i="2" s="1"/>
  <c r="BG113" i="2"/>
  <c r="BH113" i="2" s="1"/>
  <c r="BI113" i="2" s="1"/>
  <c r="BJ113" i="2" s="1"/>
  <c r="BG114" i="2"/>
  <c r="BH114" i="2" s="1"/>
  <c r="BI114" i="2" s="1"/>
  <c r="BJ114" i="2" s="1"/>
  <c r="BG47" i="2"/>
  <c r="BH47" i="2" s="1"/>
  <c r="BI47" i="2" s="1"/>
  <c r="BJ47" i="2" s="1"/>
  <c r="BG48" i="2"/>
  <c r="BH48" i="2" s="1"/>
  <c r="BI48" i="2" s="1"/>
  <c r="BJ48" i="2" s="1"/>
  <c r="BG49" i="2"/>
  <c r="BH49" i="2" s="1"/>
  <c r="BI49" i="2" s="1"/>
  <c r="BJ49" i="2" s="1"/>
  <c r="BG50" i="2"/>
  <c r="BH50" i="2" s="1"/>
  <c r="BI50" i="2" s="1"/>
  <c r="BJ50" i="2" s="1"/>
  <c r="BG51" i="2"/>
  <c r="BH51" i="2" s="1"/>
  <c r="BI51" i="2" s="1"/>
  <c r="BJ51" i="2" s="1"/>
  <c r="BG52" i="2"/>
  <c r="BH52" i="2" s="1"/>
  <c r="BI52" i="2" s="1"/>
  <c r="BJ52" i="2" s="1"/>
  <c r="BG53" i="2"/>
  <c r="BH53" i="2" s="1"/>
  <c r="BI53" i="2" s="1"/>
  <c r="BJ53" i="2" s="1"/>
  <c r="BG54" i="2"/>
  <c r="BH54" i="2" s="1"/>
  <c r="BI54" i="2" s="1"/>
  <c r="BJ54" i="2" s="1"/>
  <c r="BG55" i="2"/>
  <c r="BH55" i="2" s="1"/>
  <c r="BI55" i="2" s="1"/>
  <c r="BJ55" i="2" s="1"/>
  <c r="BG56" i="2"/>
  <c r="BH56" i="2" s="1"/>
  <c r="BI56" i="2" s="1"/>
  <c r="BJ56" i="2" s="1"/>
  <c r="BG57" i="2"/>
  <c r="BH57" i="2" s="1"/>
  <c r="BI57" i="2" s="1"/>
  <c r="BJ57" i="2" s="1"/>
  <c r="BG58" i="2"/>
  <c r="BH58" i="2" s="1"/>
  <c r="BI58" i="2" s="1"/>
  <c r="BJ58" i="2" s="1"/>
  <c r="BG59" i="2"/>
  <c r="BH59" i="2" s="1"/>
  <c r="BI59" i="2" s="1"/>
  <c r="BJ59" i="2" s="1"/>
  <c r="BG60" i="2"/>
  <c r="BH60" i="2" s="1"/>
  <c r="BI60" i="2" s="1"/>
  <c r="BJ60" i="2" s="1"/>
  <c r="BG61" i="2"/>
  <c r="BH61" i="2" s="1"/>
  <c r="BI61" i="2" s="1"/>
  <c r="BJ61" i="2" s="1"/>
  <c r="BG62" i="2"/>
  <c r="BH62" i="2" s="1"/>
  <c r="BI62" i="2" s="1"/>
  <c r="BJ62" i="2" s="1"/>
  <c r="BG63" i="2"/>
  <c r="BH63" i="2" s="1"/>
  <c r="BI63" i="2" s="1"/>
  <c r="BJ63" i="2" s="1"/>
  <c r="BG64" i="2"/>
  <c r="BH64" i="2" s="1"/>
  <c r="BI64" i="2" s="1"/>
  <c r="BJ64" i="2" s="1"/>
  <c r="BG65" i="2"/>
  <c r="BH65" i="2" s="1"/>
  <c r="BI65" i="2" s="1"/>
  <c r="BJ65" i="2" s="1"/>
  <c r="BG66" i="2"/>
  <c r="BH66" i="2" s="1"/>
  <c r="BI66" i="2" s="1"/>
  <c r="BJ66" i="2" s="1"/>
  <c r="BG67" i="2"/>
  <c r="BH67" i="2" s="1"/>
  <c r="BI67" i="2" s="1"/>
  <c r="BJ67" i="2" s="1"/>
  <c r="BG68" i="2"/>
  <c r="BH68" i="2" s="1"/>
  <c r="BI68" i="2" s="1"/>
  <c r="BJ68" i="2" s="1"/>
  <c r="BG69" i="2"/>
  <c r="BH69" i="2" s="1"/>
  <c r="BI69" i="2" s="1"/>
  <c r="BJ69" i="2" s="1"/>
  <c r="BG70" i="2"/>
  <c r="BH70" i="2" s="1"/>
  <c r="BI70" i="2" s="1"/>
  <c r="BJ70" i="2" s="1"/>
  <c r="BG71" i="2"/>
  <c r="BH71" i="2" s="1"/>
  <c r="BI71" i="2" s="1"/>
  <c r="BJ71" i="2" s="1"/>
  <c r="BG72" i="2"/>
  <c r="BH72" i="2" s="1"/>
  <c r="BI72" i="2" s="1"/>
  <c r="BJ72" i="2" s="1"/>
  <c r="BG73" i="2"/>
  <c r="BH73" i="2" s="1"/>
  <c r="BI73" i="2" s="1"/>
  <c r="BJ73" i="2" s="1"/>
  <c r="BG74" i="2"/>
  <c r="BH74" i="2" s="1"/>
  <c r="BI74" i="2" s="1"/>
  <c r="BJ74" i="2" s="1"/>
  <c r="BG75" i="2"/>
  <c r="BH75" i="2" s="1"/>
  <c r="BI75" i="2" s="1"/>
  <c r="BJ75" i="2" s="1"/>
  <c r="BG76" i="2"/>
  <c r="BH76" i="2" s="1"/>
  <c r="BI76" i="2" s="1"/>
  <c r="BJ76" i="2" s="1"/>
  <c r="BG77" i="2"/>
  <c r="BH77" i="2" s="1"/>
  <c r="BI77" i="2" s="1"/>
  <c r="BJ77" i="2" s="1"/>
  <c r="BG78" i="2"/>
  <c r="BH78" i="2" s="1"/>
  <c r="BI78" i="2" s="1"/>
  <c r="BJ78" i="2" s="1"/>
  <c r="BG79" i="2"/>
  <c r="BH79" i="2" s="1"/>
  <c r="BI79" i="2" s="1"/>
  <c r="BJ79" i="2" s="1"/>
  <c r="BG80" i="2"/>
  <c r="BH80" i="2" s="1"/>
  <c r="BI80" i="2" s="1"/>
  <c r="BJ80" i="2" s="1"/>
  <c r="BG81" i="2"/>
  <c r="BH81" i="2" s="1"/>
  <c r="BI81" i="2" s="1"/>
  <c r="BJ81" i="2" s="1"/>
  <c r="BG82" i="2"/>
  <c r="BH82" i="2" s="1"/>
  <c r="BI82" i="2" s="1"/>
  <c r="BJ82" i="2" s="1"/>
  <c r="BG83" i="2"/>
  <c r="BH83" i="2" s="1"/>
  <c r="BI83" i="2" s="1"/>
  <c r="BJ83" i="2" s="1"/>
  <c r="BG84" i="2"/>
  <c r="BH84" i="2" s="1"/>
  <c r="BI84" i="2" s="1"/>
  <c r="BJ84" i="2" s="1"/>
  <c r="BG85" i="2"/>
  <c r="BH85" i="2" s="1"/>
  <c r="BI85" i="2" s="1"/>
  <c r="BJ85" i="2" s="1"/>
  <c r="BG86" i="2"/>
  <c r="BH86" i="2" s="1"/>
  <c r="BI86" i="2" s="1"/>
  <c r="BJ86" i="2" s="1"/>
  <c r="BG87" i="2"/>
  <c r="BH87" i="2" s="1"/>
  <c r="BI87" i="2" s="1"/>
  <c r="BJ87" i="2" s="1"/>
  <c r="BG88" i="2"/>
  <c r="BH88" i="2" s="1"/>
  <c r="BI88" i="2" s="1"/>
  <c r="BJ88" i="2" s="1"/>
  <c r="BG89" i="2"/>
  <c r="BH89" i="2" s="1"/>
  <c r="BI89" i="2" s="1"/>
  <c r="BJ89" i="2" s="1"/>
  <c r="BG90" i="2"/>
  <c r="BH90" i="2" s="1"/>
  <c r="BI90" i="2" s="1"/>
  <c r="BJ90" i="2" s="1"/>
  <c r="BG91" i="2"/>
  <c r="BH91" i="2" s="1"/>
  <c r="BI91" i="2" s="1"/>
  <c r="BJ91" i="2" s="1"/>
  <c r="BG92" i="2"/>
  <c r="BH92" i="2" s="1"/>
  <c r="BI92" i="2" s="1"/>
  <c r="BJ92" i="2" s="1"/>
  <c r="BG93" i="2"/>
  <c r="BH93" i="2" s="1"/>
  <c r="BI93" i="2" s="1"/>
  <c r="BJ93" i="2" s="1"/>
  <c r="BG94" i="2"/>
  <c r="BH94" i="2" s="1"/>
  <c r="BI94" i="2" s="1"/>
  <c r="BJ94" i="2" s="1"/>
  <c r="BG95" i="2"/>
  <c r="BH95" i="2" s="1"/>
  <c r="BI95" i="2" s="1"/>
  <c r="BJ95" i="2" s="1"/>
  <c r="BG96" i="2"/>
  <c r="BH96" i="2" s="1"/>
  <c r="BI96" i="2" s="1"/>
  <c r="BJ96" i="2" s="1"/>
  <c r="BG97" i="2"/>
  <c r="BH97" i="2" s="1"/>
  <c r="BI97" i="2" s="1"/>
  <c r="BJ97" i="2" s="1"/>
  <c r="BG98" i="2"/>
  <c r="BH98" i="2" s="1"/>
  <c r="BI98" i="2" s="1"/>
  <c r="BJ98" i="2" s="1"/>
  <c r="BG99" i="2"/>
  <c r="BH99" i="2" s="1"/>
  <c r="BI99" i="2" s="1"/>
  <c r="BJ99" i="2" s="1"/>
  <c r="BG100" i="2"/>
  <c r="BH100" i="2" s="1"/>
  <c r="BI100" i="2" s="1"/>
  <c r="BJ100" i="2" s="1"/>
  <c r="BG101" i="2"/>
  <c r="BH101" i="2" s="1"/>
  <c r="BI101" i="2" s="1"/>
  <c r="BJ101" i="2" s="1"/>
  <c r="BG102" i="2"/>
  <c r="BH102" i="2" s="1"/>
  <c r="BI102" i="2" s="1"/>
  <c r="BJ102" i="2" s="1"/>
  <c r="BG103" i="2"/>
  <c r="BH103" i="2" s="1"/>
  <c r="BI103" i="2" s="1"/>
  <c r="BJ103" i="2" s="1"/>
  <c r="BG104" i="2"/>
  <c r="BH104" i="2" s="1"/>
  <c r="BI104" i="2" s="1"/>
  <c r="BJ104" i="2" s="1"/>
  <c r="BG105" i="2"/>
  <c r="BH105" i="2" s="1"/>
  <c r="BI105" i="2" s="1"/>
  <c r="BJ105" i="2" s="1"/>
  <c r="BG106" i="2"/>
  <c r="BH106" i="2" s="1"/>
  <c r="BI106" i="2" s="1"/>
  <c r="BJ106" i="2" s="1"/>
  <c r="BJ7" i="2"/>
  <c r="BJ8" i="2"/>
  <c r="BJ9" i="2"/>
  <c r="BJ10" i="2"/>
  <c r="BJ11" i="2"/>
  <c r="BJ12" i="2"/>
  <c r="BJ13" i="2"/>
  <c r="BJ14" i="2"/>
  <c r="BJ15" i="2"/>
  <c r="BJ16" i="2"/>
  <c r="BJ17" i="2"/>
  <c r="BJ18" i="2"/>
  <c r="BJ19" i="2"/>
  <c r="BJ20" i="2"/>
  <c r="BJ21" i="2"/>
  <c r="BJ22" i="2"/>
  <c r="BJ23" i="2"/>
  <c r="BJ24" i="2"/>
  <c r="BJ25" i="2"/>
  <c r="BJ26" i="2"/>
  <c r="BJ27" i="2"/>
  <c r="BJ28" i="2"/>
  <c r="BJ29" i="2"/>
  <c r="BJ30" i="2"/>
  <c r="BJ31" i="2"/>
  <c r="BJ32" i="2"/>
  <c r="BJ33" i="2"/>
  <c r="BJ34" i="2"/>
  <c r="BJ35" i="2"/>
  <c r="BJ36" i="2"/>
  <c r="BJ37" i="2"/>
  <c r="BJ38" i="2"/>
  <c r="BJ39" i="2"/>
  <c r="BJ40" i="2"/>
  <c r="BJ41" i="2"/>
  <c r="BJ42" i="2"/>
  <c r="BJ43" i="2"/>
  <c r="BJ44" i="2"/>
  <c r="BJ45" i="2"/>
  <c r="BJ46" i="2"/>
  <c r="BJ6" i="2"/>
  <c r="BG46" i="2"/>
  <c r="BH46" i="2" s="1"/>
  <c r="BI46" i="2" s="1"/>
  <c r="BG45" i="2"/>
  <c r="BH45" i="2"/>
  <c r="BI45" i="2"/>
  <c r="BG44" i="2"/>
  <c r="BH44" i="2"/>
  <c r="BI44" i="2" s="1"/>
  <c r="BG43" i="2"/>
  <c r="BH43" i="2" s="1"/>
  <c r="BI43" i="2" s="1"/>
  <c r="BG42" i="2"/>
  <c r="BH42" i="2" s="1"/>
  <c r="BI42" i="2" s="1"/>
  <c r="BG41" i="2"/>
  <c r="BH41" i="2"/>
  <c r="BI41" i="2"/>
  <c r="BG40" i="2"/>
  <c r="BH40" i="2" s="1"/>
  <c r="BI40" i="2" s="1"/>
  <c r="BG39" i="2"/>
  <c r="BH39" i="2"/>
  <c r="BI39" i="2"/>
  <c r="BG38" i="2"/>
  <c r="BH38" i="2"/>
  <c r="BI38" i="2"/>
  <c r="BG37" i="2"/>
  <c r="BH37" i="2" s="1"/>
  <c r="BI37" i="2" s="1"/>
  <c r="BG36" i="2"/>
  <c r="BH36" i="2" s="1"/>
  <c r="BI36" i="2" s="1"/>
  <c r="BG35" i="2"/>
  <c r="BH35" i="2" s="1"/>
  <c r="BI35" i="2" s="1"/>
  <c r="BG7" i="2"/>
  <c r="BH7" i="2" s="1"/>
  <c r="BI7" i="2" s="1"/>
  <c r="BG8" i="2"/>
  <c r="BH8" i="2" s="1"/>
  <c r="BI8" i="2" s="1"/>
  <c r="BG9" i="2"/>
  <c r="BH9" i="2" s="1"/>
  <c r="BI9" i="2" s="1"/>
  <c r="BG10" i="2"/>
  <c r="BH10" i="2" s="1"/>
  <c r="BI10" i="2" s="1"/>
  <c r="BG11" i="2"/>
  <c r="BH11" i="2" s="1"/>
  <c r="BI11" i="2" s="1"/>
  <c r="BG12" i="2"/>
  <c r="BH12" i="2" s="1"/>
  <c r="BI12" i="2" s="1"/>
  <c r="BG13" i="2"/>
  <c r="BH13" i="2" s="1"/>
  <c r="BI13" i="2" s="1"/>
  <c r="BG14" i="2"/>
  <c r="BH14" i="2" s="1"/>
  <c r="BI14" i="2" s="1"/>
  <c r="BG15" i="2"/>
  <c r="BH15" i="2" s="1"/>
  <c r="BI15" i="2" s="1"/>
  <c r="BG16" i="2"/>
  <c r="BH16" i="2" s="1"/>
  <c r="BI16" i="2" s="1"/>
  <c r="BG17" i="2"/>
  <c r="BH17" i="2" s="1"/>
  <c r="BI17" i="2" s="1"/>
  <c r="BG18" i="2"/>
  <c r="BH18" i="2" s="1"/>
  <c r="BI18" i="2" s="1"/>
  <c r="BG19" i="2"/>
  <c r="BH19" i="2" s="1"/>
  <c r="BI19" i="2" s="1"/>
  <c r="BG20" i="2"/>
  <c r="BH20" i="2" s="1"/>
  <c r="BI20" i="2" s="1"/>
  <c r="BG21" i="2"/>
  <c r="BH21" i="2" s="1"/>
  <c r="BI21" i="2" s="1"/>
  <c r="BG22" i="2"/>
  <c r="BH22" i="2" s="1"/>
  <c r="BI22" i="2" s="1"/>
  <c r="BG23" i="2"/>
  <c r="BH23" i="2" s="1"/>
  <c r="BI23" i="2" s="1"/>
  <c r="BG24" i="2"/>
  <c r="BH24" i="2" s="1"/>
  <c r="BI24" i="2" s="1"/>
  <c r="BG25" i="2"/>
  <c r="BH25" i="2" s="1"/>
  <c r="BI25" i="2" s="1"/>
  <c r="BG26" i="2"/>
  <c r="BH26" i="2" s="1"/>
  <c r="BI26" i="2" s="1"/>
  <c r="BG27" i="2"/>
  <c r="BH27" i="2" s="1"/>
  <c r="BI27" i="2" s="1"/>
  <c r="BG28" i="2"/>
  <c r="BH28" i="2" s="1"/>
  <c r="BI28" i="2" s="1"/>
  <c r="BG29" i="2"/>
  <c r="BH29" i="2" s="1"/>
  <c r="BI29" i="2" s="1"/>
  <c r="BG30" i="2"/>
  <c r="BH30" i="2" s="1"/>
  <c r="BI30" i="2" s="1"/>
  <c r="BG31" i="2"/>
  <c r="BH31" i="2" s="1"/>
  <c r="BI31" i="2" s="1"/>
  <c r="BG32" i="2"/>
  <c r="BH32" i="2" s="1"/>
  <c r="BI32" i="2" s="1"/>
  <c r="BG33" i="2"/>
  <c r="BH33" i="2" s="1"/>
  <c r="BI33" i="2" s="1"/>
  <c r="BG34" i="2"/>
  <c r="BH34" i="2" s="1"/>
  <c r="BI34" i="2" s="1"/>
  <c r="BI6" i="2"/>
  <c r="BH6" i="2"/>
  <c r="BG6" i="2"/>
  <c r="BE35" i="2"/>
  <c r="BE36" i="2"/>
  <c r="BE37" i="2"/>
  <c r="BE38" i="2"/>
  <c r="BE39" i="2"/>
  <c r="BE40" i="2"/>
  <c r="BE41" i="2"/>
  <c r="BE42" i="2"/>
  <c r="BE43" i="2"/>
  <c r="BE44" i="2"/>
  <c r="BE45" i="2"/>
  <c r="BE46" i="2"/>
  <c r="BE47" i="2"/>
  <c r="BE48" i="2"/>
  <c r="BE49" i="2"/>
  <c r="BE50" i="2"/>
  <c r="BE51" i="2"/>
  <c r="BE52" i="2"/>
  <c r="BE53" i="2"/>
  <c r="BE54" i="2"/>
  <c r="BE55" i="2"/>
  <c r="BE56" i="2"/>
  <c r="BE57" i="2"/>
  <c r="BE58" i="2"/>
  <c r="BE59" i="2"/>
  <c r="BE60" i="2"/>
  <c r="BE61" i="2"/>
  <c r="BE62" i="2"/>
  <c r="BE63" i="2"/>
  <c r="BE64" i="2"/>
  <c r="BE65" i="2"/>
  <c r="BE66" i="2"/>
  <c r="BD35" i="2"/>
  <c r="BD36" i="2"/>
  <c r="BD37" i="2"/>
  <c r="BD38" i="2"/>
  <c r="BD39" i="2"/>
  <c r="BD40" i="2"/>
  <c r="BD41" i="2"/>
  <c r="BD42" i="2"/>
  <c r="BD43" i="2"/>
  <c r="BD44" i="2"/>
  <c r="BD45" i="2"/>
  <c r="BD46" i="2"/>
  <c r="BD47" i="2"/>
  <c r="BD48" i="2"/>
  <c r="BD49" i="2"/>
  <c r="BD50" i="2"/>
  <c r="BD51" i="2"/>
  <c r="BD52" i="2"/>
  <c r="BD53" i="2"/>
  <c r="BD54" i="2"/>
  <c r="BD55" i="2"/>
  <c r="BD56" i="2"/>
  <c r="BD57" i="2"/>
  <c r="BD58" i="2"/>
  <c r="BD59" i="2"/>
  <c r="BD60" i="2"/>
  <c r="BD61" i="2"/>
  <c r="BD62" i="2"/>
  <c r="BD63" i="2"/>
  <c r="BD64" i="2"/>
  <c r="BD65" i="2"/>
  <c r="BD66" i="2"/>
  <c r="BC35" i="2"/>
  <c r="BC36" i="2"/>
  <c r="BC37" i="2"/>
  <c r="BC38" i="2"/>
  <c r="BC39" i="2"/>
  <c r="BC40" i="2"/>
  <c r="BC41" i="2"/>
  <c r="BC42" i="2"/>
  <c r="BC43" i="2"/>
  <c r="BC44" i="2"/>
  <c r="BC45" i="2"/>
  <c r="BC46" i="2"/>
  <c r="BC47" i="2"/>
  <c r="BC48" i="2"/>
  <c r="BC49" i="2"/>
  <c r="BC50" i="2"/>
  <c r="BC51" i="2"/>
  <c r="BC52" i="2"/>
  <c r="BC53" i="2"/>
  <c r="BC54" i="2"/>
  <c r="BC55" i="2"/>
  <c r="BC56" i="2"/>
  <c r="BC57" i="2"/>
  <c r="BC58" i="2"/>
  <c r="BC59" i="2"/>
  <c r="BC60" i="2"/>
  <c r="BC61" i="2"/>
  <c r="BC62" i="2"/>
  <c r="BC63" i="2"/>
  <c r="BC64" i="2"/>
  <c r="BC65" i="2"/>
  <c r="BC66" i="2"/>
  <c r="BE7" i="2"/>
  <c r="BE8" i="2"/>
  <c r="BE9" i="2"/>
  <c r="BE10" i="2"/>
  <c r="BE11" i="2"/>
  <c r="BE12" i="2"/>
  <c r="BE13" i="2"/>
  <c r="BE14" i="2"/>
  <c r="BE15" i="2"/>
  <c r="BE16" i="2"/>
  <c r="BE17" i="2"/>
  <c r="BE18" i="2"/>
  <c r="BE19" i="2"/>
  <c r="BE20" i="2"/>
  <c r="BE21" i="2"/>
  <c r="BE22" i="2"/>
  <c r="BE23" i="2"/>
  <c r="BE24" i="2"/>
  <c r="BE25" i="2"/>
  <c r="BE26" i="2"/>
  <c r="BE27" i="2"/>
  <c r="BE28" i="2"/>
  <c r="BE29" i="2"/>
  <c r="BE30" i="2"/>
  <c r="BE31" i="2"/>
  <c r="BE32" i="2"/>
  <c r="BE33" i="2"/>
  <c r="BE34" i="2"/>
  <c r="BD7" i="2"/>
  <c r="BD8" i="2"/>
  <c r="BD9" i="2"/>
  <c r="BD10" i="2"/>
  <c r="BD11" i="2"/>
  <c r="BD12" i="2"/>
  <c r="BD13" i="2"/>
  <c r="BD14" i="2"/>
  <c r="BD15" i="2"/>
  <c r="BD16" i="2"/>
  <c r="BD17" i="2"/>
  <c r="BD18" i="2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33" i="2"/>
  <c r="BD34" i="2"/>
  <c r="BC7" i="2"/>
  <c r="BC8" i="2"/>
  <c r="BC9" i="2"/>
  <c r="BC10" i="2"/>
  <c r="BC11" i="2"/>
  <c r="BC12" i="2"/>
  <c r="BC13" i="2"/>
  <c r="BC14" i="2"/>
  <c r="BC15" i="2"/>
  <c r="BC16" i="2"/>
  <c r="BC17" i="2"/>
  <c r="BC18" i="2"/>
  <c r="BC19" i="2"/>
  <c r="BC20" i="2"/>
  <c r="BC21" i="2"/>
  <c r="BC22" i="2"/>
  <c r="BC23" i="2"/>
  <c r="BC24" i="2"/>
  <c r="BC25" i="2"/>
  <c r="BC26" i="2"/>
  <c r="BC27" i="2"/>
  <c r="BC28" i="2"/>
  <c r="BC29" i="2"/>
  <c r="BC30" i="2"/>
  <c r="BC31" i="2"/>
  <c r="BC32" i="2"/>
  <c r="BC33" i="2"/>
  <c r="BC34" i="2"/>
  <c r="BE6" i="2"/>
  <c r="BD6" i="2"/>
  <c r="BC6" i="2"/>
  <c r="BB7" i="2"/>
  <c r="BB8" i="2"/>
  <c r="BB9" i="2"/>
  <c r="BB10" i="2"/>
  <c r="BB11" i="2"/>
  <c r="BB12" i="2"/>
  <c r="BB13" i="2"/>
  <c r="BB14" i="2"/>
  <c r="BB15" i="2"/>
  <c r="BB16" i="2"/>
  <c r="BB17" i="2"/>
  <c r="BB18" i="2"/>
  <c r="BB19" i="2"/>
  <c r="BB20" i="2"/>
  <c r="BB21" i="2"/>
  <c r="BB22" i="2"/>
  <c r="BB23" i="2"/>
  <c r="BB24" i="2"/>
  <c r="BB25" i="2"/>
  <c r="BB26" i="2"/>
  <c r="BB27" i="2"/>
  <c r="BB28" i="2"/>
  <c r="BB29" i="2"/>
  <c r="BB30" i="2"/>
  <c r="BB31" i="2"/>
  <c r="BB32" i="2"/>
  <c r="BB33" i="2"/>
  <c r="BB34" i="2"/>
  <c r="BB35" i="2"/>
  <c r="BB36" i="2"/>
  <c r="BB37" i="2"/>
  <c r="BB38" i="2"/>
  <c r="BB39" i="2"/>
  <c r="BB40" i="2"/>
  <c r="BB41" i="2"/>
  <c r="BB42" i="2"/>
  <c r="BB43" i="2"/>
  <c r="BB44" i="2"/>
  <c r="BB45" i="2"/>
  <c r="BB46" i="2"/>
  <c r="BB47" i="2"/>
  <c r="BB48" i="2"/>
  <c r="BB49" i="2"/>
  <c r="BB50" i="2"/>
  <c r="BB51" i="2"/>
  <c r="BB52" i="2"/>
  <c r="BB53" i="2"/>
  <c r="BB54" i="2"/>
  <c r="BB55" i="2"/>
  <c r="BB56" i="2"/>
  <c r="BB57" i="2"/>
  <c r="BB58" i="2"/>
  <c r="BB59" i="2"/>
  <c r="BB60" i="2"/>
  <c r="BB61" i="2"/>
  <c r="BB62" i="2"/>
  <c r="BB63" i="2"/>
  <c r="BB64" i="2"/>
  <c r="BB65" i="2"/>
  <c r="BB66" i="2"/>
  <c r="BB67" i="2"/>
  <c r="BB68" i="2"/>
  <c r="BB69" i="2"/>
  <c r="BB70" i="2"/>
  <c r="BB71" i="2"/>
  <c r="BB72" i="2"/>
  <c r="BB73" i="2"/>
  <c r="BB74" i="2"/>
  <c r="BB75" i="2"/>
  <c r="BB76" i="2"/>
  <c r="BB77" i="2"/>
  <c r="BB78" i="2"/>
  <c r="BB79" i="2"/>
  <c r="BB80" i="2"/>
  <c r="BB81" i="2"/>
  <c r="BB82" i="2"/>
  <c r="BB83" i="2"/>
  <c r="BB84" i="2"/>
  <c r="BB85" i="2"/>
  <c r="BB86" i="2"/>
  <c r="BB87" i="2"/>
  <c r="BB88" i="2"/>
  <c r="BB89" i="2"/>
  <c r="BB90" i="2"/>
  <c r="BB91" i="2"/>
  <c r="BB92" i="2"/>
  <c r="BB93" i="2"/>
  <c r="BB94" i="2"/>
  <c r="BB95" i="2"/>
  <c r="BB96" i="2"/>
  <c r="BB97" i="2"/>
  <c r="BB98" i="2"/>
  <c r="BB99" i="2"/>
  <c r="BB100" i="2"/>
  <c r="BB101" i="2"/>
  <c r="BB102" i="2"/>
  <c r="BB103" i="2"/>
  <c r="BB104" i="2"/>
  <c r="BB105" i="2"/>
  <c r="BB106" i="2"/>
  <c r="BA93" i="2"/>
  <c r="BA94" i="2" s="1"/>
  <c r="BA95" i="2" s="1"/>
  <c r="BA96" i="2" s="1"/>
  <c r="BA97" i="2" s="1"/>
  <c r="BA98" i="2" s="1"/>
  <c r="BA99" i="2" s="1"/>
  <c r="BA100" i="2" s="1"/>
  <c r="BA101" i="2" s="1"/>
  <c r="BA102" i="2" s="1"/>
  <c r="BA103" i="2" s="1"/>
  <c r="BA104" i="2" s="1"/>
  <c r="BA105" i="2" s="1"/>
  <c r="BA106" i="2" s="1"/>
  <c r="BA9" i="2"/>
  <c r="BA10" i="2" s="1"/>
  <c r="BA11" i="2" s="1"/>
  <c r="BA12" i="2" s="1"/>
  <c r="BA13" i="2" s="1"/>
  <c r="BA14" i="2" s="1"/>
  <c r="BA15" i="2" s="1"/>
  <c r="BA16" i="2" s="1"/>
  <c r="BA17" i="2" s="1"/>
  <c r="BA18" i="2" s="1"/>
  <c r="BA19" i="2" s="1"/>
  <c r="BA20" i="2" s="1"/>
  <c r="BA21" i="2" s="1"/>
  <c r="BA22" i="2" s="1"/>
  <c r="BA23" i="2" s="1"/>
  <c r="BA24" i="2" s="1"/>
  <c r="BA25" i="2" s="1"/>
  <c r="BA26" i="2" s="1"/>
  <c r="BA27" i="2" s="1"/>
  <c r="BA28" i="2" s="1"/>
  <c r="BA29" i="2" s="1"/>
  <c r="BA30" i="2" s="1"/>
  <c r="BA31" i="2" s="1"/>
  <c r="BA32" i="2" s="1"/>
  <c r="BA33" i="2" s="1"/>
  <c r="BA34" i="2" s="1"/>
  <c r="BA35" i="2" s="1"/>
  <c r="BA36" i="2" s="1"/>
  <c r="BA37" i="2" s="1"/>
  <c r="BA38" i="2" s="1"/>
  <c r="BA39" i="2" s="1"/>
  <c r="BA40" i="2" s="1"/>
  <c r="BA41" i="2" s="1"/>
  <c r="BA42" i="2" s="1"/>
  <c r="BA43" i="2" s="1"/>
  <c r="BA44" i="2" s="1"/>
  <c r="BA45" i="2" s="1"/>
  <c r="BA46" i="2" s="1"/>
  <c r="BA47" i="2" s="1"/>
  <c r="BA48" i="2" s="1"/>
  <c r="BA49" i="2" s="1"/>
  <c r="BA50" i="2" s="1"/>
  <c r="BA51" i="2" s="1"/>
  <c r="BA52" i="2" s="1"/>
  <c r="BA53" i="2" s="1"/>
  <c r="BA54" i="2" s="1"/>
  <c r="BA55" i="2" s="1"/>
  <c r="BA56" i="2" s="1"/>
  <c r="BA57" i="2" s="1"/>
  <c r="BA58" i="2" s="1"/>
  <c r="BA59" i="2" s="1"/>
  <c r="BA60" i="2" s="1"/>
  <c r="BA61" i="2" s="1"/>
  <c r="BA62" i="2" s="1"/>
  <c r="BA63" i="2" s="1"/>
  <c r="BA64" i="2" s="1"/>
  <c r="BA65" i="2" s="1"/>
  <c r="BA66" i="2" s="1"/>
  <c r="BA67" i="2" s="1"/>
  <c r="BA68" i="2" s="1"/>
  <c r="BA69" i="2" s="1"/>
  <c r="BA70" i="2" s="1"/>
  <c r="BA71" i="2" s="1"/>
  <c r="BA72" i="2" s="1"/>
  <c r="BA73" i="2" s="1"/>
  <c r="BA74" i="2" s="1"/>
  <c r="BA75" i="2" s="1"/>
  <c r="BA76" i="2" s="1"/>
  <c r="BA77" i="2" s="1"/>
  <c r="BA78" i="2" s="1"/>
  <c r="BA79" i="2" s="1"/>
  <c r="BA80" i="2" s="1"/>
  <c r="BA81" i="2" s="1"/>
  <c r="BA82" i="2" s="1"/>
  <c r="BA83" i="2" s="1"/>
  <c r="BA84" i="2" s="1"/>
  <c r="BA85" i="2" s="1"/>
  <c r="BA86" i="2" s="1"/>
  <c r="BA87" i="2" s="1"/>
  <c r="BA88" i="2" s="1"/>
  <c r="BA89" i="2" s="1"/>
  <c r="BA90" i="2" s="1"/>
  <c r="BA91" i="2" s="1"/>
  <c r="BA92" i="2" s="1"/>
  <c r="BB6" i="2"/>
  <c r="BA8" i="2"/>
  <c r="AT7" i="2"/>
  <c r="AR7" i="2" s="1"/>
  <c r="AS7" i="2" s="1"/>
  <c r="AU7" i="2" s="1"/>
  <c r="AV7" i="2" s="1"/>
  <c r="AT8" i="2"/>
  <c r="AR8" i="2" s="1"/>
  <c r="AS8" i="2" s="1"/>
  <c r="AU8" i="2" s="1"/>
  <c r="AV8" i="2" s="1"/>
  <c r="AS9" i="2"/>
  <c r="AU9" i="2" s="1"/>
  <c r="AV9" i="2" s="1"/>
  <c r="AT9" i="2"/>
  <c r="AR9" i="2" s="1"/>
  <c r="AR10" i="2"/>
  <c r="AS10" i="2" s="1"/>
  <c r="AU10" i="2" s="1"/>
  <c r="AT10" i="2"/>
  <c r="AV10" i="2"/>
  <c r="AT11" i="2"/>
  <c r="AR11" i="2" s="1"/>
  <c r="AS11" i="2" s="1"/>
  <c r="AU11" i="2"/>
  <c r="AV11" i="2" s="1"/>
  <c r="AT12" i="2"/>
  <c r="AR12" i="2" s="1"/>
  <c r="AS12" i="2" s="1"/>
  <c r="AU12" i="2" s="1"/>
  <c r="AV12" i="2" s="1"/>
  <c r="AS13" i="2"/>
  <c r="AU13" i="2" s="1"/>
  <c r="AV13" i="2" s="1"/>
  <c r="AT13" i="2"/>
  <c r="AR13" i="2" s="1"/>
  <c r="AR14" i="2"/>
  <c r="AS14" i="2" s="1"/>
  <c r="AU14" i="2" s="1"/>
  <c r="AT14" i="2"/>
  <c r="AV14" i="2"/>
  <c r="AR15" i="2"/>
  <c r="AS15" i="2" s="1"/>
  <c r="AT15" i="2"/>
  <c r="AU15" i="2"/>
  <c r="AV15" i="2" s="1"/>
  <c r="AT16" i="2"/>
  <c r="AR16" i="2" s="1"/>
  <c r="AS16" i="2" s="1"/>
  <c r="AU16" i="2" s="1"/>
  <c r="AV16" i="2" s="1"/>
  <c r="AT17" i="2"/>
  <c r="AR17" i="2" s="1"/>
  <c r="AS17" i="2" s="1"/>
  <c r="AU17" i="2" s="1"/>
  <c r="AV17" i="2" s="1"/>
  <c r="AR18" i="2"/>
  <c r="AS18" i="2" s="1"/>
  <c r="AU18" i="2" s="1"/>
  <c r="AV18" i="2" s="1"/>
  <c r="AT18" i="2"/>
  <c r="AR19" i="2"/>
  <c r="AS19" i="2" s="1"/>
  <c r="AT19" i="2"/>
  <c r="AU19" i="2"/>
  <c r="AV19" i="2" s="1"/>
  <c r="AT20" i="2"/>
  <c r="AR20" i="2" s="1"/>
  <c r="AS20" i="2" s="1"/>
  <c r="AU20" i="2" s="1"/>
  <c r="AV20" i="2" s="1"/>
  <c r="AT21" i="2"/>
  <c r="AR21" i="2" s="1"/>
  <c r="AS21" i="2" s="1"/>
  <c r="AU21" i="2" s="1"/>
  <c r="AV21" i="2" s="1"/>
  <c r="AR22" i="2"/>
  <c r="AS22" i="2" s="1"/>
  <c r="AU22" i="2" s="1"/>
  <c r="AV22" i="2" s="1"/>
  <c r="AT22" i="2"/>
  <c r="AR23" i="2"/>
  <c r="AS23" i="2" s="1"/>
  <c r="AU23" i="2" s="1"/>
  <c r="AV23" i="2" s="1"/>
  <c r="AT23" i="2"/>
  <c r="AT24" i="2"/>
  <c r="AR24" i="2" s="1"/>
  <c r="AS24" i="2" s="1"/>
  <c r="AU24" i="2" s="1"/>
  <c r="AV24" i="2" s="1"/>
  <c r="AT25" i="2"/>
  <c r="AR25" i="2" s="1"/>
  <c r="AS25" i="2" s="1"/>
  <c r="AU25" i="2" s="1"/>
  <c r="AV25" i="2" s="1"/>
  <c r="AR26" i="2"/>
  <c r="AS26" i="2" s="1"/>
  <c r="AU26" i="2" s="1"/>
  <c r="AT26" i="2"/>
  <c r="AV26" i="2"/>
  <c r="AR27" i="2"/>
  <c r="AS27" i="2" s="1"/>
  <c r="AU27" i="2" s="1"/>
  <c r="AV27" i="2" s="1"/>
  <c r="AT27" i="2"/>
  <c r="AT28" i="2"/>
  <c r="AR28" i="2" s="1"/>
  <c r="AS28" i="2" s="1"/>
  <c r="AU28" i="2" s="1"/>
  <c r="AV28" i="2" s="1"/>
  <c r="AS29" i="2"/>
  <c r="AU29" i="2" s="1"/>
  <c r="AV29" i="2" s="1"/>
  <c r="AT29" i="2"/>
  <c r="AR29" i="2" s="1"/>
  <c r="AR30" i="2"/>
  <c r="AS30" i="2" s="1"/>
  <c r="AU30" i="2" s="1"/>
  <c r="AT30" i="2"/>
  <c r="AV30" i="2"/>
  <c r="AR31" i="2"/>
  <c r="AS31" i="2" s="1"/>
  <c r="AT31" i="2"/>
  <c r="AU31" i="2"/>
  <c r="AV31" i="2" s="1"/>
  <c r="AT32" i="2"/>
  <c r="AR32" i="2" s="1"/>
  <c r="AS32" i="2" s="1"/>
  <c r="AU32" i="2" s="1"/>
  <c r="AV32" i="2" s="1"/>
  <c r="AT33" i="2"/>
  <c r="AR33" i="2" s="1"/>
  <c r="AS33" i="2" s="1"/>
  <c r="AU33" i="2" s="1"/>
  <c r="AV33" i="2" s="1"/>
  <c r="AR34" i="2"/>
  <c r="AS34" i="2" s="1"/>
  <c r="AU34" i="2" s="1"/>
  <c r="AV34" i="2" s="1"/>
  <c r="AT34" i="2"/>
  <c r="AR35" i="2"/>
  <c r="AS35" i="2" s="1"/>
  <c r="AT35" i="2"/>
  <c r="AU35" i="2"/>
  <c r="AV35" i="2" s="1"/>
  <c r="AT36" i="2"/>
  <c r="AR36" i="2" s="1"/>
  <c r="AS36" i="2" s="1"/>
  <c r="AU36" i="2" s="1"/>
  <c r="AV36" i="2" s="1"/>
  <c r="AT37" i="2"/>
  <c r="AR37" i="2" s="1"/>
  <c r="AS37" i="2" s="1"/>
  <c r="AU37" i="2" s="1"/>
  <c r="AV37" i="2" s="1"/>
  <c r="AR38" i="2"/>
  <c r="AS38" i="2" s="1"/>
  <c r="AU38" i="2" s="1"/>
  <c r="AV38" i="2" s="1"/>
  <c r="AT38" i="2"/>
  <c r="AR39" i="2"/>
  <c r="AS39" i="2" s="1"/>
  <c r="AU39" i="2" s="1"/>
  <c r="AV39" i="2" s="1"/>
  <c r="AT39" i="2"/>
  <c r="AT40" i="2"/>
  <c r="AR40" i="2" s="1"/>
  <c r="AS40" i="2" s="1"/>
  <c r="AU40" i="2" s="1"/>
  <c r="AV40" i="2" s="1"/>
  <c r="AT41" i="2"/>
  <c r="AR41" i="2" s="1"/>
  <c r="AS41" i="2" s="1"/>
  <c r="AU41" i="2" s="1"/>
  <c r="AV41" i="2" s="1"/>
  <c r="AR42" i="2"/>
  <c r="AS42" i="2" s="1"/>
  <c r="AU42" i="2" s="1"/>
  <c r="AT42" i="2"/>
  <c r="AV42" i="2"/>
  <c r="AR43" i="2"/>
  <c r="AS43" i="2" s="1"/>
  <c r="AU43" i="2" s="1"/>
  <c r="AV43" i="2" s="1"/>
  <c r="AT43" i="2"/>
  <c r="AT44" i="2"/>
  <c r="AR44" i="2" s="1"/>
  <c r="AS44" i="2" s="1"/>
  <c r="AU44" i="2" s="1"/>
  <c r="AV44" i="2" s="1"/>
  <c r="AS45" i="2"/>
  <c r="AU45" i="2" s="1"/>
  <c r="AV45" i="2" s="1"/>
  <c r="AT45" i="2"/>
  <c r="AR45" i="2" s="1"/>
  <c r="AR46" i="2"/>
  <c r="AS46" i="2" s="1"/>
  <c r="AU46" i="2" s="1"/>
  <c r="AT46" i="2"/>
  <c r="AV46" i="2"/>
  <c r="AT47" i="2"/>
  <c r="AR47" i="2" s="1"/>
  <c r="AS47" i="2" s="1"/>
  <c r="AU47" i="2"/>
  <c r="AV47" i="2" s="1"/>
  <c r="AT48" i="2"/>
  <c r="AR48" i="2" s="1"/>
  <c r="AS48" i="2" s="1"/>
  <c r="AU48" i="2" s="1"/>
  <c r="AV48" i="2" s="1"/>
  <c r="AS49" i="2"/>
  <c r="AU49" i="2" s="1"/>
  <c r="AV49" i="2" s="1"/>
  <c r="AT49" i="2"/>
  <c r="AR49" i="2" s="1"/>
  <c r="AR50" i="2"/>
  <c r="AS50" i="2" s="1"/>
  <c r="AU50" i="2" s="1"/>
  <c r="AT50" i="2"/>
  <c r="AV50" i="2"/>
  <c r="AT51" i="2"/>
  <c r="AR51" i="2" s="1"/>
  <c r="AS51" i="2" s="1"/>
  <c r="AU51" i="2"/>
  <c r="AV51" i="2" s="1"/>
  <c r="AT52" i="2"/>
  <c r="AR52" i="2" s="1"/>
  <c r="AS52" i="2" s="1"/>
  <c r="AU52" i="2" s="1"/>
  <c r="AV52" i="2" s="1"/>
  <c r="AS53" i="2"/>
  <c r="AU53" i="2" s="1"/>
  <c r="AV53" i="2" s="1"/>
  <c r="AT53" i="2"/>
  <c r="AR53" i="2" s="1"/>
  <c r="AR54" i="2"/>
  <c r="AS54" i="2" s="1"/>
  <c r="AU54" i="2" s="1"/>
  <c r="AT54" i="2"/>
  <c r="AV54" i="2"/>
  <c r="AT55" i="2"/>
  <c r="AR55" i="2" s="1"/>
  <c r="AS55" i="2" s="1"/>
  <c r="AU55" i="2"/>
  <c r="AV55" i="2" s="1"/>
  <c r="AT56" i="2"/>
  <c r="AR56" i="2" s="1"/>
  <c r="AS56" i="2" s="1"/>
  <c r="AU56" i="2" s="1"/>
  <c r="AV56" i="2" s="1"/>
  <c r="AS57" i="2"/>
  <c r="AU57" i="2" s="1"/>
  <c r="AV57" i="2" s="1"/>
  <c r="AT57" i="2"/>
  <c r="AR57" i="2" s="1"/>
  <c r="AR58" i="2"/>
  <c r="AS58" i="2" s="1"/>
  <c r="AU58" i="2" s="1"/>
  <c r="AT58" i="2"/>
  <c r="AV58" i="2"/>
  <c r="AT59" i="2"/>
  <c r="AR59" i="2" s="1"/>
  <c r="AS59" i="2" s="1"/>
  <c r="AU59" i="2"/>
  <c r="AV59" i="2" s="1"/>
  <c r="AT60" i="2"/>
  <c r="AR60" i="2" s="1"/>
  <c r="AS60" i="2" s="1"/>
  <c r="AU60" i="2" s="1"/>
  <c r="AV60" i="2" s="1"/>
  <c r="AS61" i="2"/>
  <c r="AU61" i="2" s="1"/>
  <c r="AV61" i="2" s="1"/>
  <c r="AT61" i="2"/>
  <c r="AR61" i="2" s="1"/>
  <c r="AR62" i="2"/>
  <c r="AS62" i="2" s="1"/>
  <c r="AU62" i="2" s="1"/>
  <c r="AT62" i="2"/>
  <c r="AV62" i="2"/>
  <c r="AT63" i="2"/>
  <c r="AR63" i="2" s="1"/>
  <c r="AS63" i="2" s="1"/>
  <c r="AU63" i="2"/>
  <c r="AV63" i="2" s="1"/>
  <c r="AT64" i="2"/>
  <c r="AR64" i="2" s="1"/>
  <c r="AS64" i="2" s="1"/>
  <c r="AU64" i="2" s="1"/>
  <c r="AV64" i="2" s="1"/>
  <c r="AS65" i="2"/>
  <c r="AU65" i="2" s="1"/>
  <c r="AV65" i="2" s="1"/>
  <c r="AT65" i="2"/>
  <c r="AR65" i="2" s="1"/>
  <c r="AR66" i="2"/>
  <c r="AS66" i="2" s="1"/>
  <c r="AU66" i="2" s="1"/>
  <c r="AT66" i="2"/>
  <c r="AV66" i="2"/>
  <c r="AT67" i="2"/>
  <c r="AR67" i="2" s="1"/>
  <c r="AS67" i="2" s="1"/>
  <c r="AU67" i="2"/>
  <c r="AV67" i="2" s="1"/>
  <c r="AT68" i="2"/>
  <c r="AR68" i="2" s="1"/>
  <c r="AS68" i="2" s="1"/>
  <c r="AU68" i="2" s="1"/>
  <c r="AV68" i="2" s="1"/>
  <c r="AS69" i="2"/>
  <c r="AU69" i="2" s="1"/>
  <c r="AV69" i="2" s="1"/>
  <c r="AT69" i="2"/>
  <c r="AR69" i="2" s="1"/>
  <c r="AR70" i="2"/>
  <c r="AS70" i="2" s="1"/>
  <c r="AU70" i="2" s="1"/>
  <c r="AT70" i="2"/>
  <c r="AV70" i="2"/>
  <c r="AT71" i="2"/>
  <c r="AR71" i="2" s="1"/>
  <c r="AS71" i="2" s="1"/>
  <c r="AU71" i="2"/>
  <c r="AV71" i="2" s="1"/>
  <c r="AT72" i="2"/>
  <c r="AR72" i="2" s="1"/>
  <c r="AS72" i="2" s="1"/>
  <c r="AU72" i="2" s="1"/>
  <c r="AV72" i="2" s="1"/>
  <c r="AS73" i="2"/>
  <c r="AU73" i="2" s="1"/>
  <c r="AV73" i="2" s="1"/>
  <c r="AT73" i="2"/>
  <c r="AR73" i="2" s="1"/>
  <c r="AR74" i="2"/>
  <c r="AS74" i="2" s="1"/>
  <c r="AU74" i="2" s="1"/>
  <c r="AT74" i="2"/>
  <c r="AV74" i="2"/>
  <c r="AT75" i="2"/>
  <c r="AR75" i="2" s="1"/>
  <c r="AS75" i="2" s="1"/>
  <c r="AU75" i="2"/>
  <c r="AV75" i="2" s="1"/>
  <c r="AT76" i="2"/>
  <c r="AR76" i="2" s="1"/>
  <c r="AS76" i="2" s="1"/>
  <c r="AU76" i="2" s="1"/>
  <c r="AV76" i="2" s="1"/>
  <c r="AS77" i="2"/>
  <c r="AU77" i="2" s="1"/>
  <c r="AV77" i="2" s="1"/>
  <c r="AT77" i="2"/>
  <c r="AR77" i="2" s="1"/>
  <c r="AR78" i="2"/>
  <c r="AS78" i="2" s="1"/>
  <c r="AU78" i="2" s="1"/>
  <c r="AT78" i="2"/>
  <c r="AV78" i="2"/>
  <c r="AT79" i="2"/>
  <c r="AR79" i="2" s="1"/>
  <c r="AS79" i="2" s="1"/>
  <c r="AU79" i="2"/>
  <c r="AV79" i="2" s="1"/>
  <c r="AT80" i="2"/>
  <c r="AR80" i="2" s="1"/>
  <c r="AS80" i="2" s="1"/>
  <c r="AU80" i="2" s="1"/>
  <c r="AV80" i="2" s="1"/>
  <c r="AS81" i="2"/>
  <c r="AU81" i="2" s="1"/>
  <c r="AV81" i="2" s="1"/>
  <c r="AT81" i="2"/>
  <c r="AR81" i="2" s="1"/>
  <c r="AR82" i="2"/>
  <c r="AS82" i="2" s="1"/>
  <c r="AU82" i="2" s="1"/>
  <c r="AT82" i="2"/>
  <c r="AV82" i="2"/>
  <c r="AT83" i="2"/>
  <c r="AR83" i="2" s="1"/>
  <c r="AS83" i="2" s="1"/>
  <c r="AU83" i="2"/>
  <c r="AV83" i="2" s="1"/>
  <c r="AT84" i="2"/>
  <c r="AR84" i="2" s="1"/>
  <c r="AS84" i="2" s="1"/>
  <c r="AU84" i="2" s="1"/>
  <c r="AV84" i="2" s="1"/>
  <c r="AS85" i="2"/>
  <c r="AU85" i="2" s="1"/>
  <c r="AV85" i="2" s="1"/>
  <c r="AT85" i="2"/>
  <c r="AR85" i="2" s="1"/>
  <c r="AR86" i="2"/>
  <c r="AS86" i="2" s="1"/>
  <c r="AU86" i="2" s="1"/>
  <c r="AT86" i="2"/>
  <c r="AV86" i="2"/>
  <c r="AR87" i="2"/>
  <c r="AS87" i="2" s="1"/>
  <c r="AT87" i="2"/>
  <c r="AU87" i="2"/>
  <c r="AV87" i="2" s="1"/>
  <c r="AT88" i="2"/>
  <c r="AR88" i="2" s="1"/>
  <c r="AS88" i="2" s="1"/>
  <c r="AU88" i="2" s="1"/>
  <c r="AV88" i="2" s="1"/>
  <c r="AT89" i="2"/>
  <c r="AR89" i="2" s="1"/>
  <c r="AS89" i="2" s="1"/>
  <c r="AU89" i="2" s="1"/>
  <c r="AV89" i="2" s="1"/>
  <c r="AR90" i="2"/>
  <c r="AS90" i="2" s="1"/>
  <c r="AU90" i="2" s="1"/>
  <c r="AV90" i="2" s="1"/>
  <c r="AT90" i="2"/>
  <c r="AR91" i="2"/>
  <c r="AS91" i="2" s="1"/>
  <c r="AT91" i="2"/>
  <c r="AU91" i="2"/>
  <c r="AV91" i="2" s="1"/>
  <c r="AT92" i="2"/>
  <c r="AR92" i="2" s="1"/>
  <c r="AS92" i="2" s="1"/>
  <c r="AU92" i="2" s="1"/>
  <c r="AV92" i="2" s="1"/>
  <c r="AR93" i="2"/>
  <c r="AS93" i="2"/>
  <c r="AU93" i="2" s="1"/>
  <c r="AV93" i="2" s="1"/>
  <c r="AT93" i="2"/>
  <c r="AR94" i="2"/>
  <c r="AS94" i="2" s="1"/>
  <c r="AU94" i="2" s="1"/>
  <c r="AV94" i="2" s="1"/>
  <c r="AT94" i="2"/>
  <c r="AT95" i="2"/>
  <c r="AR95" i="2" s="1"/>
  <c r="AS95" i="2" s="1"/>
  <c r="AU95" i="2" s="1"/>
  <c r="AV95" i="2" s="1"/>
  <c r="AT96" i="2"/>
  <c r="AR96" i="2" s="1"/>
  <c r="AS96" i="2" s="1"/>
  <c r="AU96" i="2" s="1"/>
  <c r="AV96" i="2" s="1"/>
  <c r="AR97" i="2"/>
  <c r="AS97" i="2"/>
  <c r="AU97" i="2" s="1"/>
  <c r="AV97" i="2" s="1"/>
  <c r="AT97" i="2"/>
  <c r="AR98" i="2"/>
  <c r="AS98" i="2" s="1"/>
  <c r="AU98" i="2" s="1"/>
  <c r="AV98" i="2" s="1"/>
  <c r="AT98" i="2"/>
  <c r="AT99" i="2"/>
  <c r="AR99" i="2" s="1"/>
  <c r="AS99" i="2" s="1"/>
  <c r="AU99" i="2" s="1"/>
  <c r="AV99" i="2" s="1"/>
  <c r="AT100" i="2"/>
  <c r="AR100" i="2" s="1"/>
  <c r="AS100" i="2" s="1"/>
  <c r="AU100" i="2" s="1"/>
  <c r="AV100" i="2" s="1"/>
  <c r="AR101" i="2"/>
  <c r="AS101" i="2"/>
  <c r="AU101" i="2" s="1"/>
  <c r="AV101" i="2" s="1"/>
  <c r="AT101" i="2"/>
  <c r="AR102" i="2"/>
  <c r="AS102" i="2" s="1"/>
  <c r="AU102" i="2" s="1"/>
  <c r="AV102" i="2" s="1"/>
  <c r="AT102" i="2"/>
  <c r="AT103" i="2"/>
  <c r="AR103" i="2" s="1"/>
  <c r="AS103" i="2" s="1"/>
  <c r="AU103" i="2" s="1"/>
  <c r="AV103" i="2" s="1"/>
  <c r="AT104" i="2"/>
  <c r="AR104" i="2" s="1"/>
  <c r="AS104" i="2" s="1"/>
  <c r="AU104" i="2" s="1"/>
  <c r="AV104" i="2" s="1"/>
  <c r="AR105" i="2"/>
  <c r="AS105" i="2"/>
  <c r="AU105" i="2" s="1"/>
  <c r="AV105" i="2" s="1"/>
  <c r="AT105" i="2"/>
  <c r="AR106" i="2"/>
  <c r="AS106" i="2" s="1"/>
  <c r="AU106" i="2" s="1"/>
  <c r="AV106" i="2" s="1"/>
  <c r="AT106" i="2"/>
  <c r="AT107" i="2"/>
  <c r="AR107" i="2" s="1"/>
  <c r="AS107" i="2" s="1"/>
  <c r="AU107" i="2" s="1"/>
  <c r="AV107" i="2" s="1"/>
  <c r="AT108" i="2"/>
  <c r="AR108" i="2" s="1"/>
  <c r="AS108" i="2" s="1"/>
  <c r="AU108" i="2" s="1"/>
  <c r="AV108" i="2" s="1"/>
  <c r="AR109" i="2"/>
  <c r="AS109" i="2"/>
  <c r="AU109" i="2" s="1"/>
  <c r="AV109" i="2" s="1"/>
  <c r="AT109" i="2"/>
  <c r="AR110" i="2"/>
  <c r="AS110" i="2" s="1"/>
  <c r="AU110" i="2" s="1"/>
  <c r="AV110" i="2" s="1"/>
  <c r="AT110" i="2"/>
  <c r="AT111" i="2"/>
  <c r="AR111" i="2" s="1"/>
  <c r="AS111" i="2" s="1"/>
  <c r="AU111" i="2" s="1"/>
  <c r="AV111" i="2" s="1"/>
  <c r="AT112" i="2"/>
  <c r="AR112" i="2" s="1"/>
  <c r="AS112" i="2" s="1"/>
  <c r="AU112" i="2" s="1"/>
  <c r="AV112" i="2" s="1"/>
  <c r="AR113" i="2"/>
  <c r="AS113" i="2"/>
  <c r="AU113" i="2" s="1"/>
  <c r="AV113" i="2" s="1"/>
  <c r="AT113" i="2"/>
  <c r="AR114" i="2"/>
  <c r="AS114" i="2" s="1"/>
  <c r="AU114" i="2" s="1"/>
  <c r="AV114" i="2" s="1"/>
  <c r="AT114" i="2"/>
  <c r="AT115" i="2"/>
  <c r="AR115" i="2" s="1"/>
  <c r="AS115" i="2" s="1"/>
  <c r="AU115" i="2" s="1"/>
  <c r="AV115" i="2" s="1"/>
  <c r="AT116" i="2"/>
  <c r="AR116" i="2" s="1"/>
  <c r="AS116" i="2" s="1"/>
  <c r="AU116" i="2" s="1"/>
  <c r="AV116" i="2" s="1"/>
  <c r="AR117" i="2"/>
  <c r="AS117" i="2"/>
  <c r="AU117" i="2" s="1"/>
  <c r="AV117" i="2" s="1"/>
  <c r="AT117" i="2"/>
  <c r="AR118" i="2"/>
  <c r="AS118" i="2" s="1"/>
  <c r="AU118" i="2" s="1"/>
  <c r="AV118" i="2" s="1"/>
  <c r="AT118" i="2"/>
  <c r="AT119" i="2"/>
  <c r="AR119" i="2" s="1"/>
  <c r="AS119" i="2" s="1"/>
  <c r="AU119" i="2" s="1"/>
  <c r="AV119" i="2" s="1"/>
  <c r="AT120" i="2"/>
  <c r="AR120" i="2" s="1"/>
  <c r="AS120" i="2" s="1"/>
  <c r="AU120" i="2" s="1"/>
  <c r="AV120" i="2" s="1"/>
  <c r="AR121" i="2"/>
  <c r="AS121" i="2"/>
  <c r="AU121" i="2" s="1"/>
  <c r="AV121" i="2" s="1"/>
  <c r="AT121" i="2"/>
  <c r="AR122" i="2"/>
  <c r="AS122" i="2" s="1"/>
  <c r="AU122" i="2" s="1"/>
  <c r="AV122" i="2" s="1"/>
  <c r="AT122" i="2"/>
  <c r="AT123" i="2"/>
  <c r="AR123" i="2" s="1"/>
  <c r="AS123" i="2" s="1"/>
  <c r="AU123" i="2" s="1"/>
  <c r="AV123" i="2" s="1"/>
  <c r="AT124" i="2"/>
  <c r="AR124" i="2" s="1"/>
  <c r="AS124" i="2" s="1"/>
  <c r="AU124" i="2" s="1"/>
  <c r="AV124" i="2" s="1"/>
  <c r="AR125" i="2"/>
  <c r="AS125" i="2"/>
  <c r="AU125" i="2" s="1"/>
  <c r="AV125" i="2" s="1"/>
  <c r="AT125" i="2"/>
  <c r="AR126" i="2"/>
  <c r="AS126" i="2" s="1"/>
  <c r="AU126" i="2" s="1"/>
  <c r="AV126" i="2" s="1"/>
  <c r="AT126" i="2"/>
  <c r="AT127" i="2"/>
  <c r="AR127" i="2" s="1"/>
  <c r="AS127" i="2" s="1"/>
  <c r="AU127" i="2" s="1"/>
  <c r="AV127" i="2" s="1"/>
  <c r="AT128" i="2"/>
  <c r="AR128" i="2" s="1"/>
  <c r="AS128" i="2" s="1"/>
  <c r="AU128" i="2" s="1"/>
  <c r="AV128" i="2" s="1"/>
  <c r="AR129" i="2"/>
  <c r="AS129" i="2"/>
  <c r="AU129" i="2" s="1"/>
  <c r="AV129" i="2" s="1"/>
  <c r="AT129" i="2"/>
  <c r="AR130" i="2"/>
  <c r="AS130" i="2" s="1"/>
  <c r="AU130" i="2" s="1"/>
  <c r="AV130" i="2" s="1"/>
  <c r="AT130" i="2"/>
  <c r="AT131" i="2"/>
  <c r="AR131" i="2" s="1"/>
  <c r="AS131" i="2" s="1"/>
  <c r="AU131" i="2"/>
  <c r="AV131" i="2" s="1"/>
  <c r="AT132" i="2"/>
  <c r="AR132" i="2" s="1"/>
  <c r="AS132" i="2" s="1"/>
  <c r="AU132" i="2" s="1"/>
  <c r="AV132" i="2" s="1"/>
  <c r="AR133" i="2"/>
  <c r="AS133" i="2"/>
  <c r="AU133" i="2" s="1"/>
  <c r="AV133" i="2" s="1"/>
  <c r="AT133" i="2"/>
  <c r="AR134" i="2"/>
  <c r="AS134" i="2" s="1"/>
  <c r="AU134" i="2" s="1"/>
  <c r="AV134" i="2" s="1"/>
  <c r="AT134" i="2"/>
  <c r="AT135" i="2"/>
  <c r="AR135" i="2" s="1"/>
  <c r="AS135" i="2" s="1"/>
  <c r="AU135" i="2"/>
  <c r="AV135" i="2" s="1"/>
  <c r="AT136" i="2"/>
  <c r="AR136" i="2" s="1"/>
  <c r="AS136" i="2" s="1"/>
  <c r="AU136" i="2" s="1"/>
  <c r="AV136" i="2" s="1"/>
  <c r="AR137" i="2"/>
  <c r="AS137" i="2"/>
  <c r="AU137" i="2" s="1"/>
  <c r="AV137" i="2" s="1"/>
  <c r="AT137" i="2"/>
  <c r="AR138" i="2"/>
  <c r="AS138" i="2" s="1"/>
  <c r="AU138" i="2" s="1"/>
  <c r="AT138" i="2"/>
  <c r="AV138" i="2"/>
  <c r="AT139" i="2"/>
  <c r="AR139" i="2" s="1"/>
  <c r="AS139" i="2" s="1"/>
  <c r="AU139" i="2" s="1"/>
  <c r="AV139" i="2" s="1"/>
  <c r="AT140" i="2"/>
  <c r="AR140" i="2" s="1"/>
  <c r="AS140" i="2" s="1"/>
  <c r="AU140" i="2" s="1"/>
  <c r="AV140" i="2" s="1"/>
  <c r="AR141" i="2"/>
  <c r="AS141" i="2"/>
  <c r="AU141" i="2" s="1"/>
  <c r="AV141" i="2" s="1"/>
  <c r="AT141" i="2"/>
  <c r="AR142" i="2"/>
  <c r="AS142" i="2" s="1"/>
  <c r="AU142" i="2" s="1"/>
  <c r="AT142" i="2"/>
  <c r="AV142" i="2"/>
  <c r="AT143" i="2"/>
  <c r="AR143" i="2" s="1"/>
  <c r="AS143" i="2" s="1"/>
  <c r="AU143" i="2"/>
  <c r="AV143" i="2" s="1"/>
  <c r="AT144" i="2"/>
  <c r="AR144" i="2" s="1"/>
  <c r="AS144" i="2" s="1"/>
  <c r="AU144" i="2" s="1"/>
  <c r="AV144" i="2" s="1"/>
  <c r="AR145" i="2"/>
  <c r="AS145" i="2"/>
  <c r="AU145" i="2" s="1"/>
  <c r="AV145" i="2" s="1"/>
  <c r="AT145" i="2"/>
  <c r="AR146" i="2"/>
  <c r="AS146" i="2" s="1"/>
  <c r="AU146" i="2" s="1"/>
  <c r="AV146" i="2" s="1"/>
  <c r="AT146" i="2"/>
  <c r="AT147" i="2"/>
  <c r="AR147" i="2" s="1"/>
  <c r="AS147" i="2" s="1"/>
  <c r="AU147" i="2" s="1"/>
  <c r="AV147" i="2" s="1"/>
  <c r="AT148" i="2"/>
  <c r="AR148" i="2" s="1"/>
  <c r="AS148" i="2" s="1"/>
  <c r="AU148" i="2" s="1"/>
  <c r="AV148" i="2" s="1"/>
  <c r="AR149" i="2"/>
  <c r="AS149" i="2"/>
  <c r="AU149" i="2" s="1"/>
  <c r="AV149" i="2" s="1"/>
  <c r="AT149" i="2"/>
  <c r="AR150" i="2"/>
  <c r="AS150" i="2" s="1"/>
  <c r="AU150" i="2" s="1"/>
  <c r="AV150" i="2" s="1"/>
  <c r="AT150" i="2"/>
  <c r="AT151" i="2"/>
  <c r="AR151" i="2" s="1"/>
  <c r="AS151" i="2" s="1"/>
  <c r="AU151" i="2"/>
  <c r="AV151" i="2" s="1"/>
  <c r="AT152" i="2"/>
  <c r="AR152" i="2" s="1"/>
  <c r="AS152" i="2" s="1"/>
  <c r="AU152" i="2" s="1"/>
  <c r="AV152" i="2" s="1"/>
  <c r="AR153" i="2"/>
  <c r="AS153" i="2"/>
  <c r="AU153" i="2" s="1"/>
  <c r="AV153" i="2" s="1"/>
  <c r="AT153" i="2"/>
  <c r="AR154" i="2"/>
  <c r="AS154" i="2" s="1"/>
  <c r="AU154" i="2" s="1"/>
  <c r="AT154" i="2"/>
  <c r="AV154" i="2"/>
  <c r="AU6" i="2"/>
  <c r="AV6" i="2" s="1"/>
  <c r="AR6" i="2"/>
  <c r="AS6" i="2" s="1"/>
  <c r="AT6" i="2"/>
  <c r="AM7" i="2" l="1"/>
  <c r="AK7" i="2" s="1"/>
  <c r="AL7" i="2" s="1"/>
  <c r="AN7" i="2" s="1"/>
  <c r="AO7" i="2" s="1"/>
  <c r="AM8" i="2"/>
  <c r="AK8" i="2" s="1"/>
  <c r="AL8" i="2" s="1"/>
  <c r="AN8" i="2" s="1"/>
  <c r="AO8" i="2" s="1"/>
  <c r="AK9" i="2"/>
  <c r="AL9" i="2" s="1"/>
  <c r="AN9" i="2" s="1"/>
  <c r="AM9" i="2"/>
  <c r="AO9" i="2"/>
  <c r="AK10" i="2"/>
  <c r="AL10" i="2" s="1"/>
  <c r="AN10" i="2" s="1"/>
  <c r="AM10" i="2"/>
  <c r="AO10" i="2"/>
  <c r="AM11" i="2"/>
  <c r="AK11" i="2" s="1"/>
  <c r="AL11" i="2" s="1"/>
  <c r="AN11" i="2" s="1"/>
  <c r="AO11" i="2" s="1"/>
  <c r="AM12" i="2"/>
  <c r="AK12" i="2" s="1"/>
  <c r="AL12" i="2" s="1"/>
  <c r="AN12" i="2" s="1"/>
  <c r="AO12" i="2" s="1"/>
  <c r="AK13" i="2"/>
  <c r="AL13" i="2" s="1"/>
  <c r="AN13" i="2" s="1"/>
  <c r="AM13" i="2"/>
  <c r="AO13" i="2"/>
  <c r="AK14" i="2"/>
  <c r="AL14" i="2" s="1"/>
  <c r="AN14" i="2" s="1"/>
  <c r="AM14" i="2"/>
  <c r="AO14" i="2"/>
  <c r="AM15" i="2"/>
  <c r="AK15" i="2" s="1"/>
  <c r="AL15" i="2" s="1"/>
  <c r="AN15" i="2" s="1"/>
  <c r="AO15" i="2" s="1"/>
  <c r="AM16" i="2"/>
  <c r="AK16" i="2" s="1"/>
  <c r="AL16" i="2" s="1"/>
  <c r="AN16" i="2" s="1"/>
  <c r="AO16" i="2" s="1"/>
  <c r="AK17" i="2"/>
  <c r="AL17" i="2" s="1"/>
  <c r="AN17" i="2" s="1"/>
  <c r="AM17" i="2"/>
  <c r="AO17" i="2"/>
  <c r="AK18" i="2"/>
  <c r="AL18" i="2" s="1"/>
  <c r="AN18" i="2" s="1"/>
  <c r="AM18" i="2"/>
  <c r="AO18" i="2"/>
  <c r="AM19" i="2"/>
  <c r="AK19" i="2" s="1"/>
  <c r="AL19" i="2" s="1"/>
  <c r="AN19" i="2" s="1"/>
  <c r="AO19" i="2" s="1"/>
  <c r="AM20" i="2"/>
  <c r="AK20" i="2" s="1"/>
  <c r="AL20" i="2" s="1"/>
  <c r="AN20" i="2" s="1"/>
  <c r="AO20" i="2" s="1"/>
  <c r="AK21" i="2"/>
  <c r="AL21" i="2" s="1"/>
  <c r="AN21" i="2" s="1"/>
  <c r="AM21" i="2"/>
  <c r="AO21" i="2"/>
  <c r="AK22" i="2"/>
  <c r="AL22" i="2" s="1"/>
  <c r="AN22" i="2" s="1"/>
  <c r="AM22" i="2"/>
  <c r="AO22" i="2"/>
  <c r="AM23" i="2"/>
  <c r="AK23" i="2" s="1"/>
  <c r="AL23" i="2" s="1"/>
  <c r="AN23" i="2" s="1"/>
  <c r="AO23" i="2" s="1"/>
  <c r="AM24" i="2"/>
  <c r="AK24" i="2" s="1"/>
  <c r="AL24" i="2" s="1"/>
  <c r="AN24" i="2" s="1"/>
  <c r="AO24" i="2" s="1"/>
  <c r="AK25" i="2"/>
  <c r="AL25" i="2" s="1"/>
  <c r="AN25" i="2" s="1"/>
  <c r="AM25" i="2"/>
  <c r="AO25" i="2"/>
  <c r="AK26" i="2"/>
  <c r="AL26" i="2" s="1"/>
  <c r="AN26" i="2" s="1"/>
  <c r="AM26" i="2"/>
  <c r="AO26" i="2"/>
  <c r="AM27" i="2"/>
  <c r="AK27" i="2" s="1"/>
  <c r="AL27" i="2" s="1"/>
  <c r="AN27" i="2" s="1"/>
  <c r="AO27" i="2" s="1"/>
  <c r="AM28" i="2"/>
  <c r="AK28" i="2" s="1"/>
  <c r="AL28" i="2" s="1"/>
  <c r="AN28" i="2" s="1"/>
  <c r="AO28" i="2" s="1"/>
  <c r="AK29" i="2"/>
  <c r="AL29" i="2" s="1"/>
  <c r="AN29" i="2" s="1"/>
  <c r="AM29" i="2"/>
  <c r="AO29" i="2"/>
  <c r="AK30" i="2"/>
  <c r="AL30" i="2" s="1"/>
  <c r="AN30" i="2" s="1"/>
  <c r="AM30" i="2"/>
  <c r="AO30" i="2"/>
  <c r="AM31" i="2"/>
  <c r="AK31" i="2" s="1"/>
  <c r="AL31" i="2" s="1"/>
  <c r="AN31" i="2" s="1"/>
  <c r="AO31" i="2" s="1"/>
  <c r="AM32" i="2"/>
  <c r="AK32" i="2" s="1"/>
  <c r="AL32" i="2" s="1"/>
  <c r="AN32" i="2" s="1"/>
  <c r="AO32" i="2" s="1"/>
  <c r="AK33" i="2"/>
  <c r="AL33" i="2" s="1"/>
  <c r="AN33" i="2" s="1"/>
  <c r="AM33" i="2"/>
  <c r="AO33" i="2"/>
  <c r="AK34" i="2"/>
  <c r="AL34" i="2" s="1"/>
  <c r="AN34" i="2" s="1"/>
  <c r="AM34" i="2"/>
  <c r="AO34" i="2"/>
  <c r="AM35" i="2"/>
  <c r="AK35" i="2" s="1"/>
  <c r="AL35" i="2" s="1"/>
  <c r="AN35" i="2" s="1"/>
  <c r="AO35" i="2" s="1"/>
  <c r="AM36" i="2"/>
  <c r="AK36" i="2" s="1"/>
  <c r="AL36" i="2" s="1"/>
  <c r="AN36" i="2" s="1"/>
  <c r="AO36" i="2" s="1"/>
  <c r="AK37" i="2"/>
  <c r="AL37" i="2" s="1"/>
  <c r="AN37" i="2" s="1"/>
  <c r="AM37" i="2"/>
  <c r="AO37" i="2"/>
  <c r="AK38" i="2"/>
  <c r="AL38" i="2" s="1"/>
  <c r="AN38" i="2" s="1"/>
  <c r="AM38" i="2"/>
  <c r="AO38" i="2"/>
  <c r="AM39" i="2"/>
  <c r="AK39" i="2" s="1"/>
  <c r="AL39" i="2" s="1"/>
  <c r="AN39" i="2" s="1"/>
  <c r="AO39" i="2" s="1"/>
  <c r="AM40" i="2"/>
  <c r="AK40" i="2" s="1"/>
  <c r="AL40" i="2" s="1"/>
  <c r="AN40" i="2" s="1"/>
  <c r="AO40" i="2" s="1"/>
  <c r="AK41" i="2"/>
  <c r="AL41" i="2" s="1"/>
  <c r="AN41" i="2" s="1"/>
  <c r="AM41" i="2"/>
  <c r="AO41" i="2"/>
  <c r="AK42" i="2"/>
  <c r="AL42" i="2" s="1"/>
  <c r="AN42" i="2" s="1"/>
  <c r="AM42" i="2"/>
  <c r="AO42" i="2"/>
  <c r="AM43" i="2"/>
  <c r="AK43" i="2" s="1"/>
  <c r="AL43" i="2" s="1"/>
  <c r="AN43" i="2" s="1"/>
  <c r="AO43" i="2" s="1"/>
  <c r="AM44" i="2"/>
  <c r="AK44" i="2" s="1"/>
  <c r="AL44" i="2" s="1"/>
  <c r="AN44" i="2" s="1"/>
  <c r="AO44" i="2" s="1"/>
  <c r="AK45" i="2"/>
  <c r="AL45" i="2" s="1"/>
  <c r="AN45" i="2" s="1"/>
  <c r="AM45" i="2"/>
  <c r="AO45" i="2"/>
  <c r="AK46" i="2"/>
  <c r="AL46" i="2" s="1"/>
  <c r="AN46" i="2" s="1"/>
  <c r="AM46" i="2"/>
  <c r="AO46" i="2"/>
  <c r="AM47" i="2"/>
  <c r="AK47" i="2" s="1"/>
  <c r="AL47" i="2" s="1"/>
  <c r="AN47" i="2" s="1"/>
  <c r="AO47" i="2" s="1"/>
  <c r="AM48" i="2"/>
  <c r="AK48" i="2" s="1"/>
  <c r="AL48" i="2" s="1"/>
  <c r="AN48" i="2" s="1"/>
  <c r="AO48" i="2" s="1"/>
  <c r="AK49" i="2"/>
  <c r="AL49" i="2" s="1"/>
  <c r="AN49" i="2" s="1"/>
  <c r="AM49" i="2"/>
  <c r="AO49" i="2"/>
  <c r="AK50" i="2"/>
  <c r="AL50" i="2" s="1"/>
  <c r="AN50" i="2" s="1"/>
  <c r="AM50" i="2"/>
  <c r="AO50" i="2"/>
  <c r="AM51" i="2"/>
  <c r="AK51" i="2" s="1"/>
  <c r="AL51" i="2" s="1"/>
  <c r="AN51" i="2" s="1"/>
  <c r="AO51" i="2" s="1"/>
  <c r="AM52" i="2"/>
  <c r="AK52" i="2" s="1"/>
  <c r="AL52" i="2" s="1"/>
  <c r="AN52" i="2" s="1"/>
  <c r="AO52" i="2" s="1"/>
  <c r="AK53" i="2"/>
  <c r="AL53" i="2" s="1"/>
  <c r="AN53" i="2" s="1"/>
  <c r="AM53" i="2"/>
  <c r="AO53" i="2"/>
  <c r="AK54" i="2"/>
  <c r="AL54" i="2" s="1"/>
  <c r="AN54" i="2" s="1"/>
  <c r="AM54" i="2"/>
  <c r="AO54" i="2"/>
  <c r="AM55" i="2"/>
  <c r="AK55" i="2" s="1"/>
  <c r="AL55" i="2" s="1"/>
  <c r="AN55" i="2" s="1"/>
  <c r="AO55" i="2" s="1"/>
  <c r="AM56" i="2"/>
  <c r="AK56" i="2" s="1"/>
  <c r="AL56" i="2" s="1"/>
  <c r="AN56" i="2" s="1"/>
  <c r="AO56" i="2" s="1"/>
  <c r="AK57" i="2"/>
  <c r="AL57" i="2" s="1"/>
  <c r="AN57" i="2" s="1"/>
  <c r="AM57" i="2"/>
  <c r="AO57" i="2"/>
  <c r="AK58" i="2"/>
  <c r="AL58" i="2" s="1"/>
  <c r="AN58" i="2" s="1"/>
  <c r="AM58" i="2"/>
  <c r="AO58" i="2"/>
  <c r="AM59" i="2"/>
  <c r="AK59" i="2" s="1"/>
  <c r="AL59" i="2" s="1"/>
  <c r="AN59" i="2" s="1"/>
  <c r="AO59" i="2" s="1"/>
  <c r="AM60" i="2"/>
  <c r="AK60" i="2" s="1"/>
  <c r="AL60" i="2" s="1"/>
  <c r="AN60" i="2" s="1"/>
  <c r="AO60" i="2" s="1"/>
  <c r="AK61" i="2"/>
  <c r="AL61" i="2" s="1"/>
  <c r="AN61" i="2" s="1"/>
  <c r="AM61" i="2"/>
  <c r="AO61" i="2"/>
  <c r="AK62" i="2"/>
  <c r="AL62" i="2" s="1"/>
  <c r="AN62" i="2" s="1"/>
  <c r="AM62" i="2"/>
  <c r="AO62" i="2"/>
  <c r="AM63" i="2"/>
  <c r="AK63" i="2" s="1"/>
  <c r="AL63" i="2" s="1"/>
  <c r="AN63" i="2" s="1"/>
  <c r="AO63" i="2" s="1"/>
  <c r="AM64" i="2"/>
  <c r="AK64" i="2" s="1"/>
  <c r="AL64" i="2" s="1"/>
  <c r="AN64" i="2" s="1"/>
  <c r="AO64" i="2" s="1"/>
  <c r="AK65" i="2"/>
  <c r="AL65" i="2" s="1"/>
  <c r="AN65" i="2" s="1"/>
  <c r="AM65" i="2"/>
  <c r="AO65" i="2"/>
  <c r="AK66" i="2"/>
  <c r="AL66" i="2" s="1"/>
  <c r="AN66" i="2" s="1"/>
  <c r="AM66" i="2"/>
  <c r="AO66" i="2"/>
  <c r="AM67" i="2"/>
  <c r="AK67" i="2" s="1"/>
  <c r="AL67" i="2" s="1"/>
  <c r="AN67" i="2" s="1"/>
  <c r="AO67" i="2" s="1"/>
  <c r="AM68" i="2"/>
  <c r="AK68" i="2" s="1"/>
  <c r="AL68" i="2" s="1"/>
  <c r="AN68" i="2" s="1"/>
  <c r="AO68" i="2" s="1"/>
  <c r="AK69" i="2"/>
  <c r="AL69" i="2" s="1"/>
  <c r="AN69" i="2" s="1"/>
  <c r="AM69" i="2"/>
  <c r="AO69" i="2"/>
  <c r="AK70" i="2"/>
  <c r="AL70" i="2" s="1"/>
  <c r="AN70" i="2" s="1"/>
  <c r="AM70" i="2"/>
  <c r="AO70" i="2"/>
  <c r="AM71" i="2"/>
  <c r="AK71" i="2" s="1"/>
  <c r="AL71" i="2" s="1"/>
  <c r="AN71" i="2" s="1"/>
  <c r="AO71" i="2" s="1"/>
  <c r="AM72" i="2"/>
  <c r="AK72" i="2" s="1"/>
  <c r="AL72" i="2" s="1"/>
  <c r="AN72" i="2" s="1"/>
  <c r="AO72" i="2" s="1"/>
  <c r="AK73" i="2"/>
  <c r="AL73" i="2" s="1"/>
  <c r="AN73" i="2" s="1"/>
  <c r="AM73" i="2"/>
  <c r="AO73" i="2"/>
  <c r="AK74" i="2"/>
  <c r="AL74" i="2" s="1"/>
  <c r="AN74" i="2" s="1"/>
  <c r="AM74" i="2"/>
  <c r="AO74" i="2"/>
  <c r="AL75" i="2"/>
  <c r="AN75" i="2" s="1"/>
  <c r="AO75" i="2" s="1"/>
  <c r="AM75" i="2"/>
  <c r="AK75" i="2" s="1"/>
  <c r="AK76" i="2"/>
  <c r="AL76" i="2" s="1"/>
  <c r="AN76" i="2" s="1"/>
  <c r="AO76" i="2" s="1"/>
  <c r="AM76" i="2"/>
  <c r="AK77" i="2"/>
  <c r="AL77" i="2" s="1"/>
  <c r="AN77" i="2" s="1"/>
  <c r="AO77" i="2" s="1"/>
  <c r="AM77" i="2"/>
  <c r="AK78" i="2"/>
  <c r="AL78" i="2" s="1"/>
  <c r="AN78" i="2" s="1"/>
  <c r="AO78" i="2" s="1"/>
  <c r="AM78" i="2"/>
  <c r="AL79" i="2"/>
  <c r="AN79" i="2" s="1"/>
  <c r="AO79" i="2" s="1"/>
  <c r="AM79" i="2"/>
  <c r="AK79" i="2" s="1"/>
  <c r="AK80" i="2"/>
  <c r="AL80" i="2" s="1"/>
  <c r="AN80" i="2" s="1"/>
  <c r="AO80" i="2" s="1"/>
  <c r="AM80" i="2"/>
  <c r="AK81" i="2"/>
  <c r="AL81" i="2" s="1"/>
  <c r="AN81" i="2" s="1"/>
  <c r="AM81" i="2"/>
  <c r="AO81" i="2"/>
  <c r="AK82" i="2"/>
  <c r="AL82" i="2" s="1"/>
  <c r="AN82" i="2" s="1"/>
  <c r="AM82" i="2"/>
  <c r="AO82" i="2"/>
  <c r="AL83" i="2"/>
  <c r="AN83" i="2" s="1"/>
  <c r="AO83" i="2" s="1"/>
  <c r="AM83" i="2"/>
  <c r="AK83" i="2" s="1"/>
  <c r="AK84" i="2"/>
  <c r="AL84" i="2" s="1"/>
  <c r="AN84" i="2" s="1"/>
  <c r="AO84" i="2" s="1"/>
  <c r="AM84" i="2"/>
  <c r="AK85" i="2"/>
  <c r="AL85" i="2" s="1"/>
  <c r="AN85" i="2" s="1"/>
  <c r="AO85" i="2" s="1"/>
  <c r="AM85" i="2"/>
  <c r="AK86" i="2"/>
  <c r="AL86" i="2" s="1"/>
  <c r="AN86" i="2" s="1"/>
  <c r="AO86" i="2" s="1"/>
  <c r="AM86" i="2"/>
  <c r="AL87" i="2"/>
  <c r="AN87" i="2" s="1"/>
  <c r="AO87" i="2" s="1"/>
  <c r="AM87" i="2"/>
  <c r="AK87" i="2" s="1"/>
  <c r="AK88" i="2"/>
  <c r="AL88" i="2" s="1"/>
  <c r="AN88" i="2" s="1"/>
  <c r="AO88" i="2" s="1"/>
  <c r="AM88" i="2"/>
  <c r="AK89" i="2"/>
  <c r="AL89" i="2" s="1"/>
  <c r="AN89" i="2" s="1"/>
  <c r="AM89" i="2"/>
  <c r="AO89" i="2"/>
  <c r="AK90" i="2"/>
  <c r="AL90" i="2" s="1"/>
  <c r="AN90" i="2" s="1"/>
  <c r="AM90" i="2"/>
  <c r="AO90" i="2"/>
  <c r="AL91" i="2"/>
  <c r="AN91" i="2" s="1"/>
  <c r="AO91" i="2" s="1"/>
  <c r="AM91" i="2"/>
  <c r="AK91" i="2" s="1"/>
  <c r="AK92" i="2"/>
  <c r="AL92" i="2" s="1"/>
  <c r="AN92" i="2" s="1"/>
  <c r="AO92" i="2" s="1"/>
  <c r="AM92" i="2"/>
  <c r="AM93" i="2"/>
  <c r="AK93" i="2" s="1"/>
  <c r="AL93" i="2" s="1"/>
  <c r="AN93" i="2" s="1"/>
  <c r="AO93" i="2" s="1"/>
  <c r="AL94" i="2"/>
  <c r="AN94" i="2" s="1"/>
  <c r="AO94" i="2" s="1"/>
  <c r="AM94" i="2"/>
  <c r="AK94" i="2" s="1"/>
  <c r="AK95" i="2"/>
  <c r="AL95" i="2" s="1"/>
  <c r="AN95" i="2" s="1"/>
  <c r="AM95" i="2"/>
  <c r="AO95" i="2"/>
  <c r="AK96" i="2"/>
  <c r="AL96" i="2" s="1"/>
  <c r="AM96" i="2"/>
  <c r="AN96" i="2"/>
  <c r="AO96" i="2" s="1"/>
  <c r="AM97" i="2"/>
  <c r="AK97" i="2" s="1"/>
  <c r="AL97" i="2" s="1"/>
  <c r="AN97" i="2" s="1"/>
  <c r="AO97" i="2" s="1"/>
  <c r="AM98" i="2"/>
  <c r="AK98" i="2" s="1"/>
  <c r="AL98" i="2" s="1"/>
  <c r="AN98" i="2" s="1"/>
  <c r="AO98" i="2" s="1"/>
  <c r="AK99" i="2"/>
  <c r="AL99" i="2"/>
  <c r="AN99" i="2" s="1"/>
  <c r="AO99" i="2" s="1"/>
  <c r="AM99" i="2"/>
  <c r="AK100" i="2"/>
  <c r="AL100" i="2" s="1"/>
  <c r="AN100" i="2" s="1"/>
  <c r="AO100" i="2" s="1"/>
  <c r="AM100" i="2"/>
  <c r="AM101" i="2"/>
  <c r="AK101" i="2" s="1"/>
  <c r="AL101" i="2" s="1"/>
  <c r="AN101" i="2"/>
  <c r="AO101" i="2" s="1"/>
  <c r="AM102" i="2"/>
  <c r="AK102" i="2" s="1"/>
  <c r="AL102" i="2" s="1"/>
  <c r="AN102" i="2" s="1"/>
  <c r="AO102" i="2" s="1"/>
  <c r="AK103" i="2"/>
  <c r="AL103" i="2"/>
  <c r="AN103" i="2" s="1"/>
  <c r="AO103" i="2" s="1"/>
  <c r="AM103" i="2"/>
  <c r="AK104" i="2"/>
  <c r="AL104" i="2" s="1"/>
  <c r="AN104" i="2" s="1"/>
  <c r="AO104" i="2" s="1"/>
  <c r="AM104" i="2"/>
  <c r="AM105" i="2"/>
  <c r="AK105" i="2" s="1"/>
  <c r="AL105" i="2" s="1"/>
  <c r="AN105" i="2"/>
  <c r="AO105" i="2" s="1"/>
  <c r="AM106" i="2"/>
  <c r="AK106" i="2" s="1"/>
  <c r="AL106" i="2" s="1"/>
  <c r="AN106" i="2" s="1"/>
  <c r="AO106" i="2" s="1"/>
  <c r="AK107" i="2"/>
  <c r="AL107" i="2"/>
  <c r="AN107" i="2" s="1"/>
  <c r="AO107" i="2" s="1"/>
  <c r="AM107" i="2"/>
  <c r="AK108" i="2"/>
  <c r="AL108" i="2" s="1"/>
  <c r="AN108" i="2" s="1"/>
  <c r="AO108" i="2" s="1"/>
  <c r="AM108" i="2"/>
  <c r="AM109" i="2"/>
  <c r="AK109" i="2" s="1"/>
  <c r="AL109" i="2" s="1"/>
  <c r="AN109" i="2"/>
  <c r="AO109" i="2" s="1"/>
  <c r="AM110" i="2"/>
  <c r="AK110" i="2" s="1"/>
  <c r="AL110" i="2" s="1"/>
  <c r="AN110" i="2" s="1"/>
  <c r="AO110" i="2" s="1"/>
  <c r="AK111" i="2"/>
  <c r="AL111" i="2"/>
  <c r="AN111" i="2" s="1"/>
  <c r="AO111" i="2" s="1"/>
  <c r="AM111" i="2"/>
  <c r="AK112" i="2"/>
  <c r="AL112" i="2" s="1"/>
  <c r="AN112" i="2" s="1"/>
  <c r="AO112" i="2" s="1"/>
  <c r="AM112" i="2"/>
  <c r="AM113" i="2"/>
  <c r="AK113" i="2" s="1"/>
  <c r="AL113" i="2" s="1"/>
  <c r="AN113" i="2"/>
  <c r="AO113" i="2" s="1"/>
  <c r="AM114" i="2"/>
  <c r="AK114" i="2" s="1"/>
  <c r="AL114" i="2" s="1"/>
  <c r="AN114" i="2" s="1"/>
  <c r="AO114" i="2" s="1"/>
  <c r="AK115" i="2"/>
  <c r="AL115" i="2"/>
  <c r="AN115" i="2" s="1"/>
  <c r="AO115" i="2" s="1"/>
  <c r="AM115" i="2"/>
  <c r="AK116" i="2"/>
  <c r="AL116" i="2" s="1"/>
  <c r="AN116" i="2" s="1"/>
  <c r="AO116" i="2" s="1"/>
  <c r="AM116" i="2"/>
  <c r="AM117" i="2"/>
  <c r="AK117" i="2" s="1"/>
  <c r="AL117" i="2" s="1"/>
  <c r="AN117" i="2"/>
  <c r="AO117" i="2" s="1"/>
  <c r="AM118" i="2"/>
  <c r="AK118" i="2" s="1"/>
  <c r="AL118" i="2" s="1"/>
  <c r="AN118" i="2" s="1"/>
  <c r="AO118" i="2" s="1"/>
  <c r="AK119" i="2"/>
  <c r="AL119" i="2"/>
  <c r="AN119" i="2" s="1"/>
  <c r="AO119" i="2" s="1"/>
  <c r="AM119" i="2"/>
  <c r="AK120" i="2"/>
  <c r="AL120" i="2" s="1"/>
  <c r="AN120" i="2" s="1"/>
  <c r="AO120" i="2" s="1"/>
  <c r="AM120" i="2"/>
  <c r="AM121" i="2"/>
  <c r="AK121" i="2" s="1"/>
  <c r="AL121" i="2" s="1"/>
  <c r="AN121" i="2"/>
  <c r="AO121" i="2" s="1"/>
  <c r="AM122" i="2"/>
  <c r="AK122" i="2" s="1"/>
  <c r="AL122" i="2" s="1"/>
  <c r="AN122" i="2" s="1"/>
  <c r="AO122" i="2" s="1"/>
  <c r="AK123" i="2"/>
  <c r="AL123" i="2"/>
  <c r="AN123" i="2" s="1"/>
  <c r="AO123" i="2" s="1"/>
  <c r="AM123" i="2"/>
  <c r="AK124" i="2"/>
  <c r="AL124" i="2" s="1"/>
  <c r="AN124" i="2" s="1"/>
  <c r="AO124" i="2" s="1"/>
  <c r="AM124" i="2"/>
  <c r="AM125" i="2"/>
  <c r="AK125" i="2" s="1"/>
  <c r="AL125" i="2" s="1"/>
  <c r="AN125" i="2"/>
  <c r="AO125" i="2" s="1"/>
  <c r="AM126" i="2"/>
  <c r="AK126" i="2" s="1"/>
  <c r="AL126" i="2" s="1"/>
  <c r="AN126" i="2" s="1"/>
  <c r="AO126" i="2" s="1"/>
  <c r="AM127" i="2"/>
  <c r="AK127" i="2" s="1"/>
  <c r="AL127" i="2" s="1"/>
  <c r="AN127" i="2" s="1"/>
  <c r="AO127" i="2" s="1"/>
  <c r="AM128" i="2"/>
  <c r="AK128" i="2" s="1"/>
  <c r="AL128" i="2" s="1"/>
  <c r="AN128" i="2" s="1"/>
  <c r="AO128" i="2" s="1"/>
  <c r="AK129" i="2"/>
  <c r="AL129" i="2"/>
  <c r="AN129" i="2" s="1"/>
  <c r="AO129" i="2" s="1"/>
  <c r="AM129" i="2"/>
  <c r="AK130" i="2"/>
  <c r="AL130" i="2" s="1"/>
  <c r="AN130" i="2" s="1"/>
  <c r="AO130" i="2" s="1"/>
  <c r="AM130" i="2"/>
  <c r="AM131" i="2"/>
  <c r="AK131" i="2" s="1"/>
  <c r="AL131" i="2" s="1"/>
  <c r="AN131" i="2" s="1"/>
  <c r="AO131" i="2" s="1"/>
  <c r="AM132" i="2"/>
  <c r="AK132" i="2" s="1"/>
  <c r="AL132" i="2" s="1"/>
  <c r="AN132" i="2" s="1"/>
  <c r="AO132" i="2" s="1"/>
  <c r="AK133" i="2"/>
  <c r="AL133" i="2"/>
  <c r="AN133" i="2" s="1"/>
  <c r="AO133" i="2" s="1"/>
  <c r="AM133" i="2"/>
  <c r="AK134" i="2"/>
  <c r="AL134" i="2" s="1"/>
  <c r="AN134" i="2" s="1"/>
  <c r="AO134" i="2" s="1"/>
  <c r="AM134" i="2"/>
  <c r="AM135" i="2"/>
  <c r="AK135" i="2" s="1"/>
  <c r="AL135" i="2" s="1"/>
  <c r="AN135" i="2" s="1"/>
  <c r="AO135" i="2" s="1"/>
  <c r="AM136" i="2"/>
  <c r="AK136" i="2" s="1"/>
  <c r="AL136" i="2" s="1"/>
  <c r="AN136" i="2" s="1"/>
  <c r="AO136" i="2" s="1"/>
  <c r="AK137" i="2"/>
  <c r="AL137" i="2"/>
  <c r="AN137" i="2" s="1"/>
  <c r="AO137" i="2" s="1"/>
  <c r="AM137" i="2"/>
  <c r="AK138" i="2"/>
  <c r="AL138" i="2" s="1"/>
  <c r="AN138" i="2" s="1"/>
  <c r="AO138" i="2" s="1"/>
  <c r="AM138" i="2"/>
  <c r="AM139" i="2"/>
  <c r="AK139" i="2" s="1"/>
  <c r="AL139" i="2" s="1"/>
  <c r="AN139" i="2" s="1"/>
  <c r="AO139" i="2" s="1"/>
  <c r="AM140" i="2"/>
  <c r="AK140" i="2" s="1"/>
  <c r="AL140" i="2" s="1"/>
  <c r="AN140" i="2" s="1"/>
  <c r="AO140" i="2" s="1"/>
  <c r="AK141" i="2"/>
  <c r="AL141" i="2"/>
  <c r="AN141" i="2" s="1"/>
  <c r="AO141" i="2" s="1"/>
  <c r="AM141" i="2"/>
  <c r="AK142" i="2"/>
  <c r="AL142" i="2" s="1"/>
  <c r="AN142" i="2" s="1"/>
  <c r="AO142" i="2" s="1"/>
  <c r="AM142" i="2"/>
  <c r="AM143" i="2"/>
  <c r="AK143" i="2" s="1"/>
  <c r="AL143" i="2" s="1"/>
  <c r="AN143" i="2" s="1"/>
  <c r="AO143" i="2" s="1"/>
  <c r="AM144" i="2"/>
  <c r="AK144" i="2" s="1"/>
  <c r="AL144" i="2" s="1"/>
  <c r="AN144" i="2" s="1"/>
  <c r="AO144" i="2" s="1"/>
  <c r="AK145" i="2"/>
  <c r="AL145" i="2"/>
  <c r="AN145" i="2" s="1"/>
  <c r="AO145" i="2" s="1"/>
  <c r="AM145" i="2"/>
  <c r="AK146" i="2"/>
  <c r="AL146" i="2" s="1"/>
  <c r="AN146" i="2" s="1"/>
  <c r="AO146" i="2" s="1"/>
  <c r="AM146" i="2"/>
  <c r="AM147" i="2"/>
  <c r="AK147" i="2" s="1"/>
  <c r="AL147" i="2" s="1"/>
  <c r="AN147" i="2" s="1"/>
  <c r="AO147" i="2" s="1"/>
  <c r="AM148" i="2"/>
  <c r="AK148" i="2" s="1"/>
  <c r="AL148" i="2" s="1"/>
  <c r="AN148" i="2" s="1"/>
  <c r="AO148" i="2" s="1"/>
  <c r="AK149" i="2"/>
  <c r="AL149" i="2"/>
  <c r="AN149" i="2" s="1"/>
  <c r="AO149" i="2" s="1"/>
  <c r="AM149" i="2"/>
  <c r="AK150" i="2"/>
  <c r="AL150" i="2" s="1"/>
  <c r="AN150" i="2" s="1"/>
  <c r="AO150" i="2" s="1"/>
  <c r="AM150" i="2"/>
  <c r="AM151" i="2"/>
  <c r="AK151" i="2" s="1"/>
  <c r="AL151" i="2" s="1"/>
  <c r="AN151" i="2" s="1"/>
  <c r="AO151" i="2" s="1"/>
  <c r="AM152" i="2"/>
  <c r="AK152" i="2" s="1"/>
  <c r="AL152" i="2" s="1"/>
  <c r="AN152" i="2" s="1"/>
  <c r="AO152" i="2" s="1"/>
  <c r="AK153" i="2"/>
  <c r="AL153" i="2"/>
  <c r="AN153" i="2" s="1"/>
  <c r="AO153" i="2" s="1"/>
  <c r="AM153" i="2"/>
  <c r="AK154" i="2"/>
  <c r="AL154" i="2" s="1"/>
  <c r="AN154" i="2" s="1"/>
  <c r="AO154" i="2" s="1"/>
  <c r="AM154" i="2"/>
  <c r="AN6" i="2"/>
  <c r="AO6" i="2" s="1"/>
  <c r="AK6" i="2"/>
  <c r="AL6" i="2" s="1"/>
  <c r="AM6" i="2"/>
  <c r="AF7" i="2"/>
  <c r="AD7" i="2" s="1"/>
  <c r="AE7" i="2" s="1"/>
  <c r="AG7" i="2" s="1"/>
  <c r="AH7" i="2" s="1"/>
  <c r="AF8" i="2"/>
  <c r="AD8" i="2" s="1"/>
  <c r="AE8" i="2" s="1"/>
  <c r="AG8" i="2" s="1"/>
  <c r="AH8" i="2" s="1"/>
  <c r="AD9" i="2"/>
  <c r="AE9" i="2" s="1"/>
  <c r="AG9" i="2" s="1"/>
  <c r="AH9" i="2" s="1"/>
  <c r="AF9" i="2"/>
  <c r="AD10" i="2"/>
  <c r="AE10" i="2" s="1"/>
  <c r="AG10" i="2" s="1"/>
  <c r="AF10" i="2"/>
  <c r="AH10" i="2"/>
  <c r="AF11" i="2"/>
  <c r="AD11" i="2" s="1"/>
  <c r="AE11" i="2" s="1"/>
  <c r="AG11" i="2" s="1"/>
  <c r="AH11" i="2" s="1"/>
  <c r="AF12" i="2"/>
  <c r="AD12" i="2" s="1"/>
  <c r="AE12" i="2" s="1"/>
  <c r="AG12" i="2" s="1"/>
  <c r="AH12" i="2" s="1"/>
  <c r="AD13" i="2"/>
  <c r="AE13" i="2" s="1"/>
  <c r="AG13" i="2" s="1"/>
  <c r="AF13" i="2"/>
  <c r="AH13" i="2"/>
  <c r="AD14" i="2"/>
  <c r="AE14" i="2" s="1"/>
  <c r="AG14" i="2" s="1"/>
  <c r="AF14" i="2"/>
  <c r="AH14" i="2"/>
  <c r="AF15" i="2"/>
  <c r="AD15" i="2" s="1"/>
  <c r="AE15" i="2" s="1"/>
  <c r="AG15" i="2" s="1"/>
  <c r="AH15" i="2" s="1"/>
  <c r="AF16" i="2"/>
  <c r="AD16" i="2" s="1"/>
  <c r="AE16" i="2" s="1"/>
  <c r="AG16" i="2" s="1"/>
  <c r="AH16" i="2" s="1"/>
  <c r="AD17" i="2"/>
  <c r="AE17" i="2" s="1"/>
  <c r="AG17" i="2" s="1"/>
  <c r="AF17" i="2"/>
  <c r="AH17" i="2"/>
  <c r="AD18" i="2"/>
  <c r="AE18" i="2" s="1"/>
  <c r="AG18" i="2" s="1"/>
  <c r="AF18" i="2"/>
  <c r="AH18" i="2"/>
  <c r="AF19" i="2"/>
  <c r="AD19" i="2" s="1"/>
  <c r="AE19" i="2" s="1"/>
  <c r="AG19" i="2" s="1"/>
  <c r="AH19" i="2" s="1"/>
  <c r="AF20" i="2"/>
  <c r="AD20" i="2" s="1"/>
  <c r="AE20" i="2" s="1"/>
  <c r="AG20" i="2" s="1"/>
  <c r="AH20" i="2" s="1"/>
  <c r="AD21" i="2"/>
  <c r="AE21" i="2" s="1"/>
  <c r="AG21" i="2" s="1"/>
  <c r="AF21" i="2"/>
  <c r="AH21" i="2"/>
  <c r="AD22" i="2"/>
  <c r="AE22" i="2" s="1"/>
  <c r="AG22" i="2" s="1"/>
  <c r="AF22" i="2"/>
  <c r="AH22" i="2"/>
  <c r="AF23" i="2"/>
  <c r="AD23" i="2" s="1"/>
  <c r="AE23" i="2" s="1"/>
  <c r="AG23" i="2" s="1"/>
  <c r="AH23" i="2" s="1"/>
  <c r="AF24" i="2"/>
  <c r="AD24" i="2" s="1"/>
  <c r="AE24" i="2" s="1"/>
  <c r="AG24" i="2" s="1"/>
  <c r="AH24" i="2" s="1"/>
  <c r="AD25" i="2"/>
  <c r="AE25" i="2" s="1"/>
  <c r="AG25" i="2" s="1"/>
  <c r="AF25" i="2"/>
  <c r="AH25" i="2"/>
  <c r="AD26" i="2"/>
  <c r="AE26" i="2" s="1"/>
  <c r="AG26" i="2" s="1"/>
  <c r="AF26" i="2"/>
  <c r="AH26" i="2"/>
  <c r="AF27" i="2"/>
  <c r="AD27" i="2" s="1"/>
  <c r="AE27" i="2" s="1"/>
  <c r="AG27" i="2" s="1"/>
  <c r="AH27" i="2" s="1"/>
  <c r="AF28" i="2"/>
  <c r="AD28" i="2" s="1"/>
  <c r="AE28" i="2" s="1"/>
  <c r="AG28" i="2" s="1"/>
  <c r="AH28" i="2" s="1"/>
  <c r="AD29" i="2"/>
  <c r="AE29" i="2" s="1"/>
  <c r="AG29" i="2" s="1"/>
  <c r="AF29" i="2"/>
  <c r="AH29" i="2"/>
  <c r="AD30" i="2"/>
  <c r="AE30" i="2" s="1"/>
  <c r="AG30" i="2" s="1"/>
  <c r="AF30" i="2"/>
  <c r="AH30" i="2"/>
  <c r="AF31" i="2"/>
  <c r="AD31" i="2" s="1"/>
  <c r="AE31" i="2" s="1"/>
  <c r="AG31" i="2" s="1"/>
  <c r="AH31" i="2" s="1"/>
  <c r="AF32" i="2"/>
  <c r="AD32" i="2" s="1"/>
  <c r="AE32" i="2" s="1"/>
  <c r="AG32" i="2" s="1"/>
  <c r="AH32" i="2" s="1"/>
  <c r="AD33" i="2"/>
  <c r="AE33" i="2" s="1"/>
  <c r="AG33" i="2" s="1"/>
  <c r="AF33" i="2"/>
  <c r="AH33" i="2"/>
  <c r="AD34" i="2"/>
  <c r="AE34" i="2" s="1"/>
  <c r="AG34" i="2" s="1"/>
  <c r="AF34" i="2"/>
  <c r="AH34" i="2"/>
  <c r="AF35" i="2"/>
  <c r="AD35" i="2" s="1"/>
  <c r="AE35" i="2" s="1"/>
  <c r="AG35" i="2" s="1"/>
  <c r="AH35" i="2" s="1"/>
  <c r="AF36" i="2"/>
  <c r="AD36" i="2" s="1"/>
  <c r="AE36" i="2" s="1"/>
  <c r="AG36" i="2" s="1"/>
  <c r="AH36" i="2" s="1"/>
  <c r="AD37" i="2"/>
  <c r="AE37" i="2" s="1"/>
  <c r="AG37" i="2" s="1"/>
  <c r="AF37" i="2"/>
  <c r="AH37" i="2"/>
  <c r="AD38" i="2"/>
  <c r="AE38" i="2" s="1"/>
  <c r="AG38" i="2" s="1"/>
  <c r="AF38" i="2"/>
  <c r="AH38" i="2"/>
  <c r="AF39" i="2"/>
  <c r="AD39" i="2" s="1"/>
  <c r="AE39" i="2" s="1"/>
  <c r="AG39" i="2" s="1"/>
  <c r="AH39" i="2" s="1"/>
  <c r="AF40" i="2"/>
  <c r="AD40" i="2" s="1"/>
  <c r="AE40" i="2" s="1"/>
  <c r="AG40" i="2" s="1"/>
  <c r="AH40" i="2" s="1"/>
  <c r="AD41" i="2"/>
  <c r="AE41" i="2" s="1"/>
  <c r="AG41" i="2" s="1"/>
  <c r="AF41" i="2"/>
  <c r="AH41" i="2"/>
  <c r="AD42" i="2"/>
  <c r="AE42" i="2" s="1"/>
  <c r="AG42" i="2" s="1"/>
  <c r="AF42" i="2"/>
  <c r="AH42" i="2"/>
  <c r="AF43" i="2"/>
  <c r="AD43" i="2" s="1"/>
  <c r="AE43" i="2" s="1"/>
  <c r="AG43" i="2" s="1"/>
  <c r="AH43" i="2" s="1"/>
  <c r="AF44" i="2"/>
  <c r="AD44" i="2" s="1"/>
  <c r="AE44" i="2" s="1"/>
  <c r="AG44" i="2" s="1"/>
  <c r="AH44" i="2" s="1"/>
  <c r="AD45" i="2"/>
  <c r="AE45" i="2" s="1"/>
  <c r="AG45" i="2" s="1"/>
  <c r="AF45" i="2"/>
  <c r="AH45" i="2"/>
  <c r="AD46" i="2"/>
  <c r="AE46" i="2" s="1"/>
  <c r="AG46" i="2" s="1"/>
  <c r="AF46" i="2"/>
  <c r="AH46" i="2"/>
  <c r="AF47" i="2"/>
  <c r="AD47" i="2" s="1"/>
  <c r="AE47" i="2" s="1"/>
  <c r="AG47" i="2" s="1"/>
  <c r="AH47" i="2" s="1"/>
  <c r="AF48" i="2"/>
  <c r="AD48" i="2" s="1"/>
  <c r="AE48" i="2" s="1"/>
  <c r="AG48" i="2" s="1"/>
  <c r="AH48" i="2" s="1"/>
  <c r="AD49" i="2"/>
  <c r="AE49" i="2" s="1"/>
  <c r="AG49" i="2" s="1"/>
  <c r="AF49" i="2"/>
  <c r="AH49" i="2"/>
  <c r="AD50" i="2"/>
  <c r="AE50" i="2" s="1"/>
  <c r="AG50" i="2" s="1"/>
  <c r="AF50" i="2"/>
  <c r="AH50" i="2"/>
  <c r="AF51" i="2"/>
  <c r="AD51" i="2" s="1"/>
  <c r="AE51" i="2" s="1"/>
  <c r="AG51" i="2" s="1"/>
  <c r="AH51" i="2" s="1"/>
  <c r="AF52" i="2"/>
  <c r="AD52" i="2" s="1"/>
  <c r="AE52" i="2" s="1"/>
  <c r="AG52" i="2" s="1"/>
  <c r="AH52" i="2" s="1"/>
  <c r="AD53" i="2"/>
  <c r="AE53" i="2" s="1"/>
  <c r="AG53" i="2" s="1"/>
  <c r="AF53" i="2"/>
  <c r="AH53" i="2"/>
  <c r="AD54" i="2"/>
  <c r="AE54" i="2" s="1"/>
  <c r="AG54" i="2" s="1"/>
  <c r="AF54" i="2"/>
  <c r="AH54" i="2"/>
  <c r="AF55" i="2"/>
  <c r="AD55" i="2" s="1"/>
  <c r="AE55" i="2" s="1"/>
  <c r="AG55" i="2" s="1"/>
  <c r="AH55" i="2" s="1"/>
  <c r="AF56" i="2"/>
  <c r="AD56" i="2" s="1"/>
  <c r="AE56" i="2" s="1"/>
  <c r="AG56" i="2" s="1"/>
  <c r="AH56" i="2" s="1"/>
  <c r="AD57" i="2"/>
  <c r="AE57" i="2" s="1"/>
  <c r="AG57" i="2" s="1"/>
  <c r="AF57" i="2"/>
  <c r="AH57" i="2"/>
  <c r="AD58" i="2"/>
  <c r="AE58" i="2" s="1"/>
  <c r="AG58" i="2" s="1"/>
  <c r="AF58" i="2"/>
  <c r="AH58" i="2"/>
  <c r="AF59" i="2"/>
  <c r="AD59" i="2" s="1"/>
  <c r="AE59" i="2" s="1"/>
  <c r="AG59" i="2" s="1"/>
  <c r="AH59" i="2" s="1"/>
  <c r="AF60" i="2"/>
  <c r="AD60" i="2" s="1"/>
  <c r="AE60" i="2" s="1"/>
  <c r="AG60" i="2" s="1"/>
  <c r="AH60" i="2" s="1"/>
  <c r="AD61" i="2"/>
  <c r="AE61" i="2" s="1"/>
  <c r="AG61" i="2" s="1"/>
  <c r="AF61" i="2"/>
  <c r="AH61" i="2"/>
  <c r="AD62" i="2"/>
  <c r="AE62" i="2" s="1"/>
  <c r="AG62" i="2" s="1"/>
  <c r="AF62" i="2"/>
  <c r="AH62" i="2"/>
  <c r="AF63" i="2"/>
  <c r="AD63" i="2" s="1"/>
  <c r="AE63" i="2" s="1"/>
  <c r="AG63" i="2" s="1"/>
  <c r="AH63" i="2" s="1"/>
  <c r="AF64" i="2"/>
  <c r="AD64" i="2" s="1"/>
  <c r="AE64" i="2" s="1"/>
  <c r="AG64" i="2" s="1"/>
  <c r="AH64" i="2" s="1"/>
  <c r="AD65" i="2"/>
  <c r="AE65" i="2" s="1"/>
  <c r="AG65" i="2" s="1"/>
  <c r="AF65" i="2"/>
  <c r="AH65" i="2"/>
  <c r="AD66" i="2"/>
  <c r="AE66" i="2" s="1"/>
  <c r="AG66" i="2" s="1"/>
  <c r="AF66" i="2"/>
  <c r="AH66" i="2"/>
  <c r="AF67" i="2"/>
  <c r="AD67" i="2" s="1"/>
  <c r="AE67" i="2" s="1"/>
  <c r="AG67" i="2" s="1"/>
  <c r="AH67" i="2" s="1"/>
  <c r="AF68" i="2"/>
  <c r="AD68" i="2" s="1"/>
  <c r="AE68" i="2" s="1"/>
  <c r="AG68" i="2" s="1"/>
  <c r="AH68" i="2" s="1"/>
  <c r="AD69" i="2"/>
  <c r="AE69" i="2" s="1"/>
  <c r="AG69" i="2" s="1"/>
  <c r="AF69" i="2"/>
  <c r="AH69" i="2"/>
  <c r="AD70" i="2"/>
  <c r="AE70" i="2" s="1"/>
  <c r="AG70" i="2" s="1"/>
  <c r="AF70" i="2"/>
  <c r="AH70" i="2"/>
  <c r="AF71" i="2"/>
  <c r="AD71" i="2" s="1"/>
  <c r="AE71" i="2" s="1"/>
  <c r="AG71" i="2" s="1"/>
  <c r="AH71" i="2" s="1"/>
  <c r="AF72" i="2"/>
  <c r="AD72" i="2" s="1"/>
  <c r="AE72" i="2" s="1"/>
  <c r="AG72" i="2" s="1"/>
  <c r="AH72" i="2" s="1"/>
  <c r="AD73" i="2"/>
  <c r="AE73" i="2" s="1"/>
  <c r="AG73" i="2" s="1"/>
  <c r="AF73" i="2"/>
  <c r="AH73" i="2"/>
  <c r="AD74" i="2"/>
  <c r="AE74" i="2" s="1"/>
  <c r="AG74" i="2" s="1"/>
  <c r="AF74" i="2"/>
  <c r="AH74" i="2"/>
  <c r="AF75" i="2"/>
  <c r="AD75" i="2" s="1"/>
  <c r="AE75" i="2" s="1"/>
  <c r="AG75" i="2" s="1"/>
  <c r="AH75" i="2" s="1"/>
  <c r="AF76" i="2"/>
  <c r="AD76" i="2" s="1"/>
  <c r="AE76" i="2" s="1"/>
  <c r="AG76" i="2" s="1"/>
  <c r="AH76" i="2" s="1"/>
  <c r="AD77" i="2"/>
  <c r="AE77" i="2" s="1"/>
  <c r="AG77" i="2" s="1"/>
  <c r="AF77" i="2"/>
  <c r="AH77" i="2"/>
  <c r="AD78" i="2"/>
  <c r="AE78" i="2" s="1"/>
  <c r="AG78" i="2" s="1"/>
  <c r="AF78" i="2"/>
  <c r="AH78" i="2"/>
  <c r="AF79" i="2"/>
  <c r="AD79" i="2" s="1"/>
  <c r="AE79" i="2" s="1"/>
  <c r="AG79" i="2" s="1"/>
  <c r="AH79" i="2" s="1"/>
  <c r="AF80" i="2"/>
  <c r="AD80" i="2" s="1"/>
  <c r="AE80" i="2" s="1"/>
  <c r="AG80" i="2" s="1"/>
  <c r="AH80" i="2" s="1"/>
  <c r="AD81" i="2"/>
  <c r="AE81" i="2" s="1"/>
  <c r="AG81" i="2" s="1"/>
  <c r="AF81" i="2"/>
  <c r="AH81" i="2"/>
  <c r="AD82" i="2"/>
  <c r="AE82" i="2" s="1"/>
  <c r="AG82" i="2" s="1"/>
  <c r="AF82" i="2"/>
  <c r="AH82" i="2"/>
  <c r="AF83" i="2"/>
  <c r="AD83" i="2" s="1"/>
  <c r="AE83" i="2" s="1"/>
  <c r="AG83" i="2" s="1"/>
  <c r="AH83" i="2" s="1"/>
  <c r="AF84" i="2"/>
  <c r="AD84" i="2" s="1"/>
  <c r="AE84" i="2" s="1"/>
  <c r="AG84" i="2" s="1"/>
  <c r="AH84" i="2" s="1"/>
  <c r="AD85" i="2"/>
  <c r="AE85" i="2" s="1"/>
  <c r="AG85" i="2" s="1"/>
  <c r="AF85" i="2"/>
  <c r="AH85" i="2"/>
  <c r="AD86" i="2"/>
  <c r="AE86" i="2" s="1"/>
  <c r="AG86" i="2" s="1"/>
  <c r="AF86" i="2"/>
  <c r="AH86" i="2"/>
  <c r="AF87" i="2"/>
  <c r="AD87" i="2" s="1"/>
  <c r="AE87" i="2" s="1"/>
  <c r="AG87" i="2" s="1"/>
  <c r="AH87" i="2" s="1"/>
  <c r="AF88" i="2"/>
  <c r="AD88" i="2" s="1"/>
  <c r="AE88" i="2" s="1"/>
  <c r="AG88" i="2" s="1"/>
  <c r="AH88" i="2" s="1"/>
  <c r="AD89" i="2"/>
  <c r="AE89" i="2" s="1"/>
  <c r="AG89" i="2" s="1"/>
  <c r="AF89" i="2"/>
  <c r="AH89" i="2"/>
  <c r="AD90" i="2"/>
  <c r="AE90" i="2" s="1"/>
  <c r="AG90" i="2" s="1"/>
  <c r="AF90" i="2"/>
  <c r="AH90" i="2"/>
  <c r="AF91" i="2"/>
  <c r="AD91" i="2" s="1"/>
  <c r="AE91" i="2" s="1"/>
  <c r="AG91" i="2" s="1"/>
  <c r="AH91" i="2" s="1"/>
  <c r="AD92" i="2"/>
  <c r="AE92" i="2" s="1"/>
  <c r="AG92" i="2" s="1"/>
  <c r="AF92" i="2"/>
  <c r="AH92" i="2"/>
  <c r="AD93" i="2"/>
  <c r="AE93" i="2" s="1"/>
  <c r="AG93" i="2" s="1"/>
  <c r="AH93" i="2" s="1"/>
  <c r="AF93" i="2"/>
  <c r="AF94" i="2"/>
  <c r="AD94" i="2" s="1"/>
  <c r="AE94" i="2" s="1"/>
  <c r="AG94" i="2"/>
  <c r="AH94" i="2" s="1"/>
  <c r="AF95" i="2"/>
  <c r="AD95" i="2" s="1"/>
  <c r="AE95" i="2" s="1"/>
  <c r="AG95" i="2" s="1"/>
  <c r="AH95" i="2" s="1"/>
  <c r="AD96" i="2"/>
  <c r="AE96" i="2"/>
  <c r="AG96" i="2" s="1"/>
  <c r="AF96" i="2"/>
  <c r="AH96" i="2"/>
  <c r="AD97" i="2"/>
  <c r="AE97" i="2" s="1"/>
  <c r="AG97" i="2" s="1"/>
  <c r="AH97" i="2" s="1"/>
  <c r="AF97" i="2"/>
  <c r="AF98" i="2"/>
  <c r="AD98" i="2" s="1"/>
  <c r="AE98" i="2" s="1"/>
  <c r="AG98" i="2"/>
  <c r="AH98" i="2" s="1"/>
  <c r="AF99" i="2"/>
  <c r="AD99" i="2" s="1"/>
  <c r="AE99" i="2" s="1"/>
  <c r="AG99" i="2" s="1"/>
  <c r="AH99" i="2" s="1"/>
  <c r="AD100" i="2"/>
  <c r="AE100" i="2"/>
  <c r="AG100" i="2" s="1"/>
  <c r="AF100" i="2"/>
  <c r="AH100" i="2"/>
  <c r="AD101" i="2"/>
  <c r="AE101" i="2" s="1"/>
  <c r="AG101" i="2" s="1"/>
  <c r="AH101" i="2" s="1"/>
  <c r="AF101" i="2"/>
  <c r="AF102" i="2"/>
  <c r="AD102" i="2" s="1"/>
  <c r="AE102" i="2" s="1"/>
  <c r="AG102" i="2"/>
  <c r="AH102" i="2" s="1"/>
  <c r="AF103" i="2"/>
  <c r="AD103" i="2" s="1"/>
  <c r="AE103" i="2" s="1"/>
  <c r="AG103" i="2" s="1"/>
  <c r="AH103" i="2" s="1"/>
  <c r="AD104" i="2"/>
  <c r="AE104" i="2"/>
  <c r="AG104" i="2" s="1"/>
  <c r="AF104" i="2"/>
  <c r="AH104" i="2"/>
  <c r="AD105" i="2"/>
  <c r="AE105" i="2" s="1"/>
  <c r="AG105" i="2" s="1"/>
  <c r="AH105" i="2" s="1"/>
  <c r="AF105" i="2"/>
  <c r="AF106" i="2"/>
  <c r="AD106" i="2" s="1"/>
  <c r="AE106" i="2" s="1"/>
  <c r="AG106" i="2"/>
  <c r="AH106" i="2" s="1"/>
  <c r="AF107" i="2"/>
  <c r="AD107" i="2" s="1"/>
  <c r="AE107" i="2" s="1"/>
  <c r="AG107" i="2" s="1"/>
  <c r="AH107" i="2" s="1"/>
  <c r="AD108" i="2"/>
  <c r="AE108" i="2"/>
  <c r="AG108" i="2" s="1"/>
  <c r="AF108" i="2"/>
  <c r="AH108" i="2"/>
  <c r="AD109" i="2"/>
  <c r="AE109" i="2" s="1"/>
  <c r="AG109" i="2" s="1"/>
  <c r="AH109" i="2" s="1"/>
  <c r="AF109" i="2"/>
  <c r="AF110" i="2"/>
  <c r="AD110" i="2" s="1"/>
  <c r="AE110" i="2" s="1"/>
  <c r="AG110" i="2"/>
  <c r="AH110" i="2" s="1"/>
  <c r="AF111" i="2"/>
  <c r="AD111" i="2" s="1"/>
  <c r="AE111" i="2" s="1"/>
  <c r="AG111" i="2" s="1"/>
  <c r="AH111" i="2" s="1"/>
  <c r="AD112" i="2"/>
  <c r="AE112" i="2"/>
  <c r="AG112" i="2" s="1"/>
  <c r="AF112" i="2"/>
  <c r="AH112" i="2"/>
  <c r="AD113" i="2"/>
  <c r="AE113" i="2" s="1"/>
  <c r="AG113" i="2" s="1"/>
  <c r="AH113" i="2" s="1"/>
  <c r="AF113" i="2"/>
  <c r="AF114" i="2"/>
  <c r="AD114" i="2" s="1"/>
  <c r="AE114" i="2" s="1"/>
  <c r="AG114" i="2"/>
  <c r="AH114" i="2" s="1"/>
  <c r="AF115" i="2"/>
  <c r="AD115" i="2" s="1"/>
  <c r="AE115" i="2" s="1"/>
  <c r="AG115" i="2" s="1"/>
  <c r="AH115" i="2" s="1"/>
  <c r="AD116" i="2"/>
  <c r="AE116" i="2"/>
  <c r="AG116" i="2" s="1"/>
  <c r="AF116" i="2"/>
  <c r="AH116" i="2"/>
  <c r="AD117" i="2"/>
  <c r="AE117" i="2" s="1"/>
  <c r="AG117" i="2" s="1"/>
  <c r="AH117" i="2" s="1"/>
  <c r="AF117" i="2"/>
  <c r="AF118" i="2"/>
  <c r="AD118" i="2" s="1"/>
  <c r="AE118" i="2" s="1"/>
  <c r="AG118" i="2"/>
  <c r="AH118" i="2" s="1"/>
  <c r="AF119" i="2"/>
  <c r="AD119" i="2" s="1"/>
  <c r="AE119" i="2" s="1"/>
  <c r="AG119" i="2" s="1"/>
  <c r="AH119" i="2" s="1"/>
  <c r="AD120" i="2"/>
  <c r="AE120" i="2"/>
  <c r="AG120" i="2" s="1"/>
  <c r="AF120" i="2"/>
  <c r="AH120" i="2"/>
  <c r="AD121" i="2"/>
  <c r="AE121" i="2" s="1"/>
  <c r="AG121" i="2" s="1"/>
  <c r="AH121" i="2" s="1"/>
  <c r="AF121" i="2"/>
  <c r="AF122" i="2"/>
  <c r="AD122" i="2" s="1"/>
  <c r="AE122" i="2" s="1"/>
  <c r="AG122" i="2"/>
  <c r="AH122" i="2" s="1"/>
  <c r="AF123" i="2"/>
  <c r="AD123" i="2" s="1"/>
  <c r="AE123" i="2" s="1"/>
  <c r="AG123" i="2" s="1"/>
  <c r="AH123" i="2" s="1"/>
  <c r="AD124" i="2"/>
  <c r="AE124" i="2"/>
  <c r="AG124" i="2" s="1"/>
  <c r="AF124" i="2"/>
  <c r="AH124" i="2"/>
  <c r="AD125" i="2"/>
  <c r="AE125" i="2" s="1"/>
  <c r="AG125" i="2" s="1"/>
  <c r="AH125" i="2" s="1"/>
  <c r="AF125" i="2"/>
  <c r="AF126" i="2"/>
  <c r="AD126" i="2" s="1"/>
  <c r="AE126" i="2" s="1"/>
  <c r="AG126" i="2"/>
  <c r="AH126" i="2" s="1"/>
  <c r="AF127" i="2"/>
  <c r="AD127" i="2" s="1"/>
  <c r="AE127" i="2" s="1"/>
  <c r="AG127" i="2" s="1"/>
  <c r="AH127" i="2" s="1"/>
  <c r="AD128" i="2"/>
  <c r="AE128" i="2"/>
  <c r="AG128" i="2" s="1"/>
  <c r="AF128" i="2"/>
  <c r="AH128" i="2"/>
  <c r="AD129" i="2"/>
  <c r="AE129" i="2" s="1"/>
  <c r="AG129" i="2" s="1"/>
  <c r="AH129" i="2" s="1"/>
  <c r="AF129" i="2"/>
  <c r="AF130" i="2"/>
  <c r="AD130" i="2" s="1"/>
  <c r="AE130" i="2" s="1"/>
  <c r="AG130" i="2"/>
  <c r="AH130" i="2" s="1"/>
  <c r="AF131" i="2"/>
  <c r="AD131" i="2" s="1"/>
  <c r="AE131" i="2" s="1"/>
  <c r="AG131" i="2" s="1"/>
  <c r="AH131" i="2" s="1"/>
  <c r="AD132" i="2"/>
  <c r="AE132" i="2"/>
  <c r="AG132" i="2" s="1"/>
  <c r="AF132" i="2"/>
  <c r="AH132" i="2"/>
  <c r="AD133" i="2"/>
  <c r="AE133" i="2" s="1"/>
  <c r="AG133" i="2" s="1"/>
  <c r="AH133" i="2" s="1"/>
  <c r="AF133" i="2"/>
  <c r="AF134" i="2"/>
  <c r="AD134" i="2" s="1"/>
  <c r="AE134" i="2" s="1"/>
  <c r="AG134" i="2"/>
  <c r="AH134" i="2" s="1"/>
  <c r="AD135" i="2"/>
  <c r="AE135" i="2" s="1"/>
  <c r="AG135" i="2" s="1"/>
  <c r="AH135" i="2" s="1"/>
  <c r="AF135" i="2"/>
  <c r="AD136" i="2"/>
  <c r="AE136" i="2"/>
  <c r="AF136" i="2"/>
  <c r="AG136" i="2"/>
  <c r="AH136" i="2" s="1"/>
  <c r="AF137" i="2"/>
  <c r="AD137" i="2" s="1"/>
  <c r="AE137" i="2" s="1"/>
  <c r="AG137" i="2" s="1"/>
  <c r="AH137" i="2" s="1"/>
  <c r="AF138" i="2"/>
  <c r="AD138" i="2" s="1"/>
  <c r="AE138" i="2" s="1"/>
  <c r="AG138" i="2" s="1"/>
  <c r="AH138" i="2" s="1"/>
  <c r="AD139" i="2"/>
  <c r="AE139" i="2" s="1"/>
  <c r="AG139" i="2" s="1"/>
  <c r="AH139" i="2" s="1"/>
  <c r="AF139" i="2"/>
  <c r="AD140" i="2"/>
  <c r="AE140" i="2"/>
  <c r="AF140" i="2"/>
  <c r="AG140" i="2"/>
  <c r="AH140" i="2" s="1"/>
  <c r="AF141" i="2"/>
  <c r="AD141" i="2" s="1"/>
  <c r="AE141" i="2" s="1"/>
  <c r="AG141" i="2" s="1"/>
  <c r="AH141" i="2" s="1"/>
  <c r="AF142" i="2"/>
  <c r="AD142" i="2" s="1"/>
  <c r="AE142" i="2" s="1"/>
  <c r="AG142" i="2" s="1"/>
  <c r="AH142" i="2" s="1"/>
  <c r="AD143" i="2"/>
  <c r="AE143" i="2" s="1"/>
  <c r="AG143" i="2" s="1"/>
  <c r="AH143" i="2" s="1"/>
  <c r="AF143" i="2"/>
  <c r="AD144" i="2"/>
  <c r="AE144" i="2"/>
  <c r="AF144" i="2"/>
  <c r="AG144" i="2"/>
  <c r="AH144" i="2" s="1"/>
  <c r="AF145" i="2"/>
  <c r="AD145" i="2" s="1"/>
  <c r="AE145" i="2" s="1"/>
  <c r="AG145" i="2" s="1"/>
  <c r="AH145" i="2" s="1"/>
  <c r="AF146" i="2"/>
  <c r="AD146" i="2" s="1"/>
  <c r="AE146" i="2" s="1"/>
  <c r="AG146" i="2" s="1"/>
  <c r="AH146" i="2" s="1"/>
  <c r="AD147" i="2"/>
  <c r="AE147" i="2" s="1"/>
  <c r="AG147" i="2" s="1"/>
  <c r="AH147" i="2" s="1"/>
  <c r="AF147" i="2"/>
  <c r="AD148" i="2"/>
  <c r="AE148" i="2"/>
  <c r="AF148" i="2"/>
  <c r="AG148" i="2"/>
  <c r="AH148" i="2" s="1"/>
  <c r="AF149" i="2"/>
  <c r="AD149" i="2" s="1"/>
  <c r="AE149" i="2" s="1"/>
  <c r="AG149" i="2" s="1"/>
  <c r="AH149" i="2" s="1"/>
  <c r="AF150" i="2"/>
  <c r="AD150" i="2" s="1"/>
  <c r="AE150" i="2" s="1"/>
  <c r="AG150" i="2" s="1"/>
  <c r="AH150" i="2" s="1"/>
  <c r="AD151" i="2"/>
  <c r="AE151" i="2" s="1"/>
  <c r="AG151" i="2" s="1"/>
  <c r="AH151" i="2" s="1"/>
  <c r="AF151" i="2"/>
  <c r="AD152" i="2"/>
  <c r="AE152" i="2"/>
  <c r="AF152" i="2"/>
  <c r="AG152" i="2"/>
  <c r="AH152" i="2" s="1"/>
  <c r="AF153" i="2"/>
  <c r="AD153" i="2" s="1"/>
  <c r="AE153" i="2" s="1"/>
  <c r="AG153" i="2" s="1"/>
  <c r="AH153" i="2" s="1"/>
  <c r="AF154" i="2"/>
  <c r="AD154" i="2" s="1"/>
  <c r="AE154" i="2" s="1"/>
  <c r="AG154" i="2" s="1"/>
  <c r="AH154" i="2" s="1"/>
  <c r="AG6" i="2"/>
  <c r="AH6" i="2" s="1"/>
  <c r="AD6" i="2"/>
  <c r="AE6" i="2" s="1"/>
  <c r="AF6" i="2"/>
  <c r="Y7" i="2"/>
  <c r="W7" i="2" s="1"/>
  <c r="X7" i="2" s="1"/>
  <c r="Z7" i="2" s="1"/>
  <c r="AA7" i="2" s="1"/>
  <c r="W8" i="2"/>
  <c r="X8" i="2" s="1"/>
  <c r="Z8" i="2" s="1"/>
  <c r="AA8" i="2" s="1"/>
  <c r="Y8" i="2"/>
  <c r="W9" i="2"/>
  <c r="X9" i="2"/>
  <c r="Z9" i="2" s="1"/>
  <c r="AA9" i="2" s="1"/>
  <c r="Y9" i="2"/>
  <c r="Y10" i="2"/>
  <c r="W10" i="2" s="1"/>
  <c r="X10" i="2" s="1"/>
  <c r="Z10" i="2" s="1"/>
  <c r="AA10" i="2" s="1"/>
  <c r="X11" i="2"/>
  <c r="Y11" i="2"/>
  <c r="W11" i="2" s="1"/>
  <c r="Z11" i="2"/>
  <c r="AA11" i="2" s="1"/>
  <c r="Y12" i="2"/>
  <c r="W12" i="2" s="1"/>
  <c r="X12" i="2" s="1"/>
  <c r="Z12" i="2" s="1"/>
  <c r="AA12" i="2" s="1"/>
  <c r="W13" i="2"/>
  <c r="X13" i="2"/>
  <c r="Z13" i="2" s="1"/>
  <c r="AA13" i="2" s="1"/>
  <c r="Y13" i="2"/>
  <c r="W14" i="2"/>
  <c r="X14" i="2" s="1"/>
  <c r="Z14" i="2" s="1"/>
  <c r="AA14" i="2" s="1"/>
  <c r="Y14" i="2"/>
  <c r="Y15" i="2"/>
  <c r="W15" i="2" s="1"/>
  <c r="X15" i="2" s="1"/>
  <c r="Z15" i="2" s="1"/>
  <c r="AA15" i="2" s="1"/>
  <c r="W16" i="2"/>
  <c r="X16" i="2" s="1"/>
  <c r="Z16" i="2" s="1"/>
  <c r="Y16" i="2"/>
  <c r="AA16" i="2"/>
  <c r="W17" i="2"/>
  <c r="X17" i="2"/>
  <c r="Y17" i="2"/>
  <c r="Z17" i="2"/>
  <c r="AA17" i="2" s="1"/>
  <c r="Y18" i="2"/>
  <c r="W18" i="2" s="1"/>
  <c r="X18" i="2" s="1"/>
  <c r="Z18" i="2" s="1"/>
  <c r="AA18" i="2" s="1"/>
  <c r="X19" i="2"/>
  <c r="Z19" i="2" s="1"/>
  <c r="AA19" i="2" s="1"/>
  <c r="Y19" i="2"/>
  <c r="W19" i="2" s="1"/>
  <c r="Y20" i="2"/>
  <c r="W20" i="2" s="1"/>
  <c r="X20" i="2" s="1"/>
  <c r="Z20" i="2" s="1"/>
  <c r="AA20" i="2" s="1"/>
  <c r="W21" i="2"/>
  <c r="X21" i="2"/>
  <c r="Y21" i="2"/>
  <c r="Z21" i="2"/>
  <c r="AA21" i="2" s="1"/>
  <c r="W22" i="2"/>
  <c r="X22" i="2" s="1"/>
  <c r="Z22" i="2" s="1"/>
  <c r="Y22" i="2"/>
  <c r="AA22" i="2"/>
  <c r="Y23" i="2"/>
  <c r="W23" i="2" s="1"/>
  <c r="X23" i="2" s="1"/>
  <c r="Z23" i="2" s="1"/>
  <c r="AA23" i="2" s="1"/>
  <c r="W24" i="2"/>
  <c r="X24" i="2" s="1"/>
  <c r="Z24" i="2" s="1"/>
  <c r="AA24" i="2" s="1"/>
  <c r="Y24" i="2"/>
  <c r="W25" i="2"/>
  <c r="X25" i="2"/>
  <c r="Z25" i="2" s="1"/>
  <c r="AA25" i="2" s="1"/>
  <c r="Y25" i="2"/>
  <c r="Y26" i="2"/>
  <c r="W26" i="2" s="1"/>
  <c r="X26" i="2" s="1"/>
  <c r="Z26" i="2" s="1"/>
  <c r="AA26" i="2" s="1"/>
  <c r="X27" i="2"/>
  <c r="Y27" i="2"/>
  <c r="W27" i="2" s="1"/>
  <c r="Z27" i="2"/>
  <c r="AA27" i="2" s="1"/>
  <c r="Y28" i="2"/>
  <c r="W28" i="2" s="1"/>
  <c r="X28" i="2" s="1"/>
  <c r="Z28" i="2" s="1"/>
  <c r="AA28" i="2" s="1"/>
  <c r="W29" i="2"/>
  <c r="X29" i="2"/>
  <c r="Z29" i="2" s="1"/>
  <c r="AA29" i="2" s="1"/>
  <c r="Y29" i="2"/>
  <c r="W30" i="2"/>
  <c r="X30" i="2" s="1"/>
  <c r="Z30" i="2" s="1"/>
  <c r="AA30" i="2" s="1"/>
  <c r="Y30" i="2"/>
  <c r="Y31" i="2"/>
  <c r="W31" i="2" s="1"/>
  <c r="X31" i="2" s="1"/>
  <c r="Z31" i="2" s="1"/>
  <c r="AA31" i="2" s="1"/>
  <c r="W32" i="2"/>
  <c r="X32" i="2" s="1"/>
  <c r="Z32" i="2" s="1"/>
  <c r="Y32" i="2"/>
  <c r="AA32" i="2"/>
  <c r="W33" i="2"/>
  <c r="X33" i="2"/>
  <c r="Y33" i="2"/>
  <c r="Z33" i="2"/>
  <c r="AA33" i="2" s="1"/>
  <c r="Y34" i="2"/>
  <c r="W34" i="2" s="1"/>
  <c r="X34" i="2" s="1"/>
  <c r="Z34" i="2" s="1"/>
  <c r="AA34" i="2" s="1"/>
  <c r="X35" i="2"/>
  <c r="Z35" i="2" s="1"/>
  <c r="AA35" i="2" s="1"/>
  <c r="Y35" i="2"/>
  <c r="W35" i="2" s="1"/>
  <c r="Y36" i="2"/>
  <c r="W36" i="2" s="1"/>
  <c r="X36" i="2" s="1"/>
  <c r="Z36" i="2" s="1"/>
  <c r="AA36" i="2" s="1"/>
  <c r="W37" i="2"/>
  <c r="X37" i="2"/>
  <c r="Y37" i="2"/>
  <c r="Z37" i="2"/>
  <c r="AA37" i="2" s="1"/>
  <c r="W38" i="2"/>
  <c r="X38" i="2" s="1"/>
  <c r="Z38" i="2" s="1"/>
  <c r="Y38" i="2"/>
  <c r="AA38" i="2"/>
  <c r="Y39" i="2"/>
  <c r="W39" i="2" s="1"/>
  <c r="X39" i="2" s="1"/>
  <c r="Z39" i="2" s="1"/>
  <c r="AA39" i="2" s="1"/>
  <c r="W40" i="2"/>
  <c r="X40" i="2" s="1"/>
  <c r="Z40" i="2" s="1"/>
  <c r="AA40" i="2" s="1"/>
  <c r="Y40" i="2"/>
  <c r="W41" i="2"/>
  <c r="X41" i="2"/>
  <c r="Z41" i="2" s="1"/>
  <c r="AA41" i="2" s="1"/>
  <c r="Y41" i="2"/>
  <c r="Y42" i="2"/>
  <c r="W42" i="2" s="1"/>
  <c r="X42" i="2" s="1"/>
  <c r="Z42" i="2" s="1"/>
  <c r="AA42" i="2" s="1"/>
  <c r="X43" i="2"/>
  <c r="Y43" i="2"/>
  <c r="W43" i="2" s="1"/>
  <c r="Z43" i="2"/>
  <c r="AA43" i="2" s="1"/>
  <c r="Y44" i="2"/>
  <c r="W44" i="2" s="1"/>
  <c r="X44" i="2" s="1"/>
  <c r="Z44" i="2" s="1"/>
  <c r="AA44" i="2" s="1"/>
  <c r="X45" i="2"/>
  <c r="Z45" i="2" s="1"/>
  <c r="AA45" i="2" s="1"/>
  <c r="Y45" i="2"/>
  <c r="W45" i="2" s="1"/>
  <c r="Y46" i="2"/>
  <c r="W46" i="2" s="1"/>
  <c r="X46" i="2" s="1"/>
  <c r="Z46" i="2" s="1"/>
  <c r="AA46" i="2" s="1"/>
  <c r="X47" i="2"/>
  <c r="Y47" i="2"/>
  <c r="W47" i="2" s="1"/>
  <c r="Z47" i="2"/>
  <c r="AA47" i="2" s="1"/>
  <c r="Y48" i="2"/>
  <c r="W48" i="2" s="1"/>
  <c r="X48" i="2" s="1"/>
  <c r="Z48" i="2" s="1"/>
  <c r="AA48" i="2" s="1"/>
  <c r="X49" i="2"/>
  <c r="Z49" i="2" s="1"/>
  <c r="AA49" i="2" s="1"/>
  <c r="Y49" i="2"/>
  <c r="W49" i="2" s="1"/>
  <c r="Y50" i="2"/>
  <c r="W50" i="2" s="1"/>
  <c r="X50" i="2" s="1"/>
  <c r="Z50" i="2" s="1"/>
  <c r="AA50" i="2" s="1"/>
  <c r="X51" i="2"/>
  <c r="Y51" i="2"/>
  <c r="W51" i="2" s="1"/>
  <c r="Z51" i="2"/>
  <c r="AA51" i="2" s="1"/>
  <c r="Y52" i="2"/>
  <c r="W52" i="2" s="1"/>
  <c r="X52" i="2" s="1"/>
  <c r="Z52" i="2" s="1"/>
  <c r="AA52" i="2" s="1"/>
  <c r="X53" i="2"/>
  <c r="Z53" i="2" s="1"/>
  <c r="AA53" i="2" s="1"/>
  <c r="Y53" i="2"/>
  <c r="W53" i="2" s="1"/>
  <c r="Y54" i="2"/>
  <c r="W54" i="2" s="1"/>
  <c r="X54" i="2" s="1"/>
  <c r="Z54" i="2" s="1"/>
  <c r="AA54" i="2" s="1"/>
  <c r="X55" i="2"/>
  <c r="Y55" i="2"/>
  <c r="W55" i="2" s="1"/>
  <c r="Z55" i="2"/>
  <c r="AA55" i="2" s="1"/>
  <c r="Y56" i="2"/>
  <c r="W56" i="2" s="1"/>
  <c r="X56" i="2" s="1"/>
  <c r="Z56" i="2" s="1"/>
  <c r="AA56" i="2" s="1"/>
  <c r="X57" i="2"/>
  <c r="Z57" i="2" s="1"/>
  <c r="AA57" i="2" s="1"/>
  <c r="Y57" i="2"/>
  <c r="W57" i="2" s="1"/>
  <c r="Y58" i="2"/>
  <c r="W58" i="2" s="1"/>
  <c r="X58" i="2" s="1"/>
  <c r="Z58" i="2" s="1"/>
  <c r="AA58" i="2" s="1"/>
  <c r="X59" i="2"/>
  <c r="Y59" i="2"/>
  <c r="W59" i="2" s="1"/>
  <c r="Z59" i="2"/>
  <c r="AA59" i="2" s="1"/>
  <c r="Y60" i="2"/>
  <c r="W60" i="2" s="1"/>
  <c r="X60" i="2" s="1"/>
  <c r="Z60" i="2" s="1"/>
  <c r="AA60" i="2" s="1"/>
  <c r="X61" i="2"/>
  <c r="Z61" i="2" s="1"/>
  <c r="AA61" i="2" s="1"/>
  <c r="Y61" i="2"/>
  <c r="W61" i="2" s="1"/>
  <c r="Y62" i="2"/>
  <c r="W62" i="2" s="1"/>
  <c r="X62" i="2" s="1"/>
  <c r="Z62" i="2" s="1"/>
  <c r="AA62" i="2" s="1"/>
  <c r="X63" i="2"/>
  <c r="Y63" i="2"/>
  <c r="W63" i="2" s="1"/>
  <c r="Z63" i="2"/>
  <c r="AA63" i="2" s="1"/>
  <c r="Y64" i="2"/>
  <c r="W64" i="2" s="1"/>
  <c r="X64" i="2" s="1"/>
  <c r="Z64" i="2" s="1"/>
  <c r="AA64" i="2" s="1"/>
  <c r="X65" i="2"/>
  <c r="Z65" i="2" s="1"/>
  <c r="AA65" i="2" s="1"/>
  <c r="Y65" i="2"/>
  <c r="W65" i="2" s="1"/>
  <c r="Y66" i="2"/>
  <c r="W66" i="2" s="1"/>
  <c r="X66" i="2" s="1"/>
  <c r="Z66" i="2" s="1"/>
  <c r="AA66" i="2" s="1"/>
  <c r="X67" i="2"/>
  <c r="Y67" i="2"/>
  <c r="W67" i="2" s="1"/>
  <c r="Z67" i="2"/>
  <c r="AA67" i="2" s="1"/>
  <c r="Y68" i="2"/>
  <c r="W68" i="2" s="1"/>
  <c r="X68" i="2" s="1"/>
  <c r="Z68" i="2" s="1"/>
  <c r="AA68" i="2" s="1"/>
  <c r="X69" i="2"/>
  <c r="Z69" i="2" s="1"/>
  <c r="AA69" i="2" s="1"/>
  <c r="Y69" i="2"/>
  <c r="W69" i="2" s="1"/>
  <c r="Y70" i="2"/>
  <c r="W70" i="2" s="1"/>
  <c r="X70" i="2" s="1"/>
  <c r="Z70" i="2" s="1"/>
  <c r="AA70" i="2" s="1"/>
  <c r="X71" i="2"/>
  <c r="Y71" i="2"/>
  <c r="W71" i="2" s="1"/>
  <c r="Z71" i="2"/>
  <c r="AA71" i="2" s="1"/>
  <c r="Y72" i="2"/>
  <c r="W72" i="2" s="1"/>
  <c r="X72" i="2" s="1"/>
  <c r="Z72" i="2" s="1"/>
  <c r="AA72" i="2" s="1"/>
  <c r="X73" i="2"/>
  <c r="Z73" i="2" s="1"/>
  <c r="AA73" i="2" s="1"/>
  <c r="Y73" i="2"/>
  <c r="W73" i="2" s="1"/>
  <c r="Y74" i="2"/>
  <c r="W74" i="2" s="1"/>
  <c r="X74" i="2" s="1"/>
  <c r="Z74" i="2" s="1"/>
  <c r="AA74" i="2" s="1"/>
  <c r="X75" i="2"/>
  <c r="Y75" i="2"/>
  <c r="W75" i="2" s="1"/>
  <c r="Z75" i="2"/>
  <c r="AA75" i="2" s="1"/>
  <c r="Y76" i="2"/>
  <c r="W76" i="2" s="1"/>
  <c r="X76" i="2" s="1"/>
  <c r="Z76" i="2" s="1"/>
  <c r="AA76" i="2" s="1"/>
  <c r="X77" i="2"/>
  <c r="Z77" i="2" s="1"/>
  <c r="AA77" i="2" s="1"/>
  <c r="Y77" i="2"/>
  <c r="W77" i="2" s="1"/>
  <c r="Y78" i="2"/>
  <c r="W78" i="2" s="1"/>
  <c r="X78" i="2" s="1"/>
  <c r="Z78" i="2" s="1"/>
  <c r="AA78" i="2" s="1"/>
  <c r="X79" i="2"/>
  <c r="Y79" i="2"/>
  <c r="W79" i="2" s="1"/>
  <c r="Z79" i="2"/>
  <c r="AA79" i="2" s="1"/>
  <c r="Y80" i="2"/>
  <c r="W80" i="2" s="1"/>
  <c r="X80" i="2" s="1"/>
  <c r="Z80" i="2" s="1"/>
  <c r="AA80" i="2" s="1"/>
  <c r="X81" i="2"/>
  <c r="Z81" i="2" s="1"/>
  <c r="AA81" i="2" s="1"/>
  <c r="Y81" i="2"/>
  <c r="W81" i="2" s="1"/>
  <c r="Y82" i="2"/>
  <c r="W82" i="2" s="1"/>
  <c r="X82" i="2" s="1"/>
  <c r="Z82" i="2" s="1"/>
  <c r="AA82" i="2" s="1"/>
  <c r="X83" i="2"/>
  <c r="Y83" i="2"/>
  <c r="W83" i="2" s="1"/>
  <c r="Z83" i="2"/>
  <c r="AA83" i="2" s="1"/>
  <c r="Y84" i="2"/>
  <c r="W84" i="2" s="1"/>
  <c r="X84" i="2" s="1"/>
  <c r="Z84" i="2" s="1"/>
  <c r="AA84" i="2" s="1"/>
  <c r="X85" i="2"/>
  <c r="Z85" i="2" s="1"/>
  <c r="AA85" i="2" s="1"/>
  <c r="Y85" i="2"/>
  <c r="W85" i="2" s="1"/>
  <c r="Y86" i="2"/>
  <c r="W86" i="2" s="1"/>
  <c r="X86" i="2" s="1"/>
  <c r="Z86" i="2" s="1"/>
  <c r="AA86" i="2" s="1"/>
  <c r="X87" i="2"/>
  <c r="Y87" i="2"/>
  <c r="W87" i="2" s="1"/>
  <c r="Z87" i="2"/>
  <c r="AA87" i="2" s="1"/>
  <c r="Y88" i="2"/>
  <c r="W88" i="2" s="1"/>
  <c r="X88" i="2" s="1"/>
  <c r="Z88" i="2" s="1"/>
  <c r="AA88" i="2" s="1"/>
  <c r="X89" i="2"/>
  <c r="Z89" i="2" s="1"/>
  <c r="AA89" i="2" s="1"/>
  <c r="Y89" i="2"/>
  <c r="W89" i="2" s="1"/>
  <c r="Y90" i="2"/>
  <c r="W90" i="2" s="1"/>
  <c r="X90" i="2" s="1"/>
  <c r="Z90" i="2" s="1"/>
  <c r="AA90" i="2" s="1"/>
  <c r="X91" i="2"/>
  <c r="Y91" i="2"/>
  <c r="W91" i="2" s="1"/>
  <c r="Z91" i="2"/>
  <c r="AA91" i="2" s="1"/>
  <c r="Y92" i="2"/>
  <c r="W92" i="2" s="1"/>
  <c r="X92" i="2" s="1"/>
  <c r="Z92" i="2" s="1"/>
  <c r="AA92" i="2" s="1"/>
  <c r="X93" i="2"/>
  <c r="Z93" i="2" s="1"/>
  <c r="AA93" i="2" s="1"/>
  <c r="Y93" i="2"/>
  <c r="W93" i="2" s="1"/>
  <c r="W94" i="2"/>
  <c r="X94" i="2" s="1"/>
  <c r="Z94" i="2" s="1"/>
  <c r="AA94" i="2" s="1"/>
  <c r="Y94" i="2"/>
  <c r="Y95" i="2"/>
  <c r="W95" i="2" s="1"/>
  <c r="X95" i="2" s="1"/>
  <c r="Z95" i="2"/>
  <c r="AA95" i="2" s="1"/>
  <c r="Y96" i="2"/>
  <c r="W96" i="2" s="1"/>
  <c r="X96" i="2" s="1"/>
  <c r="Z96" i="2" s="1"/>
  <c r="AA96" i="2" s="1"/>
  <c r="X97" i="2"/>
  <c r="Z97" i="2" s="1"/>
  <c r="AA97" i="2" s="1"/>
  <c r="Y97" i="2"/>
  <c r="W97" i="2" s="1"/>
  <c r="W98" i="2"/>
  <c r="X98" i="2" s="1"/>
  <c r="Z98" i="2" s="1"/>
  <c r="AA98" i="2" s="1"/>
  <c r="Y98" i="2"/>
  <c r="Y99" i="2"/>
  <c r="W99" i="2" s="1"/>
  <c r="X99" i="2" s="1"/>
  <c r="Z99" i="2"/>
  <c r="AA99" i="2" s="1"/>
  <c r="Y100" i="2"/>
  <c r="W100" i="2" s="1"/>
  <c r="X100" i="2" s="1"/>
  <c r="Z100" i="2" s="1"/>
  <c r="AA100" i="2" s="1"/>
  <c r="X101" i="2"/>
  <c r="Z101" i="2" s="1"/>
  <c r="AA101" i="2" s="1"/>
  <c r="Y101" i="2"/>
  <c r="W101" i="2" s="1"/>
  <c r="W102" i="2"/>
  <c r="X102" i="2" s="1"/>
  <c r="Z102" i="2" s="1"/>
  <c r="AA102" i="2" s="1"/>
  <c r="Y102" i="2"/>
  <c r="Y103" i="2"/>
  <c r="W103" i="2" s="1"/>
  <c r="X103" i="2" s="1"/>
  <c r="Z103" i="2"/>
  <c r="AA103" i="2" s="1"/>
  <c r="Y104" i="2"/>
  <c r="W104" i="2" s="1"/>
  <c r="X104" i="2" s="1"/>
  <c r="Z104" i="2" s="1"/>
  <c r="AA104" i="2"/>
  <c r="Y105" i="2"/>
  <c r="W105" i="2" s="1"/>
  <c r="X105" i="2" s="1"/>
  <c r="Z105" i="2" s="1"/>
  <c r="AA105" i="2" s="1"/>
  <c r="W106" i="2"/>
  <c r="X106" i="2" s="1"/>
  <c r="Z106" i="2" s="1"/>
  <c r="Y106" i="2"/>
  <c r="AA106" i="2"/>
  <c r="Y107" i="2"/>
  <c r="W107" i="2" s="1"/>
  <c r="X107" i="2" s="1"/>
  <c r="Z107" i="2" s="1"/>
  <c r="AA107" i="2" s="1"/>
  <c r="W108" i="2"/>
  <c r="X108" i="2" s="1"/>
  <c r="Z108" i="2" s="1"/>
  <c r="AA108" i="2" s="1"/>
  <c r="Y108" i="2"/>
  <c r="Y109" i="2"/>
  <c r="W109" i="2" s="1"/>
  <c r="X109" i="2" s="1"/>
  <c r="Z109" i="2" s="1"/>
  <c r="AA109" i="2" s="1"/>
  <c r="W110" i="2"/>
  <c r="X110" i="2" s="1"/>
  <c r="Z110" i="2" s="1"/>
  <c r="Y110" i="2"/>
  <c r="AA110" i="2"/>
  <c r="Y111" i="2"/>
  <c r="W111" i="2" s="1"/>
  <c r="X111" i="2" s="1"/>
  <c r="Z111" i="2" s="1"/>
  <c r="AA111" i="2" s="1"/>
  <c r="W112" i="2"/>
  <c r="X112" i="2" s="1"/>
  <c r="Z112" i="2" s="1"/>
  <c r="AA112" i="2" s="1"/>
  <c r="Y112" i="2"/>
  <c r="Y113" i="2"/>
  <c r="W113" i="2" s="1"/>
  <c r="X113" i="2" s="1"/>
  <c r="Z113" i="2" s="1"/>
  <c r="AA113" i="2" s="1"/>
  <c r="W114" i="2"/>
  <c r="X114" i="2" s="1"/>
  <c r="Z114" i="2" s="1"/>
  <c r="Y114" i="2"/>
  <c r="AA114" i="2"/>
  <c r="Y115" i="2"/>
  <c r="W115" i="2" s="1"/>
  <c r="X115" i="2" s="1"/>
  <c r="Z115" i="2" s="1"/>
  <c r="AA115" i="2" s="1"/>
  <c r="W116" i="2"/>
  <c r="X116" i="2" s="1"/>
  <c r="Z116" i="2" s="1"/>
  <c r="AA116" i="2" s="1"/>
  <c r="Y116" i="2"/>
  <c r="Y117" i="2"/>
  <c r="W117" i="2" s="1"/>
  <c r="X117" i="2" s="1"/>
  <c r="Z117" i="2" s="1"/>
  <c r="AA117" i="2" s="1"/>
  <c r="W118" i="2"/>
  <c r="X118" i="2" s="1"/>
  <c r="Z118" i="2" s="1"/>
  <c r="Y118" i="2"/>
  <c r="AA118" i="2"/>
  <c r="Y119" i="2"/>
  <c r="W119" i="2" s="1"/>
  <c r="X119" i="2" s="1"/>
  <c r="Z119" i="2" s="1"/>
  <c r="AA119" i="2" s="1"/>
  <c r="W120" i="2"/>
  <c r="X120" i="2" s="1"/>
  <c r="Z120" i="2" s="1"/>
  <c r="AA120" i="2" s="1"/>
  <c r="Y120" i="2"/>
  <c r="Y121" i="2"/>
  <c r="W121" i="2" s="1"/>
  <c r="X121" i="2" s="1"/>
  <c r="Z121" i="2" s="1"/>
  <c r="AA121" i="2" s="1"/>
  <c r="W122" i="2"/>
  <c r="X122" i="2" s="1"/>
  <c r="Z122" i="2" s="1"/>
  <c r="Y122" i="2"/>
  <c r="AA122" i="2"/>
  <c r="Y123" i="2"/>
  <c r="W123" i="2" s="1"/>
  <c r="X123" i="2" s="1"/>
  <c r="Z123" i="2" s="1"/>
  <c r="AA123" i="2" s="1"/>
  <c r="W124" i="2"/>
  <c r="X124" i="2" s="1"/>
  <c r="Z124" i="2" s="1"/>
  <c r="AA124" i="2" s="1"/>
  <c r="Y124" i="2"/>
  <c r="Y125" i="2"/>
  <c r="W125" i="2" s="1"/>
  <c r="X125" i="2" s="1"/>
  <c r="Z125" i="2" s="1"/>
  <c r="AA125" i="2" s="1"/>
  <c r="W126" i="2"/>
  <c r="X126" i="2" s="1"/>
  <c r="Z126" i="2" s="1"/>
  <c r="Y126" i="2"/>
  <c r="AA126" i="2"/>
  <c r="Y127" i="2"/>
  <c r="W127" i="2" s="1"/>
  <c r="X127" i="2" s="1"/>
  <c r="Z127" i="2" s="1"/>
  <c r="AA127" i="2" s="1"/>
  <c r="W128" i="2"/>
  <c r="X128" i="2" s="1"/>
  <c r="Z128" i="2" s="1"/>
  <c r="AA128" i="2" s="1"/>
  <c r="Y128" i="2"/>
  <c r="Y129" i="2"/>
  <c r="W129" i="2" s="1"/>
  <c r="X129" i="2" s="1"/>
  <c r="Z129" i="2" s="1"/>
  <c r="AA129" i="2" s="1"/>
  <c r="W130" i="2"/>
  <c r="X130" i="2" s="1"/>
  <c r="Z130" i="2" s="1"/>
  <c r="Y130" i="2"/>
  <c r="AA130" i="2"/>
  <c r="Y131" i="2"/>
  <c r="W131" i="2" s="1"/>
  <c r="X131" i="2" s="1"/>
  <c r="Z131" i="2" s="1"/>
  <c r="AA131" i="2" s="1"/>
  <c r="W132" i="2"/>
  <c r="X132" i="2" s="1"/>
  <c r="Z132" i="2" s="1"/>
  <c r="AA132" i="2" s="1"/>
  <c r="Y132" i="2"/>
  <c r="Y133" i="2"/>
  <c r="W133" i="2" s="1"/>
  <c r="X133" i="2" s="1"/>
  <c r="Z133" i="2" s="1"/>
  <c r="AA133" i="2" s="1"/>
  <c r="W134" i="2"/>
  <c r="X134" i="2" s="1"/>
  <c r="Z134" i="2" s="1"/>
  <c r="Y134" i="2"/>
  <c r="AA134" i="2"/>
  <c r="Y135" i="2"/>
  <c r="W135" i="2" s="1"/>
  <c r="X135" i="2" s="1"/>
  <c r="Z135" i="2" s="1"/>
  <c r="AA135" i="2" s="1"/>
  <c r="W136" i="2"/>
  <c r="X136" i="2" s="1"/>
  <c r="Z136" i="2" s="1"/>
  <c r="AA136" i="2" s="1"/>
  <c r="Y136" i="2"/>
  <c r="Y137" i="2"/>
  <c r="W137" i="2" s="1"/>
  <c r="X137" i="2" s="1"/>
  <c r="Z137" i="2" s="1"/>
  <c r="AA137" i="2" s="1"/>
  <c r="W138" i="2"/>
  <c r="X138" i="2" s="1"/>
  <c r="Z138" i="2" s="1"/>
  <c r="AA138" i="2" s="1"/>
  <c r="Y138" i="2"/>
  <c r="W139" i="2"/>
  <c r="X139" i="2"/>
  <c r="Y139" i="2"/>
  <c r="Z139" i="2"/>
  <c r="AA139" i="2" s="1"/>
  <c r="Y140" i="2"/>
  <c r="W140" i="2" s="1"/>
  <c r="X140" i="2" s="1"/>
  <c r="Z140" i="2" s="1"/>
  <c r="AA140" i="2" s="1"/>
  <c r="Y141" i="2"/>
  <c r="W141" i="2" s="1"/>
  <c r="X141" i="2" s="1"/>
  <c r="Z141" i="2" s="1"/>
  <c r="AA141" i="2" s="1"/>
  <c r="W142" i="2"/>
  <c r="X142" i="2" s="1"/>
  <c r="Z142" i="2" s="1"/>
  <c r="AA142" i="2" s="1"/>
  <c r="Y142" i="2"/>
  <c r="W143" i="2"/>
  <c r="X143" i="2"/>
  <c r="Y143" i="2"/>
  <c r="Z143" i="2"/>
  <c r="AA143" i="2" s="1"/>
  <c r="Y144" i="2"/>
  <c r="W144" i="2" s="1"/>
  <c r="X144" i="2" s="1"/>
  <c r="Z144" i="2" s="1"/>
  <c r="AA144" i="2" s="1"/>
  <c r="Y145" i="2"/>
  <c r="W145" i="2" s="1"/>
  <c r="X145" i="2" s="1"/>
  <c r="Z145" i="2" s="1"/>
  <c r="AA145" i="2" s="1"/>
  <c r="W146" i="2"/>
  <c r="X146" i="2" s="1"/>
  <c r="Z146" i="2" s="1"/>
  <c r="AA146" i="2" s="1"/>
  <c r="Y146" i="2"/>
  <c r="W147" i="2"/>
  <c r="X147" i="2"/>
  <c r="Y147" i="2"/>
  <c r="Z147" i="2"/>
  <c r="AA147" i="2" s="1"/>
  <c r="Y148" i="2"/>
  <c r="W148" i="2" s="1"/>
  <c r="X148" i="2" s="1"/>
  <c r="Z148" i="2" s="1"/>
  <c r="AA148" i="2" s="1"/>
  <c r="Y149" i="2"/>
  <c r="W149" i="2" s="1"/>
  <c r="X149" i="2" s="1"/>
  <c r="Z149" i="2" s="1"/>
  <c r="AA149" i="2" s="1"/>
  <c r="W150" i="2"/>
  <c r="X150" i="2" s="1"/>
  <c r="Z150" i="2" s="1"/>
  <c r="AA150" i="2" s="1"/>
  <c r="Y150" i="2"/>
  <c r="Y151" i="2"/>
  <c r="W151" i="2" s="1"/>
  <c r="X151" i="2" s="1"/>
  <c r="Z151" i="2" s="1"/>
  <c r="AA151" i="2" s="1"/>
  <c r="Y152" i="2"/>
  <c r="W152" i="2" s="1"/>
  <c r="X152" i="2" s="1"/>
  <c r="Z152" i="2" s="1"/>
  <c r="AA152" i="2" s="1"/>
  <c r="Y153" i="2"/>
  <c r="W153" i="2" s="1"/>
  <c r="X153" i="2" s="1"/>
  <c r="Z153" i="2" s="1"/>
  <c r="AA153" i="2" s="1"/>
  <c r="W154" i="2"/>
  <c r="X154" i="2" s="1"/>
  <c r="Z154" i="2" s="1"/>
  <c r="AA154" i="2" s="1"/>
  <c r="Y154" i="2"/>
  <c r="Z6" i="2"/>
  <c r="AA6" i="2" s="1"/>
  <c r="W6" i="2"/>
  <c r="X6" i="2" s="1"/>
  <c r="Y6" i="2"/>
  <c r="J119" i="2"/>
  <c r="K119" i="2" s="1"/>
  <c r="AX119" i="2" s="1"/>
  <c r="L119" i="2"/>
  <c r="P119" i="2"/>
  <c r="Q119" i="2" s="1"/>
  <c r="S119" i="2" s="1"/>
  <c r="T119" i="2" s="1"/>
  <c r="AY119" i="2" s="1"/>
  <c r="R119" i="2"/>
  <c r="AW119" i="2"/>
  <c r="J120" i="2"/>
  <c r="K120" i="2" s="1"/>
  <c r="AX120" i="2" s="1"/>
  <c r="L120" i="2"/>
  <c r="R120" i="2"/>
  <c r="P120" i="2" s="1"/>
  <c r="Q120" i="2" s="1"/>
  <c r="S120" i="2" s="1"/>
  <c r="T120" i="2" s="1"/>
  <c r="AY120" i="2" s="1"/>
  <c r="AW120" i="2"/>
  <c r="J121" i="2"/>
  <c r="K121" i="2"/>
  <c r="L121" i="2"/>
  <c r="R121" i="2"/>
  <c r="P121" i="2" s="1"/>
  <c r="Q121" i="2" s="1"/>
  <c r="S121" i="2" s="1"/>
  <c r="T121" i="2" s="1"/>
  <c r="AY121" i="2" s="1"/>
  <c r="AX121" i="2"/>
  <c r="J122" i="2"/>
  <c r="K122" i="2" s="1"/>
  <c r="AX122" i="2" s="1"/>
  <c r="L122" i="2"/>
  <c r="R122" i="2" s="1"/>
  <c r="J123" i="2"/>
  <c r="K123" i="2"/>
  <c r="L123" i="2"/>
  <c r="P123" i="2"/>
  <c r="Q123" i="2" s="1"/>
  <c r="S123" i="2" s="1"/>
  <c r="T123" i="2" s="1"/>
  <c r="AY123" i="2" s="1"/>
  <c r="R123" i="2"/>
  <c r="AW123" i="2" s="1"/>
  <c r="AX123" i="2"/>
  <c r="J124" i="2"/>
  <c r="K124" i="2" s="1"/>
  <c r="AX124" i="2" s="1"/>
  <c r="L124" i="2"/>
  <c r="R124" i="2" s="1"/>
  <c r="J125" i="2"/>
  <c r="K125" i="2"/>
  <c r="AX125" i="2" s="1"/>
  <c r="L125" i="2"/>
  <c r="R125" i="2"/>
  <c r="P125" i="2" s="1"/>
  <c r="Q125" i="2" s="1"/>
  <c r="S125" i="2" s="1"/>
  <c r="T125" i="2" s="1"/>
  <c r="AY125" i="2" s="1"/>
  <c r="J126" i="2"/>
  <c r="K126" i="2" s="1"/>
  <c r="AX126" i="2" s="1"/>
  <c r="L126" i="2"/>
  <c r="R126" i="2" s="1"/>
  <c r="J127" i="2"/>
  <c r="K127" i="2"/>
  <c r="L127" i="2"/>
  <c r="P127" i="2"/>
  <c r="Q127" i="2" s="1"/>
  <c r="S127" i="2" s="1"/>
  <c r="T127" i="2" s="1"/>
  <c r="AY127" i="2" s="1"/>
  <c r="R127" i="2"/>
  <c r="AW127" i="2" s="1"/>
  <c r="AX127" i="2"/>
  <c r="J128" i="2"/>
  <c r="K128" i="2" s="1"/>
  <c r="AX128" i="2" s="1"/>
  <c r="L128" i="2"/>
  <c r="R128" i="2" s="1"/>
  <c r="J129" i="2"/>
  <c r="K129" i="2"/>
  <c r="AX129" i="2" s="1"/>
  <c r="L129" i="2"/>
  <c r="R129" i="2"/>
  <c r="P129" i="2" s="1"/>
  <c r="Q129" i="2" s="1"/>
  <c r="S129" i="2" s="1"/>
  <c r="T129" i="2" s="1"/>
  <c r="AY129" i="2" s="1"/>
  <c r="J130" i="2"/>
  <c r="K130" i="2" s="1"/>
  <c r="AX130" i="2" s="1"/>
  <c r="L130" i="2"/>
  <c r="R130" i="2" s="1"/>
  <c r="J131" i="2"/>
  <c r="K131" i="2"/>
  <c r="L131" i="2"/>
  <c r="P131" i="2"/>
  <c r="Q131" i="2" s="1"/>
  <c r="S131" i="2" s="1"/>
  <c r="T131" i="2" s="1"/>
  <c r="AY131" i="2" s="1"/>
  <c r="R131" i="2"/>
  <c r="AW131" i="2" s="1"/>
  <c r="AX131" i="2"/>
  <c r="J132" i="2"/>
  <c r="K132" i="2" s="1"/>
  <c r="AX132" i="2" s="1"/>
  <c r="L132" i="2"/>
  <c r="R132" i="2" s="1"/>
  <c r="P132" i="2" s="1"/>
  <c r="Q132" i="2" s="1"/>
  <c r="S132" i="2" s="1"/>
  <c r="T132" i="2" s="1"/>
  <c r="AY132" i="2" s="1"/>
  <c r="J133" i="2"/>
  <c r="K133" i="2"/>
  <c r="AX133" i="2" s="1"/>
  <c r="L133" i="2"/>
  <c r="R133" i="2"/>
  <c r="J134" i="2"/>
  <c r="K134" i="2" s="1"/>
  <c r="AX134" i="2" s="1"/>
  <c r="L134" i="2"/>
  <c r="R134" i="2" s="1"/>
  <c r="J135" i="2"/>
  <c r="K135" i="2"/>
  <c r="L135" i="2"/>
  <c r="P135" i="2"/>
  <c r="Q135" i="2" s="1"/>
  <c r="S135" i="2" s="1"/>
  <c r="T135" i="2" s="1"/>
  <c r="AY135" i="2" s="1"/>
  <c r="R135" i="2"/>
  <c r="AW135" i="2" s="1"/>
  <c r="AX135" i="2"/>
  <c r="J136" i="2"/>
  <c r="K136" i="2" s="1"/>
  <c r="AX136" i="2" s="1"/>
  <c r="L136" i="2"/>
  <c r="R136" i="2" s="1"/>
  <c r="P136" i="2" s="1"/>
  <c r="Q136" i="2" s="1"/>
  <c r="S136" i="2" s="1"/>
  <c r="T136" i="2" s="1"/>
  <c r="AY136" i="2" s="1"/>
  <c r="J137" i="2"/>
  <c r="K137" i="2"/>
  <c r="AX137" i="2" s="1"/>
  <c r="L137" i="2"/>
  <c r="R137" i="2"/>
  <c r="J138" i="2"/>
  <c r="K138" i="2" s="1"/>
  <c r="AX138" i="2" s="1"/>
  <c r="L138" i="2"/>
  <c r="R138" i="2" s="1"/>
  <c r="J139" i="2"/>
  <c r="K139" i="2"/>
  <c r="L139" i="2"/>
  <c r="P139" i="2"/>
  <c r="Q139" i="2" s="1"/>
  <c r="S139" i="2" s="1"/>
  <c r="T139" i="2" s="1"/>
  <c r="AY139" i="2" s="1"/>
  <c r="R139" i="2"/>
  <c r="AW139" i="2" s="1"/>
  <c r="AX139" i="2"/>
  <c r="J140" i="2"/>
  <c r="K140" i="2" s="1"/>
  <c r="AX140" i="2" s="1"/>
  <c r="L140" i="2"/>
  <c r="R140" i="2" s="1"/>
  <c r="P140" i="2" s="1"/>
  <c r="Q140" i="2" s="1"/>
  <c r="S140" i="2" s="1"/>
  <c r="T140" i="2" s="1"/>
  <c r="AY140" i="2" s="1"/>
  <c r="J141" i="2"/>
  <c r="K141" i="2"/>
  <c r="AX141" i="2" s="1"/>
  <c r="L141" i="2"/>
  <c r="R141" i="2"/>
  <c r="J142" i="2"/>
  <c r="K142" i="2" s="1"/>
  <c r="AX142" i="2" s="1"/>
  <c r="L142" i="2"/>
  <c r="R142" i="2" s="1"/>
  <c r="J143" i="2"/>
  <c r="K143" i="2"/>
  <c r="L143" i="2"/>
  <c r="P143" i="2"/>
  <c r="Q143" i="2" s="1"/>
  <c r="S143" i="2" s="1"/>
  <c r="T143" i="2" s="1"/>
  <c r="AY143" i="2" s="1"/>
  <c r="R143" i="2"/>
  <c r="AW143" i="2" s="1"/>
  <c r="AX143" i="2"/>
  <c r="J144" i="2"/>
  <c r="K144" i="2" s="1"/>
  <c r="AX144" i="2" s="1"/>
  <c r="L144" i="2"/>
  <c r="R144" i="2" s="1"/>
  <c r="P144" i="2" s="1"/>
  <c r="Q144" i="2" s="1"/>
  <c r="S144" i="2" s="1"/>
  <c r="T144" i="2" s="1"/>
  <c r="AY144" i="2" s="1"/>
  <c r="J145" i="2"/>
  <c r="K145" i="2"/>
  <c r="AX145" i="2" s="1"/>
  <c r="L145" i="2"/>
  <c r="R145" i="2"/>
  <c r="J146" i="2"/>
  <c r="K146" i="2" s="1"/>
  <c r="AX146" i="2" s="1"/>
  <c r="L146" i="2"/>
  <c r="R146" i="2" s="1"/>
  <c r="J147" i="2"/>
  <c r="K147" i="2"/>
  <c r="L147" i="2"/>
  <c r="P147" i="2"/>
  <c r="Q147" i="2" s="1"/>
  <c r="S147" i="2" s="1"/>
  <c r="T147" i="2" s="1"/>
  <c r="AY147" i="2" s="1"/>
  <c r="R147" i="2"/>
  <c r="AW147" i="2" s="1"/>
  <c r="AX147" i="2"/>
  <c r="J148" i="2"/>
  <c r="K148" i="2" s="1"/>
  <c r="AX148" i="2" s="1"/>
  <c r="L148" i="2"/>
  <c r="R148" i="2" s="1"/>
  <c r="P148" i="2" s="1"/>
  <c r="Q148" i="2" s="1"/>
  <c r="S148" i="2" s="1"/>
  <c r="T148" i="2" s="1"/>
  <c r="AY148" i="2" s="1"/>
  <c r="J149" i="2"/>
  <c r="K149" i="2"/>
  <c r="AX149" i="2" s="1"/>
  <c r="L149" i="2"/>
  <c r="R149" i="2"/>
  <c r="J150" i="2"/>
  <c r="K150" i="2" s="1"/>
  <c r="AX150" i="2" s="1"/>
  <c r="L150" i="2"/>
  <c r="R150" i="2" s="1"/>
  <c r="J151" i="2"/>
  <c r="K151" i="2"/>
  <c r="L151" i="2"/>
  <c r="P151" i="2"/>
  <c r="Q151" i="2" s="1"/>
  <c r="S151" i="2" s="1"/>
  <c r="T151" i="2" s="1"/>
  <c r="AY151" i="2" s="1"/>
  <c r="R151" i="2"/>
  <c r="AW151" i="2" s="1"/>
  <c r="AX151" i="2"/>
  <c r="J152" i="2"/>
  <c r="K152" i="2" s="1"/>
  <c r="AX152" i="2" s="1"/>
  <c r="L152" i="2"/>
  <c r="R152" i="2" s="1"/>
  <c r="P152" i="2" s="1"/>
  <c r="Q152" i="2" s="1"/>
  <c r="S152" i="2" s="1"/>
  <c r="T152" i="2" s="1"/>
  <c r="AY152" i="2" s="1"/>
  <c r="J153" i="2"/>
  <c r="K153" i="2"/>
  <c r="AX153" i="2" s="1"/>
  <c r="L153" i="2"/>
  <c r="R153" i="2"/>
  <c r="J154" i="2"/>
  <c r="K154" i="2" s="1"/>
  <c r="AX154" i="2" s="1"/>
  <c r="L154" i="2"/>
  <c r="R154" i="2" s="1"/>
  <c r="G119" i="2"/>
  <c r="H119" i="2" s="1"/>
  <c r="G120" i="2"/>
  <c r="H120" i="2"/>
  <c r="G121" i="2"/>
  <c r="H121" i="2" s="1"/>
  <c r="G122" i="2"/>
  <c r="H122" i="2"/>
  <c r="G123" i="2"/>
  <c r="H123" i="2" s="1"/>
  <c r="G124" i="2"/>
  <c r="H124" i="2"/>
  <c r="G125" i="2"/>
  <c r="H125" i="2" s="1"/>
  <c r="G126" i="2"/>
  <c r="H126" i="2"/>
  <c r="G127" i="2"/>
  <c r="H127" i="2" s="1"/>
  <c r="G128" i="2"/>
  <c r="H128" i="2"/>
  <c r="G129" i="2"/>
  <c r="H129" i="2" s="1"/>
  <c r="G130" i="2"/>
  <c r="H130" i="2"/>
  <c r="G131" i="2"/>
  <c r="H131" i="2" s="1"/>
  <c r="G132" i="2"/>
  <c r="H132" i="2"/>
  <c r="G133" i="2"/>
  <c r="H133" i="2" s="1"/>
  <c r="G134" i="2"/>
  <c r="H134" i="2"/>
  <c r="G135" i="2"/>
  <c r="H135" i="2" s="1"/>
  <c r="G136" i="2"/>
  <c r="H136" i="2"/>
  <c r="G137" i="2"/>
  <c r="H137" i="2" s="1"/>
  <c r="G138" i="2"/>
  <c r="H138" i="2"/>
  <c r="G139" i="2"/>
  <c r="H139" i="2" s="1"/>
  <c r="G140" i="2"/>
  <c r="H140" i="2"/>
  <c r="G141" i="2"/>
  <c r="H141" i="2" s="1"/>
  <c r="G142" i="2"/>
  <c r="H142" i="2"/>
  <c r="G143" i="2"/>
  <c r="H143" i="2" s="1"/>
  <c r="G144" i="2"/>
  <c r="H144" i="2"/>
  <c r="G145" i="2"/>
  <c r="H145" i="2" s="1"/>
  <c r="G146" i="2"/>
  <c r="H146" i="2"/>
  <c r="G147" i="2"/>
  <c r="H147" i="2" s="1"/>
  <c r="G148" i="2"/>
  <c r="H148" i="2"/>
  <c r="G149" i="2"/>
  <c r="H149" i="2" s="1"/>
  <c r="G150" i="2"/>
  <c r="H150" i="2"/>
  <c r="G151" i="2"/>
  <c r="H151" i="2" s="1"/>
  <c r="G152" i="2"/>
  <c r="H152" i="2"/>
  <c r="G153" i="2"/>
  <c r="H153" i="2" s="1"/>
  <c r="G154" i="2"/>
  <c r="H154" i="2"/>
  <c r="I119" i="2"/>
  <c r="I120" i="2"/>
  <c r="I121" i="2" s="1"/>
  <c r="I122" i="2" s="1"/>
  <c r="I123" i="2" s="1"/>
  <c r="I124" i="2" s="1"/>
  <c r="I125" i="2" s="1"/>
  <c r="I126" i="2" s="1"/>
  <c r="I127" i="2" s="1"/>
  <c r="I128" i="2" s="1"/>
  <c r="I129" i="2" s="1"/>
  <c r="I130" i="2" s="1"/>
  <c r="I131" i="2" s="1"/>
  <c r="I132" i="2" s="1"/>
  <c r="I133" i="2" s="1"/>
  <c r="I134" i="2" s="1"/>
  <c r="I135" i="2" s="1"/>
  <c r="I136" i="2" s="1"/>
  <c r="I137" i="2" s="1"/>
  <c r="I138" i="2" s="1"/>
  <c r="I139" i="2" s="1"/>
  <c r="I140" i="2" s="1"/>
  <c r="I141" i="2" s="1"/>
  <c r="I142" i="2" s="1"/>
  <c r="I143" i="2" s="1"/>
  <c r="I144" i="2" s="1"/>
  <c r="I145" i="2" s="1"/>
  <c r="I146" i="2" s="1"/>
  <c r="I147" i="2" s="1"/>
  <c r="I148" i="2" s="1"/>
  <c r="I149" i="2" s="1"/>
  <c r="I150" i="2" s="1"/>
  <c r="I151" i="2" s="1"/>
  <c r="I152" i="2" s="1"/>
  <c r="I153" i="2" s="1"/>
  <c r="I154" i="2" s="1"/>
  <c r="AX7" i="2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83" i="2"/>
  <c r="AX84" i="2"/>
  <c r="AX85" i="2"/>
  <c r="AX86" i="2"/>
  <c r="AX87" i="2"/>
  <c r="AX88" i="2"/>
  <c r="AX89" i="2"/>
  <c r="AX90" i="2"/>
  <c r="AX91" i="2"/>
  <c r="AX92" i="2"/>
  <c r="AX93" i="2"/>
  <c r="AX94" i="2"/>
  <c r="AX95" i="2"/>
  <c r="AX96" i="2"/>
  <c r="AX97" i="2"/>
  <c r="AX98" i="2"/>
  <c r="AX99" i="2"/>
  <c r="AX100" i="2"/>
  <c r="AX101" i="2"/>
  <c r="AX102" i="2"/>
  <c r="AX103" i="2"/>
  <c r="AX104" i="2"/>
  <c r="AX105" i="2"/>
  <c r="AX106" i="2"/>
  <c r="AX107" i="2"/>
  <c r="AX108" i="2"/>
  <c r="AX109" i="2"/>
  <c r="AX110" i="2"/>
  <c r="AX111" i="2"/>
  <c r="AX112" i="2"/>
  <c r="AX113" i="2"/>
  <c r="AX114" i="2"/>
  <c r="AX115" i="2"/>
  <c r="AX116" i="2"/>
  <c r="AX117" i="2"/>
  <c r="AX118" i="2"/>
  <c r="AY7" i="2"/>
  <c r="AY8" i="2"/>
  <c r="AY9" i="2"/>
  <c r="AY10" i="2"/>
  <c r="AY11" i="2"/>
  <c r="AY12" i="2"/>
  <c r="AY13" i="2"/>
  <c r="AY14" i="2"/>
  <c r="AY15" i="2"/>
  <c r="AY16" i="2"/>
  <c r="AY17" i="2"/>
  <c r="AY18" i="2"/>
  <c r="AY19" i="2"/>
  <c r="AY20" i="2"/>
  <c r="AY21" i="2"/>
  <c r="AY22" i="2"/>
  <c r="AY23" i="2"/>
  <c r="AY24" i="2"/>
  <c r="AY25" i="2"/>
  <c r="AY26" i="2"/>
  <c r="AY27" i="2"/>
  <c r="AY28" i="2"/>
  <c r="AY29" i="2"/>
  <c r="AY30" i="2"/>
  <c r="AY31" i="2"/>
  <c r="AY32" i="2"/>
  <c r="AY33" i="2"/>
  <c r="AY34" i="2"/>
  <c r="AY35" i="2"/>
  <c r="AY36" i="2"/>
  <c r="AY37" i="2"/>
  <c r="AY38" i="2"/>
  <c r="AY39" i="2"/>
  <c r="AY40" i="2"/>
  <c r="AY41" i="2"/>
  <c r="AY42" i="2"/>
  <c r="AY43" i="2"/>
  <c r="AY44" i="2"/>
  <c r="AY45" i="2"/>
  <c r="AY46" i="2"/>
  <c r="AY47" i="2"/>
  <c r="AY48" i="2"/>
  <c r="AY49" i="2"/>
  <c r="AY50" i="2"/>
  <c r="AY51" i="2"/>
  <c r="AY52" i="2"/>
  <c r="AY53" i="2"/>
  <c r="AY54" i="2"/>
  <c r="AY55" i="2"/>
  <c r="AY56" i="2"/>
  <c r="AY57" i="2"/>
  <c r="AY58" i="2"/>
  <c r="AY59" i="2"/>
  <c r="AY60" i="2"/>
  <c r="AY61" i="2"/>
  <c r="AY62" i="2"/>
  <c r="AY63" i="2"/>
  <c r="AY64" i="2"/>
  <c r="AY65" i="2"/>
  <c r="AY66" i="2"/>
  <c r="AY67" i="2"/>
  <c r="AY68" i="2"/>
  <c r="AY69" i="2"/>
  <c r="AY70" i="2"/>
  <c r="AY71" i="2"/>
  <c r="AY72" i="2"/>
  <c r="AY73" i="2"/>
  <c r="AY74" i="2"/>
  <c r="AY75" i="2"/>
  <c r="AY76" i="2"/>
  <c r="AY77" i="2"/>
  <c r="AY78" i="2"/>
  <c r="AY79" i="2"/>
  <c r="AY80" i="2"/>
  <c r="AY81" i="2"/>
  <c r="AY82" i="2"/>
  <c r="AY83" i="2"/>
  <c r="AY84" i="2"/>
  <c r="AY85" i="2"/>
  <c r="AY86" i="2"/>
  <c r="AY87" i="2"/>
  <c r="AY88" i="2"/>
  <c r="AY89" i="2"/>
  <c r="AY90" i="2"/>
  <c r="AY91" i="2"/>
  <c r="AY92" i="2"/>
  <c r="AY93" i="2"/>
  <c r="AY94" i="2"/>
  <c r="AY95" i="2"/>
  <c r="AY96" i="2"/>
  <c r="AY97" i="2"/>
  <c r="AY98" i="2"/>
  <c r="AY99" i="2"/>
  <c r="AY100" i="2"/>
  <c r="AY101" i="2"/>
  <c r="AY102" i="2"/>
  <c r="AY103" i="2"/>
  <c r="AY104" i="2"/>
  <c r="AY105" i="2"/>
  <c r="AY106" i="2"/>
  <c r="AY107" i="2"/>
  <c r="AY108" i="2"/>
  <c r="AY109" i="2"/>
  <c r="AY110" i="2"/>
  <c r="AY111" i="2"/>
  <c r="AY112" i="2"/>
  <c r="AY113" i="2"/>
  <c r="AY114" i="2"/>
  <c r="AY115" i="2"/>
  <c r="AY116" i="2"/>
  <c r="AY117" i="2"/>
  <c r="AY118" i="2"/>
  <c r="AY6" i="2"/>
  <c r="AX6" i="2"/>
  <c r="R7" i="2"/>
  <c r="P7" i="2" s="1"/>
  <c r="Q7" i="2" s="1"/>
  <c r="S7" i="2" s="1"/>
  <c r="T7" i="2" s="1"/>
  <c r="P8" i="2"/>
  <c r="Q8" i="2"/>
  <c r="S8" i="2" s="1"/>
  <c r="T8" i="2" s="1"/>
  <c r="R8" i="2"/>
  <c r="AW8" i="2"/>
  <c r="R9" i="2"/>
  <c r="P9" i="2" s="1"/>
  <c r="Q9" i="2" s="1"/>
  <c r="S9" i="2"/>
  <c r="T9" i="2" s="1"/>
  <c r="P10" i="2"/>
  <c r="Q10" i="2"/>
  <c r="S10" i="2" s="1"/>
  <c r="T10" i="2" s="1"/>
  <c r="R10" i="2"/>
  <c r="AW10" i="2"/>
  <c r="R11" i="2"/>
  <c r="P11" i="2" s="1"/>
  <c r="Q11" i="2" s="1"/>
  <c r="S11" i="2"/>
  <c r="T11" i="2" s="1"/>
  <c r="P12" i="2"/>
  <c r="Q12" i="2"/>
  <c r="S12" i="2" s="1"/>
  <c r="T12" i="2" s="1"/>
  <c r="R12" i="2"/>
  <c r="AW12" i="2"/>
  <c r="R13" i="2"/>
  <c r="P13" i="2" s="1"/>
  <c r="Q13" i="2" s="1"/>
  <c r="S13" i="2"/>
  <c r="T13" i="2" s="1"/>
  <c r="P14" i="2"/>
  <c r="Q14" i="2"/>
  <c r="S14" i="2" s="1"/>
  <c r="T14" i="2" s="1"/>
  <c r="R14" i="2"/>
  <c r="AW14" i="2"/>
  <c r="R15" i="2"/>
  <c r="P15" i="2" s="1"/>
  <c r="Q15" i="2" s="1"/>
  <c r="S15" i="2"/>
  <c r="T15" i="2" s="1"/>
  <c r="P16" i="2"/>
  <c r="Q16" i="2"/>
  <c r="S16" i="2" s="1"/>
  <c r="T16" i="2" s="1"/>
  <c r="R16" i="2"/>
  <c r="AW16" i="2"/>
  <c r="R17" i="2"/>
  <c r="P17" i="2" s="1"/>
  <c r="Q17" i="2" s="1"/>
  <c r="S17" i="2"/>
  <c r="T17" i="2" s="1"/>
  <c r="AW17" i="2"/>
  <c r="P18" i="2"/>
  <c r="Q18" i="2"/>
  <c r="S18" i="2" s="1"/>
  <c r="T18" i="2" s="1"/>
  <c r="R18" i="2"/>
  <c r="AW18" i="2"/>
  <c r="R19" i="2"/>
  <c r="P19" i="2" s="1"/>
  <c r="Q19" i="2" s="1"/>
  <c r="S19" i="2" s="1"/>
  <c r="T19" i="2" s="1"/>
  <c r="AW19" i="2"/>
  <c r="R20" i="2"/>
  <c r="P20" i="2" s="1"/>
  <c r="Q20" i="2" s="1"/>
  <c r="S20" i="2" s="1"/>
  <c r="T20" i="2" s="1"/>
  <c r="AW20" i="2"/>
  <c r="R21" i="2"/>
  <c r="P21" i="2" s="1"/>
  <c r="Q21" i="2" s="1"/>
  <c r="S21" i="2" s="1"/>
  <c r="T21" i="2" s="1"/>
  <c r="AW21" i="2"/>
  <c r="R22" i="2"/>
  <c r="P22" i="2" s="1"/>
  <c r="Q22" i="2" s="1"/>
  <c r="S22" i="2" s="1"/>
  <c r="T22" i="2" s="1"/>
  <c r="AW22" i="2"/>
  <c r="R23" i="2"/>
  <c r="P23" i="2" s="1"/>
  <c r="Q23" i="2" s="1"/>
  <c r="S23" i="2" s="1"/>
  <c r="T23" i="2" s="1"/>
  <c r="AW23" i="2"/>
  <c r="R24" i="2"/>
  <c r="P24" i="2" s="1"/>
  <c r="Q24" i="2" s="1"/>
  <c r="S24" i="2" s="1"/>
  <c r="T24" i="2" s="1"/>
  <c r="AW24" i="2"/>
  <c r="R25" i="2"/>
  <c r="P25" i="2" s="1"/>
  <c r="Q25" i="2" s="1"/>
  <c r="S25" i="2" s="1"/>
  <c r="T25" i="2" s="1"/>
  <c r="AW25" i="2"/>
  <c r="R26" i="2"/>
  <c r="P26" i="2" s="1"/>
  <c r="Q26" i="2" s="1"/>
  <c r="S26" i="2" s="1"/>
  <c r="T26" i="2" s="1"/>
  <c r="AW26" i="2"/>
  <c r="R27" i="2"/>
  <c r="P27" i="2" s="1"/>
  <c r="Q27" i="2" s="1"/>
  <c r="S27" i="2" s="1"/>
  <c r="T27" i="2" s="1"/>
  <c r="AW27" i="2"/>
  <c r="R28" i="2"/>
  <c r="P28" i="2" s="1"/>
  <c r="Q28" i="2" s="1"/>
  <c r="S28" i="2" s="1"/>
  <c r="T28" i="2" s="1"/>
  <c r="AW28" i="2"/>
  <c r="R29" i="2"/>
  <c r="P29" i="2" s="1"/>
  <c r="Q29" i="2" s="1"/>
  <c r="S29" i="2" s="1"/>
  <c r="T29" i="2" s="1"/>
  <c r="AW29" i="2"/>
  <c r="R30" i="2"/>
  <c r="P30" i="2" s="1"/>
  <c r="Q30" i="2" s="1"/>
  <c r="S30" i="2" s="1"/>
  <c r="T30" i="2" s="1"/>
  <c r="AW30" i="2"/>
  <c r="R31" i="2"/>
  <c r="P31" i="2" s="1"/>
  <c r="Q31" i="2" s="1"/>
  <c r="S31" i="2" s="1"/>
  <c r="T31" i="2" s="1"/>
  <c r="AW31" i="2"/>
  <c r="R32" i="2"/>
  <c r="P32" i="2" s="1"/>
  <c r="Q32" i="2" s="1"/>
  <c r="S32" i="2" s="1"/>
  <c r="T32" i="2" s="1"/>
  <c r="AW32" i="2"/>
  <c r="R33" i="2"/>
  <c r="P33" i="2" s="1"/>
  <c r="Q33" i="2" s="1"/>
  <c r="S33" i="2" s="1"/>
  <c r="T33" i="2" s="1"/>
  <c r="AW33" i="2"/>
  <c r="P34" i="2"/>
  <c r="Q34" i="2"/>
  <c r="S34" i="2" s="1"/>
  <c r="T34" i="2" s="1"/>
  <c r="R34" i="2"/>
  <c r="AW34" i="2"/>
  <c r="R35" i="2"/>
  <c r="P35" i="2" s="1"/>
  <c r="Q35" i="2" s="1"/>
  <c r="S35" i="2"/>
  <c r="T35" i="2" s="1"/>
  <c r="AW35" i="2"/>
  <c r="Q36" i="2"/>
  <c r="S36" i="2" s="1"/>
  <c r="T36" i="2" s="1"/>
  <c r="R36" i="2"/>
  <c r="P36" i="2" s="1"/>
  <c r="AW36" i="2"/>
  <c r="R37" i="2"/>
  <c r="P37" i="2" s="1"/>
  <c r="Q37" i="2" s="1"/>
  <c r="S37" i="2"/>
  <c r="T37" i="2" s="1"/>
  <c r="AW37" i="2"/>
  <c r="Q38" i="2"/>
  <c r="S38" i="2" s="1"/>
  <c r="T38" i="2" s="1"/>
  <c r="R38" i="2"/>
  <c r="P38" i="2" s="1"/>
  <c r="AW38" i="2"/>
  <c r="R39" i="2"/>
  <c r="P39" i="2" s="1"/>
  <c r="Q39" i="2" s="1"/>
  <c r="S39" i="2"/>
  <c r="T39" i="2" s="1"/>
  <c r="AW39" i="2"/>
  <c r="Q40" i="2"/>
  <c r="S40" i="2" s="1"/>
  <c r="T40" i="2" s="1"/>
  <c r="R40" i="2"/>
  <c r="P40" i="2" s="1"/>
  <c r="AW40" i="2"/>
  <c r="R41" i="2"/>
  <c r="P41" i="2" s="1"/>
  <c r="Q41" i="2" s="1"/>
  <c r="S41" i="2"/>
  <c r="T41" i="2" s="1"/>
  <c r="AW41" i="2"/>
  <c r="Q42" i="2"/>
  <c r="S42" i="2" s="1"/>
  <c r="T42" i="2" s="1"/>
  <c r="R42" i="2"/>
  <c r="P42" i="2" s="1"/>
  <c r="AW42" i="2"/>
  <c r="R43" i="2"/>
  <c r="P43" i="2" s="1"/>
  <c r="Q43" i="2" s="1"/>
  <c r="S43" i="2"/>
  <c r="T43" i="2" s="1"/>
  <c r="AW43" i="2"/>
  <c r="Q44" i="2"/>
  <c r="S44" i="2" s="1"/>
  <c r="T44" i="2" s="1"/>
  <c r="R44" i="2"/>
  <c r="P44" i="2" s="1"/>
  <c r="AW44" i="2"/>
  <c r="R45" i="2"/>
  <c r="P45" i="2" s="1"/>
  <c r="Q45" i="2" s="1"/>
  <c r="S45" i="2"/>
  <c r="T45" i="2" s="1"/>
  <c r="AW45" i="2"/>
  <c r="Q46" i="2"/>
  <c r="S46" i="2" s="1"/>
  <c r="T46" i="2" s="1"/>
  <c r="R46" i="2"/>
  <c r="P46" i="2" s="1"/>
  <c r="AW46" i="2"/>
  <c r="R47" i="2"/>
  <c r="P47" i="2" s="1"/>
  <c r="Q47" i="2" s="1"/>
  <c r="S47" i="2"/>
  <c r="T47" i="2" s="1"/>
  <c r="AW47" i="2"/>
  <c r="Q48" i="2"/>
  <c r="S48" i="2" s="1"/>
  <c r="T48" i="2" s="1"/>
  <c r="R48" i="2"/>
  <c r="P48" i="2" s="1"/>
  <c r="AW48" i="2"/>
  <c r="R49" i="2"/>
  <c r="P49" i="2" s="1"/>
  <c r="Q49" i="2" s="1"/>
  <c r="S49" i="2"/>
  <c r="T49" i="2" s="1"/>
  <c r="AW49" i="2"/>
  <c r="P50" i="2"/>
  <c r="Q50" i="2"/>
  <c r="S50" i="2" s="1"/>
  <c r="T50" i="2" s="1"/>
  <c r="R50" i="2"/>
  <c r="AW50" i="2"/>
  <c r="R51" i="2"/>
  <c r="P51" i="2" s="1"/>
  <c r="Q51" i="2" s="1"/>
  <c r="S51" i="2" s="1"/>
  <c r="T51" i="2" s="1"/>
  <c r="AW51" i="2"/>
  <c r="R52" i="2"/>
  <c r="P52" i="2" s="1"/>
  <c r="Q52" i="2" s="1"/>
  <c r="S52" i="2" s="1"/>
  <c r="T52" i="2" s="1"/>
  <c r="AW52" i="2"/>
  <c r="R53" i="2"/>
  <c r="P53" i="2" s="1"/>
  <c r="Q53" i="2" s="1"/>
  <c r="S53" i="2" s="1"/>
  <c r="T53" i="2" s="1"/>
  <c r="AW53" i="2"/>
  <c r="R54" i="2"/>
  <c r="P54" i="2" s="1"/>
  <c r="Q54" i="2" s="1"/>
  <c r="S54" i="2" s="1"/>
  <c r="T54" i="2" s="1"/>
  <c r="AW54" i="2"/>
  <c r="R55" i="2"/>
  <c r="P55" i="2" s="1"/>
  <c r="Q55" i="2" s="1"/>
  <c r="S55" i="2" s="1"/>
  <c r="T55" i="2" s="1"/>
  <c r="AW55" i="2"/>
  <c r="R56" i="2"/>
  <c r="P56" i="2" s="1"/>
  <c r="Q56" i="2" s="1"/>
  <c r="S56" i="2" s="1"/>
  <c r="T56" i="2" s="1"/>
  <c r="AW56" i="2"/>
  <c r="R57" i="2"/>
  <c r="P57" i="2" s="1"/>
  <c r="Q57" i="2" s="1"/>
  <c r="S57" i="2" s="1"/>
  <c r="T57" i="2" s="1"/>
  <c r="AW57" i="2"/>
  <c r="P58" i="2"/>
  <c r="Q58" i="2"/>
  <c r="S58" i="2" s="1"/>
  <c r="T58" i="2" s="1"/>
  <c r="R58" i="2"/>
  <c r="AW58" i="2"/>
  <c r="R59" i="2"/>
  <c r="P59" i="2" s="1"/>
  <c r="Q59" i="2" s="1"/>
  <c r="S59" i="2"/>
  <c r="T59" i="2" s="1"/>
  <c r="AW59" i="2"/>
  <c r="P60" i="2"/>
  <c r="Q60" i="2"/>
  <c r="S60" i="2" s="1"/>
  <c r="T60" i="2" s="1"/>
  <c r="R60" i="2"/>
  <c r="AW60" i="2"/>
  <c r="R61" i="2"/>
  <c r="P61" i="2" s="1"/>
  <c r="Q61" i="2" s="1"/>
  <c r="S61" i="2" s="1"/>
  <c r="T61" i="2" s="1"/>
  <c r="AW61" i="2"/>
  <c r="P62" i="2"/>
  <c r="Q62" i="2"/>
  <c r="S62" i="2" s="1"/>
  <c r="T62" i="2" s="1"/>
  <c r="R62" i="2"/>
  <c r="AW62" i="2"/>
  <c r="R63" i="2"/>
  <c r="P63" i="2" s="1"/>
  <c r="Q63" i="2" s="1"/>
  <c r="S63" i="2"/>
  <c r="T63" i="2" s="1"/>
  <c r="AW63" i="2"/>
  <c r="P64" i="2"/>
  <c r="Q64" i="2"/>
  <c r="S64" i="2" s="1"/>
  <c r="T64" i="2" s="1"/>
  <c r="R64" i="2"/>
  <c r="AW64" i="2"/>
  <c r="R65" i="2"/>
  <c r="P65" i="2" s="1"/>
  <c r="Q65" i="2" s="1"/>
  <c r="S65" i="2" s="1"/>
  <c r="T65" i="2" s="1"/>
  <c r="AW65" i="2"/>
  <c r="P66" i="2"/>
  <c r="Q66" i="2"/>
  <c r="S66" i="2" s="1"/>
  <c r="T66" i="2" s="1"/>
  <c r="R66" i="2"/>
  <c r="AW66" i="2"/>
  <c r="R67" i="2"/>
  <c r="P67" i="2" s="1"/>
  <c r="Q67" i="2" s="1"/>
  <c r="S67" i="2"/>
  <c r="T67" i="2" s="1"/>
  <c r="AW67" i="2"/>
  <c r="P68" i="2"/>
  <c r="Q68" i="2"/>
  <c r="S68" i="2" s="1"/>
  <c r="T68" i="2" s="1"/>
  <c r="R68" i="2"/>
  <c r="AW68" i="2"/>
  <c r="R69" i="2"/>
  <c r="P69" i="2" s="1"/>
  <c r="Q69" i="2" s="1"/>
  <c r="S69" i="2" s="1"/>
  <c r="T69" i="2" s="1"/>
  <c r="AW69" i="2"/>
  <c r="P70" i="2"/>
  <c r="Q70" i="2"/>
  <c r="S70" i="2" s="1"/>
  <c r="T70" i="2" s="1"/>
  <c r="R70" i="2"/>
  <c r="AW70" i="2"/>
  <c r="R71" i="2"/>
  <c r="P71" i="2" s="1"/>
  <c r="Q71" i="2" s="1"/>
  <c r="S71" i="2"/>
  <c r="T71" i="2" s="1"/>
  <c r="AW71" i="2"/>
  <c r="P72" i="2"/>
  <c r="Q72" i="2"/>
  <c r="S72" i="2" s="1"/>
  <c r="T72" i="2" s="1"/>
  <c r="R72" i="2"/>
  <c r="AW72" i="2"/>
  <c r="R73" i="2"/>
  <c r="P73" i="2" s="1"/>
  <c r="Q73" i="2" s="1"/>
  <c r="S73" i="2" s="1"/>
  <c r="T73" i="2" s="1"/>
  <c r="AW73" i="2"/>
  <c r="P74" i="2"/>
  <c r="Q74" i="2"/>
  <c r="S74" i="2" s="1"/>
  <c r="T74" i="2" s="1"/>
  <c r="R74" i="2"/>
  <c r="AW74" i="2"/>
  <c r="R75" i="2"/>
  <c r="P75" i="2" s="1"/>
  <c r="Q75" i="2" s="1"/>
  <c r="S75" i="2"/>
  <c r="T75" i="2" s="1"/>
  <c r="AW75" i="2"/>
  <c r="Q76" i="2"/>
  <c r="S76" i="2" s="1"/>
  <c r="T76" i="2" s="1"/>
  <c r="R76" i="2"/>
  <c r="P76" i="2" s="1"/>
  <c r="AW76" i="2"/>
  <c r="R77" i="2"/>
  <c r="P77" i="2" s="1"/>
  <c r="Q77" i="2" s="1"/>
  <c r="S77" i="2"/>
  <c r="T77" i="2" s="1"/>
  <c r="AW77" i="2"/>
  <c r="Q78" i="2"/>
  <c r="S78" i="2" s="1"/>
  <c r="T78" i="2" s="1"/>
  <c r="R78" i="2"/>
  <c r="P78" i="2" s="1"/>
  <c r="AW78" i="2"/>
  <c r="R79" i="2"/>
  <c r="P79" i="2" s="1"/>
  <c r="Q79" i="2" s="1"/>
  <c r="S79" i="2"/>
  <c r="T79" i="2" s="1"/>
  <c r="AW79" i="2"/>
  <c r="Q80" i="2"/>
  <c r="S80" i="2" s="1"/>
  <c r="T80" i="2" s="1"/>
  <c r="R80" i="2"/>
  <c r="P80" i="2" s="1"/>
  <c r="AW80" i="2"/>
  <c r="R81" i="2"/>
  <c r="P81" i="2" s="1"/>
  <c r="Q81" i="2" s="1"/>
  <c r="S81" i="2"/>
  <c r="T81" i="2" s="1"/>
  <c r="AW81" i="2"/>
  <c r="Q82" i="2"/>
  <c r="S82" i="2" s="1"/>
  <c r="T82" i="2" s="1"/>
  <c r="R82" i="2"/>
  <c r="P82" i="2" s="1"/>
  <c r="AW82" i="2"/>
  <c r="R83" i="2"/>
  <c r="P83" i="2" s="1"/>
  <c r="Q83" i="2" s="1"/>
  <c r="S83" i="2"/>
  <c r="T83" i="2" s="1"/>
  <c r="AW83" i="2"/>
  <c r="Q84" i="2"/>
  <c r="S84" i="2" s="1"/>
  <c r="T84" i="2" s="1"/>
  <c r="R84" i="2"/>
  <c r="P84" i="2" s="1"/>
  <c r="AW84" i="2"/>
  <c r="R85" i="2"/>
  <c r="P85" i="2" s="1"/>
  <c r="Q85" i="2" s="1"/>
  <c r="S85" i="2" s="1"/>
  <c r="T85" i="2" s="1"/>
  <c r="AW85" i="2"/>
  <c r="R86" i="2"/>
  <c r="P86" i="2" s="1"/>
  <c r="Q86" i="2" s="1"/>
  <c r="S86" i="2" s="1"/>
  <c r="T86" i="2" s="1"/>
  <c r="AW86" i="2"/>
  <c r="R87" i="2"/>
  <c r="P87" i="2" s="1"/>
  <c r="Q87" i="2" s="1"/>
  <c r="S87" i="2" s="1"/>
  <c r="T87" i="2" s="1"/>
  <c r="AW87" i="2"/>
  <c r="R88" i="2"/>
  <c r="P88" i="2" s="1"/>
  <c r="Q88" i="2" s="1"/>
  <c r="S88" i="2" s="1"/>
  <c r="T88" i="2" s="1"/>
  <c r="AW88" i="2"/>
  <c r="R89" i="2"/>
  <c r="P89" i="2" s="1"/>
  <c r="Q89" i="2" s="1"/>
  <c r="S89" i="2" s="1"/>
  <c r="T89" i="2" s="1"/>
  <c r="AW89" i="2"/>
  <c r="R90" i="2"/>
  <c r="P90" i="2" s="1"/>
  <c r="Q90" i="2" s="1"/>
  <c r="S90" i="2" s="1"/>
  <c r="T90" i="2" s="1"/>
  <c r="AW90" i="2"/>
  <c r="R91" i="2"/>
  <c r="P91" i="2" s="1"/>
  <c r="Q91" i="2" s="1"/>
  <c r="S91" i="2" s="1"/>
  <c r="T91" i="2" s="1"/>
  <c r="AW91" i="2"/>
  <c r="P92" i="2"/>
  <c r="Q92" i="2" s="1"/>
  <c r="S92" i="2" s="1"/>
  <c r="T92" i="2" s="1"/>
  <c r="R92" i="2"/>
  <c r="AW92" i="2" s="1"/>
  <c r="R93" i="2"/>
  <c r="P93" i="2" s="1"/>
  <c r="Q93" i="2" s="1"/>
  <c r="S93" i="2" s="1"/>
  <c r="T93" i="2" s="1"/>
  <c r="P94" i="2"/>
  <c r="Q94" i="2" s="1"/>
  <c r="S94" i="2" s="1"/>
  <c r="T94" i="2" s="1"/>
  <c r="R94" i="2"/>
  <c r="AW94" i="2" s="1"/>
  <c r="R95" i="2"/>
  <c r="P95" i="2" s="1"/>
  <c r="Q95" i="2" s="1"/>
  <c r="S95" i="2" s="1"/>
  <c r="T95" i="2" s="1"/>
  <c r="P96" i="2"/>
  <c r="Q96" i="2" s="1"/>
  <c r="S96" i="2" s="1"/>
  <c r="T96" i="2" s="1"/>
  <c r="R96" i="2"/>
  <c r="AW96" i="2" s="1"/>
  <c r="R97" i="2"/>
  <c r="P97" i="2" s="1"/>
  <c r="Q97" i="2" s="1"/>
  <c r="S97" i="2" s="1"/>
  <c r="T97" i="2" s="1"/>
  <c r="P98" i="2"/>
  <c r="Q98" i="2" s="1"/>
  <c r="S98" i="2" s="1"/>
  <c r="T98" i="2" s="1"/>
  <c r="R98" i="2"/>
  <c r="AW98" i="2" s="1"/>
  <c r="R99" i="2"/>
  <c r="P99" i="2" s="1"/>
  <c r="Q99" i="2" s="1"/>
  <c r="S99" i="2" s="1"/>
  <c r="T99" i="2" s="1"/>
  <c r="P100" i="2"/>
  <c r="Q100" i="2" s="1"/>
  <c r="S100" i="2" s="1"/>
  <c r="T100" i="2" s="1"/>
  <c r="R100" i="2"/>
  <c r="AW100" i="2" s="1"/>
  <c r="R101" i="2"/>
  <c r="P101" i="2" s="1"/>
  <c r="Q101" i="2" s="1"/>
  <c r="S101" i="2" s="1"/>
  <c r="T101" i="2" s="1"/>
  <c r="P102" i="2"/>
  <c r="Q102" i="2" s="1"/>
  <c r="S102" i="2" s="1"/>
  <c r="T102" i="2" s="1"/>
  <c r="R102" i="2"/>
  <c r="AW102" i="2" s="1"/>
  <c r="R103" i="2"/>
  <c r="P103" i="2" s="1"/>
  <c r="Q103" i="2" s="1"/>
  <c r="S103" i="2" s="1"/>
  <c r="T103" i="2" s="1"/>
  <c r="P104" i="2"/>
  <c r="Q104" i="2" s="1"/>
  <c r="S104" i="2" s="1"/>
  <c r="T104" i="2" s="1"/>
  <c r="R104" i="2"/>
  <c r="AW104" i="2" s="1"/>
  <c r="R105" i="2"/>
  <c r="P105" i="2" s="1"/>
  <c r="Q105" i="2" s="1"/>
  <c r="S105" i="2" s="1"/>
  <c r="T105" i="2" s="1"/>
  <c r="P106" i="2"/>
  <c r="Q106" i="2" s="1"/>
  <c r="S106" i="2" s="1"/>
  <c r="T106" i="2" s="1"/>
  <c r="R106" i="2"/>
  <c r="AW106" i="2" s="1"/>
  <c r="R107" i="2"/>
  <c r="P107" i="2" s="1"/>
  <c r="Q107" i="2" s="1"/>
  <c r="S107" i="2" s="1"/>
  <c r="T107" i="2" s="1"/>
  <c r="P108" i="2"/>
  <c r="Q108" i="2" s="1"/>
  <c r="S108" i="2" s="1"/>
  <c r="T108" i="2" s="1"/>
  <c r="R108" i="2"/>
  <c r="AW108" i="2" s="1"/>
  <c r="R109" i="2"/>
  <c r="P109" i="2" s="1"/>
  <c r="Q109" i="2" s="1"/>
  <c r="S109" i="2" s="1"/>
  <c r="T109" i="2" s="1"/>
  <c r="P110" i="2"/>
  <c r="Q110" i="2" s="1"/>
  <c r="S110" i="2" s="1"/>
  <c r="T110" i="2" s="1"/>
  <c r="R110" i="2"/>
  <c r="AW110" i="2" s="1"/>
  <c r="R111" i="2"/>
  <c r="P111" i="2" s="1"/>
  <c r="Q111" i="2" s="1"/>
  <c r="S111" i="2" s="1"/>
  <c r="T111" i="2" s="1"/>
  <c r="P112" i="2"/>
  <c r="Q112" i="2" s="1"/>
  <c r="S112" i="2" s="1"/>
  <c r="T112" i="2" s="1"/>
  <c r="R112" i="2"/>
  <c r="AW112" i="2" s="1"/>
  <c r="R113" i="2"/>
  <c r="P113" i="2" s="1"/>
  <c r="Q113" i="2" s="1"/>
  <c r="S113" i="2" s="1"/>
  <c r="T113" i="2" s="1"/>
  <c r="P114" i="2"/>
  <c r="Q114" i="2" s="1"/>
  <c r="S114" i="2" s="1"/>
  <c r="T114" i="2" s="1"/>
  <c r="R114" i="2"/>
  <c r="AW114" i="2" s="1"/>
  <c r="R115" i="2"/>
  <c r="P115" i="2" s="1"/>
  <c r="Q115" i="2" s="1"/>
  <c r="S115" i="2" s="1"/>
  <c r="T115" i="2" s="1"/>
  <c r="P116" i="2"/>
  <c r="Q116" i="2" s="1"/>
  <c r="S116" i="2" s="1"/>
  <c r="T116" i="2" s="1"/>
  <c r="R116" i="2"/>
  <c r="AW116" i="2" s="1"/>
  <c r="R117" i="2"/>
  <c r="P117" i="2" s="1"/>
  <c r="Q117" i="2" s="1"/>
  <c r="S117" i="2" s="1"/>
  <c r="T117" i="2" s="1"/>
  <c r="P118" i="2"/>
  <c r="Q118" i="2" s="1"/>
  <c r="S118" i="2" s="1"/>
  <c r="T118" i="2" s="1"/>
  <c r="R118" i="2"/>
  <c r="AW118" i="2" s="1"/>
  <c r="AW6" i="2"/>
  <c r="S6" i="2"/>
  <c r="T6" i="2" s="1"/>
  <c r="P6" i="2"/>
  <c r="Q6" i="2" s="1"/>
  <c r="R6" i="2"/>
  <c r="AW5" i="2"/>
  <c r="P130" i="2" l="1"/>
  <c r="Q130" i="2" s="1"/>
  <c r="S130" i="2" s="1"/>
  <c r="T130" i="2" s="1"/>
  <c r="AY130" i="2" s="1"/>
  <c r="AW130" i="2"/>
  <c r="P122" i="2"/>
  <c r="Q122" i="2" s="1"/>
  <c r="S122" i="2" s="1"/>
  <c r="T122" i="2" s="1"/>
  <c r="AY122" i="2" s="1"/>
  <c r="AW122" i="2"/>
  <c r="P153" i="2"/>
  <c r="Q153" i="2" s="1"/>
  <c r="S153" i="2" s="1"/>
  <c r="T153" i="2" s="1"/>
  <c r="AY153" i="2" s="1"/>
  <c r="AW153" i="2"/>
  <c r="AW152" i="2"/>
  <c r="P149" i="2"/>
  <c r="Q149" i="2" s="1"/>
  <c r="S149" i="2" s="1"/>
  <c r="T149" i="2" s="1"/>
  <c r="AY149" i="2" s="1"/>
  <c r="AW149" i="2"/>
  <c r="AW148" i="2"/>
  <c r="P145" i="2"/>
  <c r="Q145" i="2" s="1"/>
  <c r="S145" i="2" s="1"/>
  <c r="T145" i="2" s="1"/>
  <c r="AY145" i="2" s="1"/>
  <c r="AW145" i="2"/>
  <c r="AW144" i="2"/>
  <c r="P141" i="2"/>
  <c r="Q141" i="2" s="1"/>
  <c r="S141" i="2" s="1"/>
  <c r="T141" i="2" s="1"/>
  <c r="AY141" i="2" s="1"/>
  <c r="AW141" i="2"/>
  <c r="AW140" i="2"/>
  <c r="P137" i="2"/>
  <c r="Q137" i="2" s="1"/>
  <c r="S137" i="2" s="1"/>
  <c r="T137" i="2" s="1"/>
  <c r="AY137" i="2" s="1"/>
  <c r="AW137" i="2"/>
  <c r="AW136" i="2"/>
  <c r="P133" i="2"/>
  <c r="Q133" i="2" s="1"/>
  <c r="S133" i="2" s="1"/>
  <c r="T133" i="2" s="1"/>
  <c r="AY133" i="2" s="1"/>
  <c r="AW133" i="2"/>
  <c r="AW132" i="2"/>
  <c r="P128" i="2"/>
  <c r="Q128" i="2" s="1"/>
  <c r="S128" i="2" s="1"/>
  <c r="T128" i="2" s="1"/>
  <c r="AY128" i="2" s="1"/>
  <c r="AW128" i="2"/>
  <c r="P126" i="2"/>
  <c r="Q126" i="2" s="1"/>
  <c r="S126" i="2" s="1"/>
  <c r="T126" i="2" s="1"/>
  <c r="AY126" i="2" s="1"/>
  <c r="AW126" i="2"/>
  <c r="AW124" i="2"/>
  <c r="P124" i="2"/>
  <c r="Q124" i="2" s="1"/>
  <c r="S124" i="2" s="1"/>
  <c r="T124" i="2" s="1"/>
  <c r="AY124" i="2" s="1"/>
  <c r="P154" i="2"/>
  <c r="Q154" i="2" s="1"/>
  <c r="S154" i="2" s="1"/>
  <c r="T154" i="2" s="1"/>
  <c r="AY154" i="2" s="1"/>
  <c r="AW154" i="2"/>
  <c r="P150" i="2"/>
  <c r="Q150" i="2" s="1"/>
  <c r="S150" i="2" s="1"/>
  <c r="T150" i="2" s="1"/>
  <c r="AY150" i="2" s="1"/>
  <c r="AW150" i="2"/>
  <c r="P146" i="2"/>
  <c r="Q146" i="2" s="1"/>
  <c r="S146" i="2" s="1"/>
  <c r="T146" i="2" s="1"/>
  <c r="AY146" i="2" s="1"/>
  <c r="AW146" i="2"/>
  <c r="P142" i="2"/>
  <c r="Q142" i="2" s="1"/>
  <c r="S142" i="2" s="1"/>
  <c r="T142" i="2" s="1"/>
  <c r="AY142" i="2" s="1"/>
  <c r="AW142" i="2"/>
  <c r="P138" i="2"/>
  <c r="Q138" i="2" s="1"/>
  <c r="S138" i="2" s="1"/>
  <c r="T138" i="2" s="1"/>
  <c r="AY138" i="2" s="1"/>
  <c r="AW138" i="2"/>
  <c r="P134" i="2"/>
  <c r="Q134" i="2" s="1"/>
  <c r="S134" i="2" s="1"/>
  <c r="T134" i="2" s="1"/>
  <c r="AY134" i="2" s="1"/>
  <c r="AW134" i="2"/>
  <c r="AW129" i="2"/>
  <c r="AW125" i="2"/>
  <c r="AW121" i="2"/>
  <c r="AW117" i="2"/>
  <c r="AW115" i="2"/>
  <c r="AW113" i="2"/>
  <c r="AW111" i="2"/>
  <c r="AW109" i="2"/>
  <c r="AW107" i="2"/>
  <c r="AW105" i="2"/>
  <c r="AW103" i="2"/>
  <c r="AW101" i="2"/>
  <c r="AW99" i="2"/>
  <c r="AW97" i="2"/>
  <c r="AW95" i="2"/>
  <c r="AW93" i="2"/>
  <c r="AW15" i="2"/>
  <c r="AW13" i="2"/>
  <c r="AW11" i="2"/>
  <c r="AW9" i="2"/>
  <c r="AW7" i="2"/>
  <c r="J7" i="2"/>
  <c r="K7" i="2" s="1"/>
  <c r="L7" i="2"/>
  <c r="J8" i="2"/>
  <c r="K8" i="2" s="1"/>
  <c r="L8" i="2"/>
  <c r="J9" i="2"/>
  <c r="K9" i="2"/>
  <c r="L9" i="2"/>
  <c r="J10" i="2"/>
  <c r="K10" i="2"/>
  <c r="L10" i="2"/>
  <c r="J11" i="2"/>
  <c r="K11" i="2" s="1"/>
  <c r="L11" i="2"/>
  <c r="J12" i="2"/>
  <c r="K12" i="2" s="1"/>
  <c r="L12" i="2"/>
  <c r="J13" i="2"/>
  <c r="K13" i="2"/>
  <c r="L13" i="2"/>
  <c r="J14" i="2"/>
  <c r="K14" i="2"/>
  <c r="L14" i="2"/>
  <c r="G7" i="2"/>
  <c r="H7" i="2" s="1"/>
  <c r="G8" i="2"/>
  <c r="H8" i="2"/>
  <c r="G9" i="2"/>
  <c r="H9" i="2" s="1"/>
  <c r="G10" i="2"/>
  <c r="H10" i="2"/>
  <c r="G11" i="2"/>
  <c r="H11" i="2" s="1"/>
  <c r="G12" i="2"/>
  <c r="H12" i="2"/>
  <c r="G13" i="2"/>
  <c r="H13" i="2" s="1"/>
  <c r="G14" i="2"/>
  <c r="H14" i="2"/>
  <c r="L6" i="2"/>
  <c r="J6" i="2"/>
  <c r="K6" i="2" s="1"/>
  <c r="G6" i="2"/>
  <c r="H6" i="2" s="1"/>
  <c r="I116" i="2"/>
  <c r="G116" i="2" s="1"/>
  <c r="H116" i="2" s="1"/>
  <c r="J116" i="2" s="1"/>
  <c r="K116" i="2" s="1"/>
  <c r="I85" i="2"/>
  <c r="G85" i="2" s="1"/>
  <c r="H85" i="2" s="1"/>
  <c r="J85" i="2" s="1"/>
  <c r="K85" i="2" s="1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54" i="2"/>
  <c r="H54" i="2" s="1"/>
  <c r="J54" i="2" s="1"/>
  <c r="K54" i="2" s="1"/>
  <c r="I82" i="2"/>
  <c r="I83" i="2" s="1"/>
  <c r="I84" i="2" s="1"/>
  <c r="I70" i="2"/>
  <c r="I71" i="2" s="1"/>
  <c r="I72" i="2" s="1"/>
  <c r="I73" i="2" s="1"/>
  <c r="I74" i="2" s="1"/>
  <c r="I75" i="2" s="1"/>
  <c r="I76" i="2" s="1"/>
  <c r="I77" i="2" s="1"/>
  <c r="I78" i="2" s="1"/>
  <c r="I79" i="2" s="1"/>
  <c r="I80" i="2" s="1"/>
  <c r="I81" i="2" s="1"/>
  <c r="I41" i="2"/>
  <c r="I42" i="2" s="1"/>
  <c r="I40" i="2"/>
  <c r="G40" i="2" s="1"/>
  <c r="H40" i="2" s="1"/>
  <c r="J40" i="2" s="1"/>
  <c r="K40" i="2" s="1"/>
  <c r="G41" i="2"/>
  <c r="H41" i="2" s="1"/>
  <c r="J41" i="2" s="1"/>
  <c r="K41" i="2" s="1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5" i="2"/>
  <c r="L116" i="2" l="1"/>
  <c r="I117" i="2"/>
  <c r="L85" i="2"/>
  <c r="I86" i="2"/>
  <c r="I43" i="2"/>
  <c r="G42" i="2"/>
  <c r="H42" i="2" s="1"/>
  <c r="J42" i="2" s="1"/>
  <c r="K42" i="2" s="1"/>
  <c r="N31" i="1"/>
  <c r="M31" i="1"/>
  <c r="P31" i="1"/>
  <c r="N30" i="1"/>
  <c r="M30" i="1"/>
  <c r="P30" i="1"/>
  <c r="N28" i="1"/>
  <c r="N29" i="1"/>
  <c r="P28" i="1"/>
  <c r="P29" i="1"/>
  <c r="O28" i="1"/>
  <c r="O29" i="1"/>
  <c r="M28" i="1"/>
  <c r="M29" i="1"/>
  <c r="P37" i="1"/>
  <c r="Q9" i="1"/>
  <c r="G117" i="2" l="1"/>
  <c r="H117" i="2" s="1"/>
  <c r="J117" i="2" s="1"/>
  <c r="K117" i="2" s="1"/>
  <c r="I118" i="2"/>
  <c r="L117" i="2"/>
  <c r="G86" i="2"/>
  <c r="H86" i="2" s="1"/>
  <c r="J86" i="2" s="1"/>
  <c r="K86" i="2" s="1"/>
  <c r="I87" i="2"/>
  <c r="L86" i="2"/>
  <c r="I44" i="2"/>
  <c r="G43" i="2"/>
  <c r="H43" i="2" s="1"/>
  <c r="J43" i="2" s="1"/>
  <c r="K43" i="2" s="1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K15" i="2"/>
  <c r="J15" i="2"/>
  <c r="H15" i="2"/>
  <c r="G15" i="2"/>
  <c r="G118" i="2" l="1"/>
  <c r="H118" i="2" s="1"/>
  <c r="J118" i="2" s="1"/>
  <c r="K118" i="2" s="1"/>
  <c r="L118" i="2"/>
  <c r="G87" i="2"/>
  <c r="H87" i="2" s="1"/>
  <c r="J87" i="2" s="1"/>
  <c r="K87" i="2" s="1"/>
  <c r="I88" i="2"/>
  <c r="L87" i="2"/>
  <c r="I45" i="2"/>
  <c r="G44" i="2"/>
  <c r="H44" i="2" s="1"/>
  <c r="J44" i="2" s="1"/>
  <c r="K44" i="2" s="1"/>
  <c r="P36" i="1"/>
  <c r="P35" i="1"/>
  <c r="M36" i="1"/>
  <c r="M37" i="1"/>
  <c r="L36" i="1"/>
  <c r="L37" i="1"/>
  <c r="M35" i="1"/>
  <c r="L35" i="1"/>
  <c r="K36" i="1"/>
  <c r="K35" i="1"/>
  <c r="O26" i="1"/>
  <c r="P26" i="1" s="1"/>
  <c r="M26" i="1" s="1"/>
  <c r="N26" i="1" s="1"/>
  <c r="O27" i="1"/>
  <c r="P27" i="1" s="1"/>
  <c r="M27" i="1" s="1"/>
  <c r="N27" i="1" s="1"/>
  <c r="P25" i="1"/>
  <c r="M25" i="1" s="1"/>
  <c r="N25" i="1" s="1"/>
  <c r="O24" i="1"/>
  <c r="P24" i="1" s="1"/>
  <c r="M24" i="1" s="1"/>
  <c r="N24" i="1" s="1"/>
  <c r="O25" i="1"/>
  <c r="N23" i="1"/>
  <c r="M23" i="1"/>
  <c r="M22" i="1"/>
  <c r="N22" i="1" s="1"/>
  <c r="P23" i="1"/>
  <c r="P22" i="1"/>
  <c r="O23" i="1"/>
  <c r="O22" i="1"/>
  <c r="G88" i="2" l="1"/>
  <c r="H88" i="2" s="1"/>
  <c r="J88" i="2" s="1"/>
  <c r="K88" i="2" s="1"/>
  <c r="I89" i="2"/>
  <c r="L88" i="2"/>
  <c r="G45" i="2"/>
  <c r="H45" i="2" s="1"/>
  <c r="J45" i="2" s="1"/>
  <c r="K45" i="2" s="1"/>
  <c r="I46" i="2"/>
  <c r="N8" i="1"/>
  <c r="N9" i="1"/>
  <c r="N7" i="1"/>
  <c r="O8" i="1"/>
  <c r="O9" i="1"/>
  <c r="O7" i="1"/>
  <c r="M9" i="1"/>
  <c r="M8" i="1"/>
  <c r="M7" i="1"/>
  <c r="Q8" i="1"/>
  <c r="Q7" i="1"/>
  <c r="G89" i="2" l="1"/>
  <c r="H89" i="2" s="1"/>
  <c r="J89" i="2" s="1"/>
  <c r="K89" i="2" s="1"/>
  <c r="I90" i="2"/>
  <c r="L89" i="2"/>
  <c r="I47" i="2"/>
  <c r="G46" i="2"/>
  <c r="H46" i="2" s="1"/>
  <c r="J46" i="2" s="1"/>
  <c r="K46" i="2" s="1"/>
  <c r="G90" i="2" l="1"/>
  <c r="H90" i="2" s="1"/>
  <c r="J90" i="2" s="1"/>
  <c r="K90" i="2" s="1"/>
  <c r="I91" i="2"/>
  <c r="L90" i="2"/>
  <c r="G47" i="2"/>
  <c r="H47" i="2" s="1"/>
  <c r="J47" i="2" s="1"/>
  <c r="K47" i="2" s="1"/>
  <c r="I48" i="2"/>
  <c r="G91" i="2" l="1"/>
  <c r="H91" i="2" s="1"/>
  <c r="J91" i="2" s="1"/>
  <c r="K91" i="2" s="1"/>
  <c r="I92" i="2"/>
  <c r="L91" i="2"/>
  <c r="I49" i="2"/>
  <c r="G48" i="2"/>
  <c r="H48" i="2" s="1"/>
  <c r="J48" i="2" s="1"/>
  <c r="K48" i="2" s="1"/>
  <c r="I93" i="2" l="1"/>
  <c r="L92" i="2"/>
  <c r="G92" i="2"/>
  <c r="H92" i="2" s="1"/>
  <c r="J92" i="2" s="1"/>
  <c r="K92" i="2" s="1"/>
  <c r="G49" i="2"/>
  <c r="H49" i="2" s="1"/>
  <c r="J49" i="2" s="1"/>
  <c r="K49" i="2" s="1"/>
  <c r="I50" i="2"/>
  <c r="G93" i="2" l="1"/>
  <c r="H93" i="2" s="1"/>
  <c r="J93" i="2" s="1"/>
  <c r="K93" i="2" s="1"/>
  <c r="I94" i="2"/>
  <c r="L93" i="2"/>
  <c r="I51" i="2"/>
  <c r="G50" i="2"/>
  <c r="H50" i="2" s="1"/>
  <c r="J50" i="2" s="1"/>
  <c r="K50" i="2" s="1"/>
  <c r="G94" i="2" l="1"/>
  <c r="H94" i="2" s="1"/>
  <c r="J94" i="2" s="1"/>
  <c r="K94" i="2" s="1"/>
  <c r="I95" i="2"/>
  <c r="L94" i="2"/>
  <c r="G51" i="2"/>
  <c r="H51" i="2" s="1"/>
  <c r="J51" i="2" s="1"/>
  <c r="K51" i="2" s="1"/>
  <c r="I52" i="2"/>
  <c r="G95" i="2" l="1"/>
  <c r="H95" i="2" s="1"/>
  <c r="J95" i="2" s="1"/>
  <c r="K95" i="2" s="1"/>
  <c r="I96" i="2"/>
  <c r="L95" i="2"/>
  <c r="I53" i="2"/>
  <c r="G52" i="2"/>
  <c r="H52" i="2" s="1"/>
  <c r="J52" i="2" s="1"/>
  <c r="K52" i="2" s="1"/>
  <c r="G96" i="2" l="1"/>
  <c r="H96" i="2" s="1"/>
  <c r="J96" i="2" s="1"/>
  <c r="K96" i="2" s="1"/>
  <c r="I97" i="2"/>
  <c r="L96" i="2"/>
  <c r="G53" i="2"/>
  <c r="H53" i="2" s="1"/>
  <c r="J53" i="2" s="1"/>
  <c r="K53" i="2" s="1"/>
  <c r="I54" i="2"/>
  <c r="G97" i="2" l="1"/>
  <c r="H97" i="2" s="1"/>
  <c r="J97" i="2" s="1"/>
  <c r="K97" i="2" s="1"/>
  <c r="I98" i="2"/>
  <c r="L97" i="2"/>
  <c r="I55" i="2"/>
  <c r="I56" i="2" s="1"/>
  <c r="I57" i="2" s="1"/>
  <c r="I58" i="2" s="1"/>
  <c r="I59" i="2" s="1"/>
  <c r="I60" i="2" s="1"/>
  <c r="I61" i="2" s="1"/>
  <c r="I62" i="2" s="1"/>
  <c r="I63" i="2" s="1"/>
  <c r="I64" i="2" s="1"/>
  <c r="I65" i="2" s="1"/>
  <c r="I66" i="2" s="1"/>
  <c r="I67" i="2" s="1"/>
  <c r="I68" i="2" s="1"/>
  <c r="I69" i="2" s="1"/>
  <c r="G98" i="2" l="1"/>
  <c r="H98" i="2" s="1"/>
  <c r="J98" i="2" s="1"/>
  <c r="K98" i="2" s="1"/>
  <c r="I99" i="2"/>
  <c r="L98" i="2"/>
  <c r="G99" i="2" l="1"/>
  <c r="H99" i="2" s="1"/>
  <c r="J99" i="2" s="1"/>
  <c r="K99" i="2" s="1"/>
  <c r="I100" i="2"/>
  <c r="L99" i="2"/>
  <c r="G100" i="2" l="1"/>
  <c r="H100" i="2" s="1"/>
  <c r="J100" i="2" s="1"/>
  <c r="K100" i="2" s="1"/>
  <c r="I101" i="2"/>
  <c r="L100" i="2"/>
  <c r="G101" i="2" l="1"/>
  <c r="H101" i="2" s="1"/>
  <c r="J101" i="2" s="1"/>
  <c r="K101" i="2" s="1"/>
  <c r="I102" i="2"/>
  <c r="L101" i="2"/>
  <c r="G102" i="2" l="1"/>
  <c r="H102" i="2" s="1"/>
  <c r="J102" i="2" s="1"/>
  <c r="K102" i="2" s="1"/>
  <c r="I103" i="2"/>
  <c r="L102" i="2"/>
  <c r="G103" i="2" l="1"/>
  <c r="H103" i="2" s="1"/>
  <c r="J103" i="2" s="1"/>
  <c r="K103" i="2" s="1"/>
  <c r="I104" i="2"/>
  <c r="L103" i="2"/>
  <c r="G104" i="2" l="1"/>
  <c r="H104" i="2" s="1"/>
  <c r="J104" i="2" s="1"/>
  <c r="K104" i="2" s="1"/>
  <c r="I105" i="2"/>
  <c r="L104" i="2"/>
  <c r="G105" i="2" l="1"/>
  <c r="H105" i="2" s="1"/>
  <c r="J105" i="2" s="1"/>
  <c r="K105" i="2" s="1"/>
  <c r="I106" i="2"/>
  <c r="L105" i="2"/>
  <c r="G106" i="2" l="1"/>
  <c r="H106" i="2" s="1"/>
  <c r="J106" i="2" s="1"/>
  <c r="K106" i="2" s="1"/>
  <c r="I107" i="2"/>
  <c r="L106" i="2"/>
  <c r="G107" i="2" l="1"/>
  <c r="H107" i="2" s="1"/>
  <c r="J107" i="2" s="1"/>
  <c r="K107" i="2" s="1"/>
  <c r="I108" i="2"/>
  <c r="L107" i="2"/>
  <c r="G108" i="2" l="1"/>
  <c r="H108" i="2" s="1"/>
  <c r="J108" i="2" s="1"/>
  <c r="K108" i="2" s="1"/>
  <c r="I109" i="2"/>
  <c r="L108" i="2"/>
  <c r="G109" i="2" l="1"/>
  <c r="H109" i="2" s="1"/>
  <c r="J109" i="2" s="1"/>
  <c r="K109" i="2" s="1"/>
  <c r="I110" i="2"/>
  <c r="L109" i="2"/>
  <c r="G110" i="2" l="1"/>
  <c r="H110" i="2" s="1"/>
  <c r="J110" i="2" s="1"/>
  <c r="K110" i="2" s="1"/>
  <c r="I111" i="2"/>
  <c r="L110" i="2"/>
  <c r="G111" i="2" l="1"/>
  <c r="H111" i="2" s="1"/>
  <c r="J111" i="2" s="1"/>
  <c r="K111" i="2" s="1"/>
  <c r="I112" i="2"/>
  <c r="L111" i="2"/>
  <c r="G112" i="2" l="1"/>
  <c r="H112" i="2" s="1"/>
  <c r="J112" i="2" s="1"/>
  <c r="K112" i="2" s="1"/>
  <c r="I113" i="2"/>
  <c r="L112" i="2"/>
  <c r="G113" i="2" l="1"/>
  <c r="H113" i="2" s="1"/>
  <c r="J113" i="2" s="1"/>
  <c r="K113" i="2" s="1"/>
  <c r="I114" i="2"/>
  <c r="L113" i="2"/>
  <c r="G114" i="2" l="1"/>
  <c r="H114" i="2" s="1"/>
  <c r="J114" i="2" s="1"/>
  <c r="K114" i="2" s="1"/>
  <c r="I115" i="2"/>
  <c r="L114" i="2"/>
  <c r="G115" i="2" l="1"/>
  <c r="H115" i="2" s="1"/>
  <c r="J115" i="2" s="1"/>
  <c r="K115" i="2" s="1"/>
  <c r="L115" i="2"/>
</calcChain>
</file>

<file path=xl/sharedStrings.xml><?xml version="1.0" encoding="utf-8"?>
<sst xmlns="http://schemas.openxmlformats.org/spreadsheetml/2006/main" count="191" uniqueCount="120">
  <si>
    <t>K2CO3</t>
  </si>
  <si>
    <t>Thermodynamics</t>
  </si>
  <si>
    <t>Reaction</t>
  </si>
  <si>
    <t>K2CO3 + 1.5H2O = K2CO3.1.5H2O</t>
  </si>
  <si>
    <t>2K2CO3 + 3H2O = 2(K2CO3.1.5H2O)</t>
  </si>
  <si>
    <t>∆G</t>
  </si>
  <si>
    <t>K2CO3 standard at 1 atm 298 k</t>
  </si>
  <si>
    <t>∆H / KJmol-1</t>
  </si>
  <si>
    <t>∆S Jmol-1K-1</t>
  </si>
  <si>
    <t>DO not UNDERSTAND</t>
  </si>
  <si>
    <t>From Glasser 2014</t>
  </si>
  <si>
    <t>K2CO3.0.5H2O = K2CO3 +0.5H2O</t>
  </si>
  <si>
    <t>K2CO3.1.5H2O = K2CO3.0.5H2O + H2O</t>
  </si>
  <si>
    <t>P / torr</t>
  </si>
  <si>
    <t>Check</t>
  </si>
  <si>
    <t>∆G = ∆H-T∆S</t>
  </si>
  <si>
    <t>torr to bar</t>
  </si>
  <si>
    <t>∆n=n-m</t>
  </si>
  <si>
    <t>water vapour pressure = 23.8 torr at 25oC</t>
  </si>
  <si>
    <t>MX.nH2O/∆n = MX.mH2O/∆n + H2O</t>
  </si>
  <si>
    <t>Each salt in standard ref state so p = p0</t>
  </si>
  <si>
    <t>Hence Kp = (p/p0)vap = aw</t>
  </si>
  <si>
    <t>aw = water activity</t>
  </si>
  <si>
    <t xml:space="preserve">for water </t>
  </si>
  <si>
    <t>∆subS0</t>
  </si>
  <si>
    <t>JK-1mol-1</t>
  </si>
  <si>
    <t>SD</t>
  </si>
  <si>
    <t>Entropy</t>
  </si>
  <si>
    <t>R</t>
  </si>
  <si>
    <t>Jmol-1K-1</t>
  </si>
  <si>
    <t>Ltorrmol-1K-1</t>
  </si>
  <si>
    <t>m3Pamol-1K-1</t>
  </si>
  <si>
    <t>barr to atm</t>
  </si>
  <si>
    <t>torr to mbar</t>
  </si>
  <si>
    <t>∆G0 =  -RTlnKp</t>
  </si>
  <si>
    <r>
      <t xml:space="preserve">looks like is S not </t>
    </r>
    <r>
      <rPr>
        <sz val="11"/>
        <color theme="1"/>
        <rFont val="Calibri"/>
        <family val="2"/>
      </rPr>
      <t>∆S!</t>
    </r>
  </si>
  <si>
    <t>P/bar</t>
  </si>
  <si>
    <t>T / K</t>
  </si>
  <si>
    <t>T /oC</t>
  </si>
  <si>
    <t>Kp</t>
  </si>
  <si>
    <t>LnKp</t>
  </si>
  <si>
    <t>Stoicametric</t>
  </si>
  <si>
    <t>K2CO(SO4)2.6H2O = K2CO(SO4)2.2H2O + 4H2O</t>
  </si>
  <si>
    <r>
      <t xml:space="preserve">Have T and P but not </t>
    </r>
    <r>
      <rPr>
        <sz val="11"/>
        <color theme="1"/>
        <rFont val="Calibri"/>
        <family val="2"/>
      </rPr>
      <t>∆Go</t>
    </r>
  </si>
  <si>
    <t>CaC2O4.H2O = CaC2O4 + H2O</t>
  </si>
  <si>
    <t>P / bar</t>
  </si>
  <si>
    <t>T / oC</t>
  </si>
  <si>
    <t>T /K</t>
  </si>
  <si>
    <t>∆G at that temp</t>
  </si>
  <si>
    <t>Kp at that temp</t>
  </si>
  <si>
    <t>∆H</t>
  </si>
  <si>
    <t>∆S</t>
  </si>
  <si>
    <t xml:space="preserve">Reaction </t>
  </si>
  <si>
    <t>K2CO3.1.5H2O - K2CO3.0.5H2O</t>
  </si>
  <si>
    <t>∆S /  Jmol-1K-1</t>
  </si>
  <si>
    <t>P / mbar</t>
  </si>
  <si>
    <t>Potassium carbonate</t>
  </si>
  <si>
    <t xml:space="preserve">H2O (s) = H2O (g) </t>
  </si>
  <si>
    <t>Water from delta G = 8.1 kJ mol-1 at 25oC</t>
  </si>
  <si>
    <t>data from wiki water properties</t>
  </si>
  <si>
    <t>Water</t>
  </si>
  <si>
    <t>H2O(l) - H2O (g)</t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</si>
  <si>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CO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T / 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C</t>
    </r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</si>
  <si>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O T / 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C</t>
    </r>
  </si>
  <si>
    <t>Rubidium</t>
  </si>
  <si>
    <t>3.5 - 1.5</t>
  </si>
  <si>
    <t>Rb2CO3</t>
  </si>
  <si>
    <t>1.5 to 0.5</t>
  </si>
  <si>
    <t>Data for Rb from Donkers 2017</t>
  </si>
  <si>
    <t>(originally from glasser)</t>
  </si>
  <si>
    <t>1.5 -1</t>
  </si>
  <si>
    <r>
      <t>Rb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CO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(3.5 - 1.5) T / 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C</t>
    </r>
  </si>
  <si>
    <r>
      <t>Rb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CO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(1.5 - 1) T / 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C</t>
    </r>
  </si>
  <si>
    <t>Rubindium</t>
  </si>
  <si>
    <t>1.0-1</t>
  </si>
  <si>
    <r>
      <t>Rb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CO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(1 - 0) T / 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C</t>
    </r>
  </si>
  <si>
    <t>Calcium oxilate CaC2O4</t>
  </si>
  <si>
    <t>1-0</t>
  </si>
  <si>
    <r>
      <t xml:space="preserve">CaC2O4 (1 - 0) T / 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C</t>
    </r>
  </si>
  <si>
    <t>Water from steam tables</t>
  </si>
  <si>
    <t xml:space="preserve">A </t>
  </si>
  <si>
    <t>B</t>
  </si>
  <si>
    <t>C</t>
  </si>
  <si>
    <t>temp range</t>
  </si>
  <si>
    <t>ref</t>
  </si>
  <si>
    <t>Formula</t>
  </si>
  <si>
    <t>log10P = A-B/T-C</t>
  </si>
  <si>
    <t>in kPa</t>
  </si>
  <si>
    <t>kPa to mbar</t>
  </si>
  <si>
    <r>
      <t xml:space="preserve">T / </t>
    </r>
    <r>
      <rPr>
        <sz val="11"/>
        <color theme="1"/>
        <rFont val="Calibri"/>
        <family val="2"/>
      </rPr>
      <t>°C</t>
    </r>
  </si>
  <si>
    <t>T/ K</t>
  </si>
  <si>
    <t>log10P / kPa</t>
  </si>
  <si>
    <t>P /kPa</t>
  </si>
  <si>
    <t>P /mbar</t>
  </si>
  <si>
    <t>P / kPa</t>
  </si>
  <si>
    <t>log10P</t>
  </si>
  <si>
    <r>
      <t xml:space="preserve">H2O T / </t>
    </r>
    <r>
      <rPr>
        <sz val="11"/>
        <color theme="1"/>
        <rFont val="Calibri"/>
        <family val="2"/>
      </rPr>
      <t>°C</t>
    </r>
  </si>
  <si>
    <t>MgCl2</t>
  </si>
  <si>
    <t>6 mols to 4 mols</t>
  </si>
  <si>
    <t>MgCl2 (6 - 4)</t>
  </si>
  <si>
    <t>4 mols to 2 mols</t>
  </si>
  <si>
    <t>MgCl2 (4 - 2)</t>
  </si>
  <si>
    <t>2 to 1 mol</t>
  </si>
  <si>
    <t>MgCl2 (2 - 1)</t>
  </si>
  <si>
    <t>Data from Donkers 2017</t>
  </si>
  <si>
    <t>Also agrees with values in Scapino 2017</t>
  </si>
  <si>
    <t xml:space="preserve">gh proportion of </t>
  </si>
  <si>
    <r>
      <t>P</t>
    </r>
    <r>
      <rPr>
        <vertAlign val="subscript"/>
        <sz val="11"/>
        <color theme="1"/>
        <rFont val="Calibri"/>
        <family val="2"/>
        <scheme val="minor"/>
      </rPr>
      <t>(v(w))</t>
    </r>
    <r>
      <rPr>
        <sz val="11"/>
        <color theme="1"/>
        <rFont val="Calibri"/>
        <family val="2"/>
        <scheme val="minor"/>
      </rPr>
      <t xml:space="preserve"> / mbar</t>
    </r>
  </si>
  <si>
    <r>
      <t>K</t>
    </r>
    <r>
      <rPr>
        <sz val="11"/>
        <color theme="1"/>
        <rFont val="Calibri"/>
        <family val="2"/>
      </rPr>
      <t>₂</t>
    </r>
    <r>
      <rPr>
        <sz val="11"/>
        <color theme="1"/>
        <rFont val="Calibri"/>
        <family val="2"/>
        <scheme val="minor"/>
      </rPr>
      <t>CO</t>
    </r>
    <r>
      <rPr>
        <sz val="11"/>
        <color theme="1"/>
        <rFont val="Calibri"/>
        <family val="2"/>
      </rPr>
      <t>₃</t>
    </r>
    <r>
      <rPr>
        <sz val="11"/>
        <color theme="1"/>
        <rFont val="Calibri"/>
        <family val="2"/>
        <scheme val="minor"/>
      </rPr>
      <t xml:space="preserve"> (1.5 - 0.5)</t>
    </r>
  </si>
  <si>
    <r>
      <t>H</t>
    </r>
    <r>
      <rPr>
        <sz val="11"/>
        <color theme="1"/>
        <rFont val="Calibri"/>
        <family val="2"/>
      </rPr>
      <t>₂O</t>
    </r>
  </si>
  <si>
    <r>
      <t>Rb</t>
    </r>
    <r>
      <rPr>
        <sz val="11"/>
        <color theme="1"/>
        <rFont val="Calibri"/>
        <family val="2"/>
      </rPr>
      <t>₂CO₃ (3.5 - 1.5)</t>
    </r>
  </si>
  <si>
    <r>
      <t>CaC</t>
    </r>
    <r>
      <rPr>
        <sz val="11"/>
        <color theme="1"/>
        <rFont val="Calibri"/>
        <family val="2"/>
      </rPr>
      <t>₂O₄ (1 -0)</t>
    </r>
  </si>
  <si>
    <r>
      <t>Rb</t>
    </r>
    <r>
      <rPr>
        <sz val="11"/>
        <color theme="1"/>
        <rFont val="Calibri"/>
        <family val="2"/>
      </rPr>
      <t>₂CO₃ (1 - 0)</t>
    </r>
  </si>
  <si>
    <r>
      <t>MgCl</t>
    </r>
    <r>
      <rPr>
        <sz val="11"/>
        <color theme="1"/>
        <rFont val="Calibri"/>
        <family val="2"/>
      </rPr>
      <t>₂ (6 - 4)</t>
    </r>
  </si>
  <si>
    <r>
      <t>MgCl</t>
    </r>
    <r>
      <rPr>
        <sz val="11"/>
        <color theme="1"/>
        <rFont val="Calibri"/>
        <family val="2"/>
      </rPr>
      <t>₂ (4 - 2)</t>
    </r>
  </si>
  <si>
    <r>
      <t>MgCl</t>
    </r>
    <r>
      <rPr>
        <sz val="11"/>
        <color theme="1"/>
        <rFont val="Calibri"/>
        <family val="2"/>
      </rPr>
      <t>₂ (2 - 1)</t>
    </r>
  </si>
  <si>
    <r>
      <t>Rb</t>
    </r>
    <r>
      <rPr>
        <sz val="11"/>
        <color theme="1"/>
        <rFont val="Calibri"/>
        <family val="2"/>
      </rPr>
      <t>₂CO₃ (1.5 - 1.0)</t>
    </r>
  </si>
  <si>
    <t>12 mbar</t>
  </si>
  <si>
    <t>20 mbar</t>
  </si>
  <si>
    <r>
      <t xml:space="preserve">temperature / </t>
    </r>
    <r>
      <rPr>
        <sz val="11"/>
        <color theme="1"/>
        <rFont val="Calibri"/>
        <family val="2"/>
      </rPr>
      <t>°C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</si>
</sst>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2" borderId="0" xfId="0" applyFill="1" applyAlignment="1">
      <alignment wrapText="1"/>
    </xf>
    <xf numFmtId="0" fontId="0" fillId="3" borderId="0" xfId="0" applyFill="1"/>
    <xf numFmtId="0" fontId="0" fillId="3" borderId="0" xfId="0" applyFill="1" applyAlignment="1">
      <alignment wrapText="1"/>
    </xf>
    <xf numFmtId="16" fontId="0" fillId="0" borderId="0" xfId="0" applyNumberFormat="1"/>
    <xf numFmtId="0" fontId="0" fillId="4" borderId="0" xfId="0" applyFill="1"/>
    <xf numFmtId="0" fontId="0" fillId="0" borderId="0" xfId="0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Relationship Id="rId4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6541210017614223E-2"/>
          <c:y val="1.416366724166798E-2"/>
          <c:w val="0.86465746851183445"/>
          <c:h val="0.885523275310088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'for graphs'!$C$2</c:f>
              <c:strCache>
                <c:ptCount val="1"/>
                <c:pt idx="0">
                  <c:v>H₂O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'for graphs'!$C$3:$C$111</c:f>
              <c:numCache>
                <c:formatCode>General</c:formatCode>
                <c:ptCount val="109"/>
                <c:pt idx="0">
                  <c:v>-45.473280000000003</c:v>
                </c:pt>
                <c:pt idx="1">
                  <c:v>-39.083779999999997</c:v>
                </c:pt>
                <c:pt idx="2">
                  <c:v>-35.142479999999999</c:v>
                </c:pt>
                <c:pt idx="3">
                  <c:v>-32.248550000000002</c:v>
                </c:pt>
                <c:pt idx="4">
                  <c:v>-29.945489999999999</c:v>
                </c:pt>
                <c:pt idx="5">
                  <c:v>-28.024560000000001</c:v>
                </c:pt>
                <c:pt idx="6">
                  <c:v>-26.372140000000002</c:v>
                </c:pt>
                <c:pt idx="7">
                  <c:v>-24.919270000000001</c:v>
                </c:pt>
                <c:pt idx="8">
                  <c:v>-23.62086</c:v>
                </c:pt>
                <c:pt idx="9">
                  <c:v>-22.445720000000001</c:v>
                </c:pt>
                <c:pt idx="10">
                  <c:v>-14.376670000000001</c:v>
                </c:pt>
                <c:pt idx="11">
                  <c:v>-9.3661899999999996</c:v>
                </c:pt>
                <c:pt idx="12">
                  <c:v>-5.6709500000000004</c:v>
                </c:pt>
                <c:pt idx="13">
                  <c:v>-2.7202999999999999</c:v>
                </c:pt>
                <c:pt idx="14">
                  <c:v>-0.25248999999999999</c:v>
                </c:pt>
                <c:pt idx="15">
                  <c:v>1.8752800000000001</c:v>
                </c:pt>
                <c:pt idx="16">
                  <c:v>3.74986</c:v>
                </c:pt>
                <c:pt idx="17">
                  <c:v>5.4281600000000001</c:v>
                </c:pt>
                <c:pt idx="18">
                  <c:v>6.94956</c:v>
                </c:pt>
                <c:pt idx="19">
                  <c:v>8.3425100000000008</c:v>
                </c:pt>
                <c:pt idx="20">
                  <c:v>9.6282499999999995</c:v>
                </c:pt>
                <c:pt idx="21">
                  <c:v>10.823079999999999</c:v>
                </c:pt>
                <c:pt idx="22">
                  <c:v>11.93976</c:v>
                </c:pt>
                <c:pt idx="23">
                  <c:v>12.988519999999999</c:v>
                </c:pt>
                <c:pt idx="24">
                  <c:v>13.97767</c:v>
                </c:pt>
                <c:pt idx="25">
                  <c:v>14.91404</c:v>
                </c:pt>
                <c:pt idx="26">
                  <c:v>15.80335</c:v>
                </c:pt>
                <c:pt idx="27">
                  <c:v>16.650410000000001</c:v>
                </c:pt>
                <c:pt idx="28">
                  <c:v>17.459320000000002</c:v>
                </c:pt>
                <c:pt idx="29">
                  <c:v>18.23359</c:v>
                </c:pt>
                <c:pt idx="30">
                  <c:v>18.97626</c:v>
                </c:pt>
                <c:pt idx="31">
                  <c:v>19.690000000000001</c:v>
                </c:pt>
                <c:pt idx="32">
                  <c:v>20.377130000000001</c:v>
                </c:pt>
                <c:pt idx="33">
                  <c:v>21.0397</c:v>
                </c:pt>
                <c:pt idx="34">
                  <c:v>21.67952</c:v>
                </c:pt>
                <c:pt idx="35">
                  <c:v>22.298210000000001</c:v>
                </c:pt>
                <c:pt idx="36">
                  <c:v>22.89724</c:v>
                </c:pt>
                <c:pt idx="37">
                  <c:v>23.477879999999999</c:v>
                </c:pt>
                <c:pt idx="38">
                  <c:v>24.041329999999999</c:v>
                </c:pt>
                <c:pt idx="39">
                  <c:v>24.588650000000001</c:v>
                </c:pt>
                <c:pt idx="40">
                  <c:v>25.12079</c:v>
                </c:pt>
                <c:pt idx="41">
                  <c:v>25.638649999999998</c:v>
                </c:pt>
                <c:pt idx="42">
                  <c:v>26.14301</c:v>
                </c:pt>
                <c:pt idx="43">
                  <c:v>26.634630000000001</c:v>
                </c:pt>
                <c:pt idx="44">
                  <c:v>27.114170000000001</c:v>
                </c:pt>
                <c:pt idx="45">
                  <c:v>27.582260000000002</c:v>
                </c:pt>
                <c:pt idx="46">
                  <c:v>28.039480000000001</c:v>
                </c:pt>
                <c:pt idx="47">
                  <c:v>28.486350000000002</c:v>
                </c:pt>
                <c:pt idx="48">
                  <c:v>28.923369999999998</c:v>
                </c:pt>
                <c:pt idx="49">
                  <c:v>29.350999999999999</c:v>
                </c:pt>
                <c:pt idx="50">
                  <c:v>29.769659999999998</c:v>
                </c:pt>
                <c:pt idx="51">
                  <c:v>30.179749999999999</c:v>
                </c:pt>
                <c:pt idx="52">
                  <c:v>30.58164</c:v>
                </c:pt>
                <c:pt idx="53">
                  <c:v>30.975680000000001</c:v>
                </c:pt>
                <c:pt idx="54">
                  <c:v>31.362179999999999</c:v>
                </c:pt>
                <c:pt idx="55">
                  <c:v>31.74147</c:v>
                </c:pt>
                <c:pt idx="56">
                  <c:v>32.113810000000001</c:v>
                </c:pt>
                <c:pt idx="57">
                  <c:v>32.479489999999998</c:v>
                </c:pt>
                <c:pt idx="58">
                  <c:v>32.838749999999997</c:v>
                </c:pt>
                <c:pt idx="59">
                  <c:v>33.191839999999999</c:v>
                </c:pt>
                <c:pt idx="60">
                  <c:v>33.538969999999999</c:v>
                </c:pt>
                <c:pt idx="61">
                  <c:v>33.880369999999999</c:v>
                </c:pt>
                <c:pt idx="62">
                  <c:v>34.216230000000003</c:v>
                </c:pt>
                <c:pt idx="63">
                  <c:v>34.54674</c:v>
                </c:pt>
                <c:pt idx="64">
                  <c:v>34.87209</c:v>
                </c:pt>
                <c:pt idx="65">
                  <c:v>35.192439999999998</c:v>
                </c:pt>
                <c:pt idx="66">
                  <c:v>35.507959999999997</c:v>
                </c:pt>
                <c:pt idx="67">
                  <c:v>35.818809999999999</c:v>
                </c:pt>
                <c:pt idx="68">
                  <c:v>36.125129999999999</c:v>
                </c:pt>
                <c:pt idx="69">
                  <c:v>36.427070000000001</c:v>
                </c:pt>
                <c:pt idx="70">
                  <c:v>36.72475</c:v>
                </c:pt>
                <c:pt idx="71">
                  <c:v>37.01831</c:v>
                </c:pt>
                <c:pt idx="72">
                  <c:v>37.307859999999998</c:v>
                </c:pt>
                <c:pt idx="73">
                  <c:v>37.593530000000001</c:v>
                </c:pt>
                <c:pt idx="74">
                  <c:v>37.875419999999998</c:v>
                </c:pt>
                <c:pt idx="75">
                  <c:v>38.153640000000003</c:v>
                </c:pt>
                <c:pt idx="76">
                  <c:v>38.4283</c:v>
                </c:pt>
                <c:pt idx="77">
                  <c:v>38.699480000000001</c:v>
                </c:pt>
                <c:pt idx="78">
                  <c:v>38.967289999999998</c:v>
                </c:pt>
                <c:pt idx="79">
                  <c:v>39.231819999999999</c:v>
                </c:pt>
                <c:pt idx="80">
                  <c:v>39.49315</c:v>
                </c:pt>
                <c:pt idx="81">
                  <c:v>39.751359999999998</c:v>
                </c:pt>
                <c:pt idx="82">
                  <c:v>40.006529999999998</c:v>
                </c:pt>
                <c:pt idx="83">
                  <c:v>40.258740000000003</c:v>
                </c:pt>
                <c:pt idx="84">
                  <c:v>40.508069999999996</c:v>
                </c:pt>
                <c:pt idx="85">
                  <c:v>40.754579999999997</c:v>
                </c:pt>
                <c:pt idx="86">
                  <c:v>40.998339999999999</c:v>
                </c:pt>
                <c:pt idx="87">
                  <c:v>41.239420000000003</c:v>
                </c:pt>
                <c:pt idx="88">
                  <c:v>41.477879999999999</c:v>
                </c:pt>
                <c:pt idx="89">
                  <c:v>41.713790000000003</c:v>
                </c:pt>
                <c:pt idx="90">
                  <c:v>41.947189999999999</c:v>
                </c:pt>
                <c:pt idx="91">
                  <c:v>42.178150000000002</c:v>
                </c:pt>
                <c:pt idx="92">
                  <c:v>42.40672</c:v>
                </c:pt>
                <c:pt idx="93">
                  <c:v>42.632959999999997</c:v>
                </c:pt>
                <c:pt idx="94">
                  <c:v>42.856920000000002</c:v>
                </c:pt>
                <c:pt idx="95">
                  <c:v>43.07864</c:v>
                </c:pt>
                <c:pt idx="96">
                  <c:v>43.298180000000002</c:v>
                </c:pt>
                <c:pt idx="97">
                  <c:v>43.515569999999997</c:v>
                </c:pt>
                <c:pt idx="98">
                  <c:v>43.730879999999999</c:v>
                </c:pt>
                <c:pt idx="99">
                  <c:v>43.944130000000001</c:v>
                </c:pt>
                <c:pt idx="100">
                  <c:v>44.155369999999998</c:v>
                </c:pt>
                <c:pt idx="101">
                  <c:v>44.364640000000001</c:v>
                </c:pt>
                <c:pt idx="102">
                  <c:v>44.571980000000003</c:v>
                </c:pt>
                <c:pt idx="103">
                  <c:v>44.777430000000003</c:v>
                </c:pt>
                <c:pt idx="104">
                  <c:v>44.981029999999997</c:v>
                </c:pt>
                <c:pt idx="105">
                  <c:v>45.182810000000003</c:v>
                </c:pt>
                <c:pt idx="106">
                  <c:v>45.382809999999999</c:v>
                </c:pt>
                <c:pt idx="107">
                  <c:v>45.581049999999998</c:v>
                </c:pt>
                <c:pt idx="108">
                  <c:v>45.77758</c:v>
                </c:pt>
              </c:numCache>
            </c:numRef>
          </c:xVal>
          <c:yVal>
            <c:numRef>
              <c:f>'for graphs'!$A$3:$A$111</c:f>
              <c:numCache>
                <c:formatCode>General</c:formatCode>
                <c:ptCount val="10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  <c:pt idx="23">
                  <c:v>15</c:v>
                </c:pt>
                <c:pt idx="24">
                  <c:v>16</c:v>
                </c:pt>
                <c:pt idx="25">
                  <c:v>17</c:v>
                </c:pt>
                <c:pt idx="26">
                  <c:v>18</c:v>
                </c:pt>
                <c:pt idx="27">
                  <c:v>19</c:v>
                </c:pt>
                <c:pt idx="28">
                  <c:v>20</c:v>
                </c:pt>
                <c:pt idx="29">
                  <c:v>21</c:v>
                </c:pt>
                <c:pt idx="30">
                  <c:v>22</c:v>
                </c:pt>
                <c:pt idx="31">
                  <c:v>23</c:v>
                </c:pt>
                <c:pt idx="32">
                  <c:v>24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29</c:v>
                </c:pt>
                <c:pt idx="38">
                  <c:v>30</c:v>
                </c:pt>
                <c:pt idx="39">
                  <c:v>31</c:v>
                </c:pt>
                <c:pt idx="40">
                  <c:v>32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36</c:v>
                </c:pt>
                <c:pt idx="45">
                  <c:v>37</c:v>
                </c:pt>
                <c:pt idx="46">
                  <c:v>38</c:v>
                </c:pt>
                <c:pt idx="47">
                  <c:v>39</c:v>
                </c:pt>
                <c:pt idx="48">
                  <c:v>40</c:v>
                </c:pt>
                <c:pt idx="49">
                  <c:v>41</c:v>
                </c:pt>
                <c:pt idx="50">
                  <c:v>42</c:v>
                </c:pt>
                <c:pt idx="51">
                  <c:v>43</c:v>
                </c:pt>
                <c:pt idx="52">
                  <c:v>44</c:v>
                </c:pt>
                <c:pt idx="53">
                  <c:v>45</c:v>
                </c:pt>
                <c:pt idx="54">
                  <c:v>46</c:v>
                </c:pt>
                <c:pt idx="55">
                  <c:v>47</c:v>
                </c:pt>
                <c:pt idx="56">
                  <c:v>48</c:v>
                </c:pt>
                <c:pt idx="57">
                  <c:v>49</c:v>
                </c:pt>
                <c:pt idx="58">
                  <c:v>50</c:v>
                </c:pt>
                <c:pt idx="59">
                  <c:v>51</c:v>
                </c:pt>
                <c:pt idx="60">
                  <c:v>52</c:v>
                </c:pt>
                <c:pt idx="61">
                  <c:v>53</c:v>
                </c:pt>
                <c:pt idx="62">
                  <c:v>54</c:v>
                </c:pt>
                <c:pt idx="63">
                  <c:v>55</c:v>
                </c:pt>
                <c:pt idx="64">
                  <c:v>56</c:v>
                </c:pt>
                <c:pt idx="65">
                  <c:v>57</c:v>
                </c:pt>
                <c:pt idx="66">
                  <c:v>58</c:v>
                </c:pt>
                <c:pt idx="67">
                  <c:v>59</c:v>
                </c:pt>
                <c:pt idx="68">
                  <c:v>60</c:v>
                </c:pt>
                <c:pt idx="69">
                  <c:v>61</c:v>
                </c:pt>
                <c:pt idx="70">
                  <c:v>62</c:v>
                </c:pt>
                <c:pt idx="71">
                  <c:v>63</c:v>
                </c:pt>
                <c:pt idx="72">
                  <c:v>64</c:v>
                </c:pt>
                <c:pt idx="73">
                  <c:v>65</c:v>
                </c:pt>
                <c:pt idx="74">
                  <c:v>66</c:v>
                </c:pt>
                <c:pt idx="75">
                  <c:v>67</c:v>
                </c:pt>
                <c:pt idx="76">
                  <c:v>68</c:v>
                </c:pt>
                <c:pt idx="77">
                  <c:v>69</c:v>
                </c:pt>
                <c:pt idx="78">
                  <c:v>70</c:v>
                </c:pt>
                <c:pt idx="79">
                  <c:v>71</c:v>
                </c:pt>
                <c:pt idx="80">
                  <c:v>72</c:v>
                </c:pt>
                <c:pt idx="81">
                  <c:v>73</c:v>
                </c:pt>
                <c:pt idx="82">
                  <c:v>74</c:v>
                </c:pt>
                <c:pt idx="83">
                  <c:v>75</c:v>
                </c:pt>
                <c:pt idx="84">
                  <c:v>76</c:v>
                </c:pt>
                <c:pt idx="85">
                  <c:v>77</c:v>
                </c:pt>
                <c:pt idx="86">
                  <c:v>78</c:v>
                </c:pt>
                <c:pt idx="87">
                  <c:v>79</c:v>
                </c:pt>
                <c:pt idx="88">
                  <c:v>80</c:v>
                </c:pt>
                <c:pt idx="89">
                  <c:v>81</c:v>
                </c:pt>
                <c:pt idx="90">
                  <c:v>82</c:v>
                </c:pt>
                <c:pt idx="91">
                  <c:v>83</c:v>
                </c:pt>
                <c:pt idx="92">
                  <c:v>84</c:v>
                </c:pt>
                <c:pt idx="93">
                  <c:v>85</c:v>
                </c:pt>
                <c:pt idx="94">
                  <c:v>86</c:v>
                </c:pt>
                <c:pt idx="95">
                  <c:v>87</c:v>
                </c:pt>
                <c:pt idx="96">
                  <c:v>88</c:v>
                </c:pt>
                <c:pt idx="97">
                  <c:v>89</c:v>
                </c:pt>
                <c:pt idx="98">
                  <c:v>90</c:v>
                </c:pt>
                <c:pt idx="99">
                  <c:v>91</c:v>
                </c:pt>
                <c:pt idx="100">
                  <c:v>92</c:v>
                </c:pt>
                <c:pt idx="101">
                  <c:v>93</c:v>
                </c:pt>
                <c:pt idx="102">
                  <c:v>94</c:v>
                </c:pt>
                <c:pt idx="103">
                  <c:v>95</c:v>
                </c:pt>
                <c:pt idx="104">
                  <c:v>96</c:v>
                </c:pt>
                <c:pt idx="105">
                  <c:v>97</c:v>
                </c:pt>
                <c:pt idx="106">
                  <c:v>98</c:v>
                </c:pt>
                <c:pt idx="107">
                  <c:v>99</c:v>
                </c:pt>
                <c:pt idx="108">
                  <c:v>100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'for graphs'!$H$2</c:f>
              <c:strCache>
                <c:ptCount val="1"/>
                <c:pt idx="0">
                  <c:v>MgCl₂ (6 - 4)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'for graphs'!$H$3:$H$111</c:f>
              <c:numCache>
                <c:formatCode>General</c:formatCode>
                <c:ptCount val="109"/>
                <c:pt idx="0">
                  <c:v>-1.9217</c:v>
                </c:pt>
                <c:pt idx="1">
                  <c:v>5.5640000000000001</c:v>
                </c:pt>
                <c:pt idx="2">
                  <c:v>10.137549999999999</c:v>
                </c:pt>
                <c:pt idx="3">
                  <c:v>13.474629999999999</c:v>
                </c:pt>
                <c:pt idx="4">
                  <c:v>16.117719999999998</c:v>
                </c:pt>
                <c:pt idx="5">
                  <c:v>18.31373</c:v>
                </c:pt>
                <c:pt idx="6">
                  <c:v>20.196619999999999</c:v>
                </c:pt>
                <c:pt idx="7">
                  <c:v>21.84742</c:v>
                </c:pt>
                <c:pt idx="8">
                  <c:v>23.319040000000001</c:v>
                </c:pt>
                <c:pt idx="9">
                  <c:v>24.647939999999998</c:v>
                </c:pt>
                <c:pt idx="10">
                  <c:v>33.696539999999999</c:v>
                </c:pt>
                <c:pt idx="11">
                  <c:v>39.249160000000003</c:v>
                </c:pt>
                <c:pt idx="12">
                  <c:v>43.312260000000002</c:v>
                </c:pt>
                <c:pt idx="13">
                  <c:v>46.537370000000003</c:v>
                </c:pt>
                <c:pt idx="14">
                  <c:v>49.221690000000002</c:v>
                </c:pt>
                <c:pt idx="15">
                  <c:v>51.52666</c:v>
                </c:pt>
                <c:pt idx="16">
                  <c:v>53.550130000000003</c:v>
                </c:pt>
                <c:pt idx="17">
                  <c:v>55.356009999999998</c:v>
                </c:pt>
                <c:pt idx="18">
                  <c:v>56.988430000000001</c:v>
                </c:pt>
                <c:pt idx="19">
                  <c:v>58.47916</c:v>
                </c:pt>
                <c:pt idx="20">
                  <c:v>59.851909999999997</c:v>
                </c:pt>
                <c:pt idx="21">
                  <c:v>61.124780000000001</c:v>
                </c:pt>
                <c:pt idx="22">
                  <c:v>62.311979999999998</c:v>
                </c:pt>
                <c:pt idx="23">
                  <c:v>63.424849999999999</c:v>
                </c:pt>
                <c:pt idx="24">
                  <c:v>64.472570000000005</c:v>
                </c:pt>
                <c:pt idx="25">
                  <c:v>65.462710000000001</c:v>
                </c:pt>
                <c:pt idx="26">
                  <c:v>66.401570000000007</c:v>
                </c:pt>
                <c:pt idx="27">
                  <c:v>67.294460000000001</c:v>
                </c:pt>
                <c:pt idx="28">
                  <c:v>68.145899999999997</c:v>
                </c:pt>
                <c:pt idx="29">
                  <c:v>68.959739999999996</c:v>
                </c:pt>
                <c:pt idx="30">
                  <c:v>69.739339999999999</c:v>
                </c:pt>
                <c:pt idx="31">
                  <c:v>70.487610000000004</c:v>
                </c:pt>
                <c:pt idx="32">
                  <c:v>71.207089999999994</c:v>
                </c:pt>
                <c:pt idx="33">
                  <c:v>71.900040000000004</c:v>
                </c:pt>
                <c:pt idx="34">
                  <c:v>72.568430000000006</c:v>
                </c:pt>
                <c:pt idx="35">
                  <c:v>73.21405</c:v>
                </c:pt>
                <c:pt idx="36">
                  <c:v>73.838470000000001</c:v>
                </c:pt>
                <c:pt idx="37">
                  <c:v>74.443110000000004</c:v>
                </c:pt>
                <c:pt idx="38">
                  <c:v>75.029259999999994</c:v>
                </c:pt>
                <c:pt idx="39">
                  <c:v>75.598070000000007</c:v>
                </c:pt>
                <c:pt idx="40">
                  <c:v>76.150589999999994</c:v>
                </c:pt>
                <c:pt idx="41">
                  <c:v>76.687780000000004</c:v>
                </c:pt>
                <c:pt idx="42">
                  <c:v>77.210520000000002</c:v>
                </c:pt>
                <c:pt idx="43">
                  <c:v>77.7196</c:v>
                </c:pt>
                <c:pt idx="44">
                  <c:v>78.215760000000003</c:v>
                </c:pt>
                <c:pt idx="45">
                  <c:v>78.699669999999998</c:v>
                </c:pt>
                <c:pt idx="46">
                  <c:v>79.171949999999995</c:v>
                </c:pt>
                <c:pt idx="47">
                  <c:v>79.633189999999999</c:v>
                </c:pt>
                <c:pt idx="48">
                  <c:v>80.083910000000003</c:v>
                </c:pt>
                <c:pt idx="49">
                  <c:v>80.524609999999996</c:v>
                </c:pt>
                <c:pt idx="50">
                  <c:v>80.955759999999998</c:v>
                </c:pt>
                <c:pt idx="51">
                  <c:v>81.377769999999998</c:v>
                </c:pt>
                <c:pt idx="52">
                  <c:v>81.791060000000002</c:v>
                </c:pt>
                <c:pt idx="53">
                  <c:v>82.195989999999995</c:v>
                </c:pt>
                <c:pt idx="54">
                  <c:v>82.592910000000003</c:v>
                </c:pt>
                <c:pt idx="55">
                  <c:v>82.982159999999993</c:v>
                </c:pt>
                <c:pt idx="56">
                  <c:v>83.36403</c:v>
                </c:pt>
                <c:pt idx="57">
                  <c:v>83.738829999999993</c:v>
                </c:pt>
                <c:pt idx="58">
                  <c:v>84.106819999999999</c:v>
                </c:pt>
                <c:pt idx="59">
                  <c:v>84.468260000000001</c:v>
                </c:pt>
                <c:pt idx="60">
                  <c:v>84.823390000000003</c:v>
                </c:pt>
                <c:pt idx="61">
                  <c:v>85.172449999999998</c:v>
                </c:pt>
                <c:pt idx="62">
                  <c:v>85.515640000000005</c:v>
                </c:pt>
                <c:pt idx="63">
                  <c:v>85.853170000000006</c:v>
                </c:pt>
                <c:pt idx="64">
                  <c:v>86.185239999999993</c:v>
                </c:pt>
                <c:pt idx="65">
                  <c:v>86.512029999999996</c:v>
                </c:pt>
                <c:pt idx="66">
                  <c:v>86.83372</c:v>
                </c:pt>
                <c:pt idx="67">
                  <c:v>87.150469999999999</c:v>
                </c:pt>
                <c:pt idx="68">
                  <c:v>87.462440000000001</c:v>
                </c:pt>
                <c:pt idx="69">
                  <c:v>87.769779999999997</c:v>
                </c:pt>
                <c:pt idx="70">
                  <c:v>88.072630000000004</c:v>
                </c:pt>
                <c:pt idx="71">
                  <c:v>88.371139999999997</c:v>
                </c:pt>
                <c:pt idx="72">
                  <c:v>88.665419999999997</c:v>
                </c:pt>
                <c:pt idx="73">
                  <c:v>88.955609999999993</c:v>
                </c:pt>
                <c:pt idx="74">
                  <c:v>89.241829999999993</c:v>
                </c:pt>
                <c:pt idx="75">
                  <c:v>89.524180000000001</c:v>
                </c:pt>
                <c:pt idx="76">
                  <c:v>89.802790000000002</c:v>
                </c:pt>
                <c:pt idx="77">
                  <c:v>90.077740000000006</c:v>
                </c:pt>
                <c:pt idx="78">
                  <c:v>90.349149999999995</c:v>
                </c:pt>
                <c:pt idx="79">
                  <c:v>90.617099999999994</c:v>
                </c:pt>
                <c:pt idx="80">
                  <c:v>90.881690000000006</c:v>
                </c:pt>
                <c:pt idx="81">
                  <c:v>91.143010000000004</c:v>
                </c:pt>
                <c:pt idx="82">
                  <c:v>91.401139999999998</c:v>
                </c:pt>
                <c:pt idx="83">
                  <c:v>91.656170000000003</c:v>
                </c:pt>
                <c:pt idx="84">
                  <c:v>91.908169999999998</c:v>
                </c:pt>
                <c:pt idx="85">
                  <c:v>92.157210000000006</c:v>
                </c:pt>
                <c:pt idx="86">
                  <c:v>92.403379999999999</c:v>
                </c:pt>
                <c:pt idx="87">
                  <c:v>92.646730000000005</c:v>
                </c:pt>
                <c:pt idx="88">
                  <c:v>92.887339999999995</c:v>
                </c:pt>
                <c:pt idx="89">
                  <c:v>93.125280000000004</c:v>
                </c:pt>
                <c:pt idx="90">
                  <c:v>93.360590000000002</c:v>
                </c:pt>
                <c:pt idx="91">
                  <c:v>93.593360000000004</c:v>
                </c:pt>
                <c:pt idx="92">
                  <c:v>93.823620000000005</c:v>
                </c:pt>
                <c:pt idx="93">
                  <c:v>94.051450000000003</c:v>
                </c:pt>
                <c:pt idx="94">
                  <c:v>94.276889999999995</c:v>
                </c:pt>
                <c:pt idx="95">
                  <c:v>94.499989999999997</c:v>
                </c:pt>
                <c:pt idx="96">
                  <c:v>94.72081</c:v>
                </c:pt>
                <c:pt idx="97">
                  <c:v>94.939400000000006</c:v>
                </c:pt>
                <c:pt idx="98">
                  <c:v>95.155799999999999</c:v>
                </c:pt>
                <c:pt idx="99">
                  <c:v>95.370050000000006</c:v>
                </c:pt>
                <c:pt idx="100">
                  <c:v>95.582220000000007</c:v>
                </c:pt>
                <c:pt idx="101">
                  <c:v>95.792330000000007</c:v>
                </c:pt>
                <c:pt idx="102">
                  <c:v>96.000420000000005</c:v>
                </c:pt>
                <c:pt idx="103">
                  <c:v>96.206549999999993</c:v>
                </c:pt>
                <c:pt idx="104">
                  <c:v>96.410749999999993</c:v>
                </c:pt>
                <c:pt idx="105">
                  <c:v>96.613050000000001</c:v>
                </c:pt>
                <c:pt idx="106">
                  <c:v>96.813490000000002</c:v>
                </c:pt>
                <c:pt idx="107">
                  <c:v>97.012119999999996</c:v>
                </c:pt>
                <c:pt idx="108">
                  <c:v>97.208950000000002</c:v>
                </c:pt>
              </c:numCache>
              <c:extLst xmlns:c15="http://schemas.microsoft.com/office/drawing/2012/chart"/>
            </c:numRef>
          </c:xVal>
          <c:yVal>
            <c:numRef>
              <c:f>'for graphs'!$A$3:$A$111</c:f>
              <c:numCache>
                <c:formatCode>General</c:formatCode>
                <c:ptCount val="10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  <c:pt idx="23">
                  <c:v>15</c:v>
                </c:pt>
                <c:pt idx="24">
                  <c:v>16</c:v>
                </c:pt>
                <c:pt idx="25">
                  <c:v>17</c:v>
                </c:pt>
                <c:pt idx="26">
                  <c:v>18</c:v>
                </c:pt>
                <c:pt idx="27">
                  <c:v>19</c:v>
                </c:pt>
                <c:pt idx="28">
                  <c:v>20</c:v>
                </c:pt>
                <c:pt idx="29">
                  <c:v>21</c:v>
                </c:pt>
                <c:pt idx="30">
                  <c:v>22</c:v>
                </c:pt>
                <c:pt idx="31">
                  <c:v>23</c:v>
                </c:pt>
                <c:pt idx="32">
                  <c:v>24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29</c:v>
                </c:pt>
                <c:pt idx="38">
                  <c:v>30</c:v>
                </c:pt>
                <c:pt idx="39">
                  <c:v>31</c:v>
                </c:pt>
                <c:pt idx="40">
                  <c:v>32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36</c:v>
                </c:pt>
                <c:pt idx="45">
                  <c:v>37</c:v>
                </c:pt>
                <c:pt idx="46">
                  <c:v>38</c:v>
                </c:pt>
                <c:pt idx="47">
                  <c:v>39</c:v>
                </c:pt>
                <c:pt idx="48">
                  <c:v>40</c:v>
                </c:pt>
                <c:pt idx="49">
                  <c:v>41</c:v>
                </c:pt>
                <c:pt idx="50">
                  <c:v>42</c:v>
                </c:pt>
                <c:pt idx="51">
                  <c:v>43</c:v>
                </c:pt>
                <c:pt idx="52">
                  <c:v>44</c:v>
                </c:pt>
                <c:pt idx="53">
                  <c:v>45</c:v>
                </c:pt>
                <c:pt idx="54">
                  <c:v>46</c:v>
                </c:pt>
                <c:pt idx="55">
                  <c:v>47</c:v>
                </c:pt>
                <c:pt idx="56">
                  <c:v>48</c:v>
                </c:pt>
                <c:pt idx="57">
                  <c:v>49</c:v>
                </c:pt>
                <c:pt idx="58">
                  <c:v>50</c:v>
                </c:pt>
                <c:pt idx="59">
                  <c:v>51</c:v>
                </c:pt>
                <c:pt idx="60">
                  <c:v>52</c:v>
                </c:pt>
                <c:pt idx="61">
                  <c:v>53</c:v>
                </c:pt>
                <c:pt idx="62">
                  <c:v>54</c:v>
                </c:pt>
                <c:pt idx="63">
                  <c:v>55</c:v>
                </c:pt>
                <c:pt idx="64">
                  <c:v>56</c:v>
                </c:pt>
                <c:pt idx="65">
                  <c:v>57</c:v>
                </c:pt>
                <c:pt idx="66">
                  <c:v>58</c:v>
                </c:pt>
                <c:pt idx="67">
                  <c:v>59</c:v>
                </c:pt>
                <c:pt idx="68">
                  <c:v>60</c:v>
                </c:pt>
                <c:pt idx="69">
                  <c:v>61</c:v>
                </c:pt>
                <c:pt idx="70">
                  <c:v>62</c:v>
                </c:pt>
                <c:pt idx="71">
                  <c:v>63</c:v>
                </c:pt>
                <c:pt idx="72">
                  <c:v>64</c:v>
                </c:pt>
                <c:pt idx="73">
                  <c:v>65</c:v>
                </c:pt>
                <c:pt idx="74">
                  <c:v>66</c:v>
                </c:pt>
                <c:pt idx="75">
                  <c:v>67</c:v>
                </c:pt>
                <c:pt idx="76">
                  <c:v>68</c:v>
                </c:pt>
                <c:pt idx="77">
                  <c:v>69</c:v>
                </c:pt>
                <c:pt idx="78">
                  <c:v>70</c:v>
                </c:pt>
                <c:pt idx="79">
                  <c:v>71</c:v>
                </c:pt>
                <c:pt idx="80">
                  <c:v>72</c:v>
                </c:pt>
                <c:pt idx="81">
                  <c:v>73</c:v>
                </c:pt>
                <c:pt idx="82">
                  <c:v>74</c:v>
                </c:pt>
                <c:pt idx="83">
                  <c:v>75</c:v>
                </c:pt>
                <c:pt idx="84">
                  <c:v>76</c:v>
                </c:pt>
                <c:pt idx="85">
                  <c:v>77</c:v>
                </c:pt>
                <c:pt idx="86">
                  <c:v>78</c:v>
                </c:pt>
                <c:pt idx="87">
                  <c:v>79</c:v>
                </c:pt>
                <c:pt idx="88">
                  <c:v>80</c:v>
                </c:pt>
                <c:pt idx="89">
                  <c:v>81</c:v>
                </c:pt>
                <c:pt idx="90">
                  <c:v>82</c:v>
                </c:pt>
                <c:pt idx="91">
                  <c:v>83</c:v>
                </c:pt>
                <c:pt idx="92">
                  <c:v>84</c:v>
                </c:pt>
                <c:pt idx="93">
                  <c:v>85</c:v>
                </c:pt>
                <c:pt idx="94">
                  <c:v>86</c:v>
                </c:pt>
                <c:pt idx="95">
                  <c:v>87</c:v>
                </c:pt>
                <c:pt idx="96">
                  <c:v>88</c:v>
                </c:pt>
                <c:pt idx="97">
                  <c:v>89</c:v>
                </c:pt>
                <c:pt idx="98">
                  <c:v>90</c:v>
                </c:pt>
                <c:pt idx="99">
                  <c:v>91</c:v>
                </c:pt>
                <c:pt idx="100">
                  <c:v>92</c:v>
                </c:pt>
                <c:pt idx="101">
                  <c:v>93</c:v>
                </c:pt>
                <c:pt idx="102">
                  <c:v>94</c:v>
                </c:pt>
                <c:pt idx="103">
                  <c:v>95</c:v>
                </c:pt>
                <c:pt idx="104">
                  <c:v>96</c:v>
                </c:pt>
                <c:pt idx="105">
                  <c:v>97</c:v>
                </c:pt>
                <c:pt idx="106">
                  <c:v>98</c:v>
                </c:pt>
                <c:pt idx="107">
                  <c:v>99</c:v>
                </c:pt>
                <c:pt idx="108">
                  <c:v>100</c:v>
                </c:pt>
              </c:numCache>
              <c:extLst xmlns:c15="http://schemas.microsoft.com/office/drawing/2012/chart"/>
            </c:numRef>
          </c:yVal>
          <c:smooth val="1"/>
        </c:ser>
        <c:ser>
          <c:idx val="2"/>
          <c:order val="2"/>
          <c:tx>
            <c:strRef>
              <c:f>'for graphs'!$I$2</c:f>
              <c:strCache>
                <c:ptCount val="1"/>
                <c:pt idx="0">
                  <c:v>MgCl₂ (4 - 2)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'for graphs'!$I$3:$I$111</c:f>
              <c:numCache>
                <c:formatCode>General</c:formatCode>
                <c:ptCount val="109"/>
                <c:pt idx="0">
                  <c:v>30.098009999999999</c:v>
                </c:pt>
                <c:pt idx="1">
                  <c:v>38.121609999999997</c:v>
                </c:pt>
                <c:pt idx="2">
                  <c:v>43.015039999999999</c:v>
                </c:pt>
                <c:pt idx="3">
                  <c:v>46.581339999999997</c:v>
                </c:pt>
                <c:pt idx="4">
                  <c:v>49.403480000000002</c:v>
                </c:pt>
                <c:pt idx="5">
                  <c:v>51.746580000000002</c:v>
                </c:pt>
                <c:pt idx="6">
                  <c:v>53.754370000000002</c:v>
                </c:pt>
                <c:pt idx="7">
                  <c:v>55.513759999999998</c:v>
                </c:pt>
                <c:pt idx="8">
                  <c:v>57.081440000000001</c:v>
                </c:pt>
                <c:pt idx="9">
                  <c:v>58.496519999999997</c:v>
                </c:pt>
                <c:pt idx="10">
                  <c:v>68.117109999999997</c:v>
                </c:pt>
                <c:pt idx="11">
                  <c:v>74.008009999999999</c:v>
                </c:pt>
                <c:pt idx="12">
                  <c:v>78.312529999999995</c:v>
                </c:pt>
                <c:pt idx="13">
                  <c:v>81.725610000000003</c:v>
                </c:pt>
                <c:pt idx="14">
                  <c:v>84.563900000000004</c:v>
                </c:pt>
                <c:pt idx="15">
                  <c:v>86.999300000000005</c:v>
                </c:pt>
                <c:pt idx="16">
                  <c:v>89.135900000000007</c:v>
                </c:pt>
                <c:pt idx="17">
                  <c:v>91.041669999999996</c:v>
                </c:pt>
                <c:pt idx="18">
                  <c:v>92.763509999999997</c:v>
                </c:pt>
                <c:pt idx="19">
                  <c:v>94.335189999999997</c:v>
                </c:pt>
                <c:pt idx="20">
                  <c:v>95.781859999999995</c:v>
                </c:pt>
                <c:pt idx="21">
                  <c:v>97.12276</c:v>
                </c:pt>
                <c:pt idx="22">
                  <c:v>98.372950000000003</c:v>
                </c:pt>
                <c:pt idx="23">
                  <c:v>99.544470000000004</c:v>
                </c:pt>
                <c:pt idx="24">
                  <c:v>100.64706</c:v>
                </c:pt>
                <c:pt idx="25">
                  <c:v>101.68875</c:v>
                </c:pt>
                <c:pt idx="26">
                  <c:v>102.67619999999999</c:v>
                </c:pt>
                <c:pt idx="27">
                  <c:v>103.61506</c:v>
                </c:pt>
                <c:pt idx="28">
                  <c:v>104.51009000000001</c:v>
                </c:pt>
                <c:pt idx="29">
                  <c:v>105.36539999999999</c:v>
                </c:pt>
                <c:pt idx="30">
                  <c:v>106.18453</c:v>
                </c:pt>
                <c:pt idx="31">
                  <c:v>106.97056000000001</c:v>
                </c:pt>
                <c:pt idx="32">
                  <c:v>107.72619</c:v>
                </c:pt>
                <c:pt idx="33">
                  <c:v>108.4538</c:v>
                </c:pt>
                <c:pt idx="34">
                  <c:v>109.15549</c:v>
                </c:pt>
                <c:pt idx="35">
                  <c:v>109.83313</c:v>
                </c:pt>
                <c:pt idx="36">
                  <c:v>110.48841</c:v>
                </c:pt>
                <c:pt idx="37">
                  <c:v>111.12281</c:v>
                </c:pt>
                <c:pt idx="38">
                  <c:v>111.73771000000001</c:v>
                </c:pt>
                <c:pt idx="39">
                  <c:v>112.33431</c:v>
                </c:pt>
                <c:pt idx="40">
                  <c:v>112.91374</c:v>
                </c:pt>
                <c:pt idx="41">
                  <c:v>113.477</c:v>
                </c:pt>
                <c:pt idx="42">
                  <c:v>114.02500999999999</c:v>
                </c:pt>
                <c:pt idx="43">
                  <c:v>114.55862999999999</c:v>
                </c:pt>
                <c:pt idx="44">
                  <c:v>115.07863</c:v>
                </c:pt>
                <c:pt idx="45">
                  <c:v>115.58571000000001</c:v>
                </c:pt>
                <c:pt idx="46">
                  <c:v>116.08055</c:v>
                </c:pt>
                <c:pt idx="47">
                  <c:v>116.56375</c:v>
                </c:pt>
                <c:pt idx="48">
                  <c:v>117.03586</c:v>
                </c:pt>
                <c:pt idx="49">
                  <c:v>117.49742999999999</c:v>
                </c:pt>
                <c:pt idx="50">
                  <c:v>117.94892</c:v>
                </c:pt>
                <c:pt idx="51">
                  <c:v>118.39079</c:v>
                </c:pt>
                <c:pt idx="52">
                  <c:v>118.82348</c:v>
                </c:pt>
                <c:pt idx="53">
                  <c:v>119.24736</c:v>
                </c:pt>
                <c:pt idx="54">
                  <c:v>119.66282</c:v>
                </c:pt>
                <c:pt idx="55">
                  <c:v>120.07019</c:v>
                </c:pt>
                <c:pt idx="56">
                  <c:v>120.46981</c:v>
                </c:pt>
                <c:pt idx="57">
                  <c:v>120.86197</c:v>
                </c:pt>
                <c:pt idx="58">
                  <c:v>121.24697</c:v>
                </c:pt>
                <c:pt idx="59">
                  <c:v>121.62506999999999</c:v>
                </c:pt>
                <c:pt idx="60">
                  <c:v>121.99654</c:v>
                </c:pt>
                <c:pt idx="61">
                  <c:v>122.36161</c:v>
                </c:pt>
                <c:pt idx="62">
                  <c:v>122.72051</c:v>
                </c:pt>
                <c:pt idx="63">
                  <c:v>123.07347</c:v>
                </c:pt>
                <c:pt idx="64">
                  <c:v>123.42067</c:v>
                </c:pt>
                <c:pt idx="65">
                  <c:v>123.76232</c:v>
                </c:pt>
                <c:pt idx="66">
                  <c:v>124.09860999999999</c:v>
                </c:pt>
                <c:pt idx="67">
                  <c:v>124.4297</c:v>
                </c:pt>
                <c:pt idx="68">
                  <c:v>124.75576</c:v>
                </c:pt>
                <c:pt idx="69">
                  <c:v>125.07696</c:v>
                </c:pt>
                <c:pt idx="70">
                  <c:v>125.39344</c:v>
                </c:pt>
                <c:pt idx="71">
                  <c:v>125.70535</c:v>
                </c:pt>
                <c:pt idx="72">
                  <c:v>126.01282</c:v>
                </c:pt>
                <c:pt idx="73">
                  <c:v>126.31599</c:v>
                </c:pt>
                <c:pt idx="74">
                  <c:v>126.61498</c:v>
                </c:pt>
                <c:pt idx="75">
                  <c:v>126.90992</c:v>
                </c:pt>
                <c:pt idx="76">
                  <c:v>127.2009</c:v>
                </c:pt>
                <c:pt idx="77">
                  <c:v>127.48806</c:v>
                </c:pt>
                <c:pt idx="78">
                  <c:v>127.77149</c:v>
                </c:pt>
                <c:pt idx="79">
                  <c:v>128.05128999999999</c:v>
                </c:pt>
                <c:pt idx="80">
                  <c:v>128.32755</c:v>
                </c:pt>
                <c:pt idx="81">
                  <c:v>128.60038</c:v>
                </c:pt>
                <c:pt idx="82">
                  <c:v>128.86986999999999</c:v>
                </c:pt>
                <c:pt idx="83">
                  <c:v>129.13609</c:v>
                </c:pt>
                <c:pt idx="84">
                  <c:v>129.39912000000001</c:v>
                </c:pt>
                <c:pt idx="85">
                  <c:v>129.65906000000001</c:v>
                </c:pt>
                <c:pt idx="86">
                  <c:v>129.91596999999999</c:v>
                </c:pt>
                <c:pt idx="87">
                  <c:v>130.16994</c:v>
                </c:pt>
                <c:pt idx="88">
                  <c:v>130.42102</c:v>
                </c:pt>
                <c:pt idx="89">
                  <c:v>130.66928999999999</c:v>
                </c:pt>
                <c:pt idx="90">
                  <c:v>130.91480999999999</c:v>
                </c:pt>
                <c:pt idx="91">
                  <c:v>131.15764999999999</c:v>
                </c:pt>
                <c:pt idx="92">
                  <c:v>131.39787000000001</c:v>
                </c:pt>
                <c:pt idx="93">
                  <c:v>131.63552999999999</c:v>
                </c:pt>
                <c:pt idx="94">
                  <c:v>131.87067999999999</c:v>
                </c:pt>
                <c:pt idx="95">
                  <c:v>132.10337999999999</c:v>
                </c:pt>
                <c:pt idx="96">
                  <c:v>132.33367999999999</c:v>
                </c:pt>
                <c:pt idx="97">
                  <c:v>132.56164000000001</c:v>
                </c:pt>
                <c:pt idx="98">
                  <c:v>132.78730999999999</c:v>
                </c:pt>
                <c:pt idx="99">
                  <c:v>133.01073</c:v>
                </c:pt>
                <c:pt idx="100">
                  <c:v>133.23195000000001</c:v>
                </c:pt>
                <c:pt idx="101">
                  <c:v>133.45101</c:v>
                </c:pt>
                <c:pt idx="102">
                  <c:v>133.66795999999999</c:v>
                </c:pt>
                <c:pt idx="103">
                  <c:v>133.88284999999999</c:v>
                </c:pt>
                <c:pt idx="104">
                  <c:v>134.09571</c:v>
                </c:pt>
                <c:pt idx="105">
                  <c:v>134.30658</c:v>
                </c:pt>
                <c:pt idx="106">
                  <c:v>134.51551000000001</c:v>
                </c:pt>
                <c:pt idx="107">
                  <c:v>134.72252</c:v>
                </c:pt>
                <c:pt idx="108">
                  <c:v>134.92767000000001</c:v>
                </c:pt>
              </c:numCache>
              <c:extLst xmlns:c15="http://schemas.microsoft.com/office/drawing/2012/chart"/>
            </c:numRef>
          </c:xVal>
          <c:yVal>
            <c:numRef>
              <c:f>'for graphs'!$A$3:$A$111</c:f>
              <c:numCache>
                <c:formatCode>General</c:formatCode>
                <c:ptCount val="10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  <c:pt idx="23">
                  <c:v>15</c:v>
                </c:pt>
                <c:pt idx="24">
                  <c:v>16</c:v>
                </c:pt>
                <c:pt idx="25">
                  <c:v>17</c:v>
                </c:pt>
                <c:pt idx="26">
                  <c:v>18</c:v>
                </c:pt>
                <c:pt idx="27">
                  <c:v>19</c:v>
                </c:pt>
                <c:pt idx="28">
                  <c:v>20</c:v>
                </c:pt>
                <c:pt idx="29">
                  <c:v>21</c:v>
                </c:pt>
                <c:pt idx="30">
                  <c:v>22</c:v>
                </c:pt>
                <c:pt idx="31">
                  <c:v>23</c:v>
                </c:pt>
                <c:pt idx="32">
                  <c:v>24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29</c:v>
                </c:pt>
                <c:pt idx="38">
                  <c:v>30</c:v>
                </c:pt>
                <c:pt idx="39">
                  <c:v>31</c:v>
                </c:pt>
                <c:pt idx="40">
                  <c:v>32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36</c:v>
                </c:pt>
                <c:pt idx="45">
                  <c:v>37</c:v>
                </c:pt>
                <c:pt idx="46">
                  <c:v>38</c:v>
                </c:pt>
                <c:pt idx="47">
                  <c:v>39</c:v>
                </c:pt>
                <c:pt idx="48">
                  <c:v>40</c:v>
                </c:pt>
                <c:pt idx="49">
                  <c:v>41</c:v>
                </c:pt>
                <c:pt idx="50">
                  <c:v>42</c:v>
                </c:pt>
                <c:pt idx="51">
                  <c:v>43</c:v>
                </c:pt>
                <c:pt idx="52">
                  <c:v>44</c:v>
                </c:pt>
                <c:pt idx="53">
                  <c:v>45</c:v>
                </c:pt>
                <c:pt idx="54">
                  <c:v>46</c:v>
                </c:pt>
                <c:pt idx="55">
                  <c:v>47</c:v>
                </c:pt>
                <c:pt idx="56">
                  <c:v>48</c:v>
                </c:pt>
                <c:pt idx="57">
                  <c:v>49</c:v>
                </c:pt>
                <c:pt idx="58">
                  <c:v>50</c:v>
                </c:pt>
                <c:pt idx="59">
                  <c:v>51</c:v>
                </c:pt>
                <c:pt idx="60">
                  <c:v>52</c:v>
                </c:pt>
                <c:pt idx="61">
                  <c:v>53</c:v>
                </c:pt>
                <c:pt idx="62">
                  <c:v>54</c:v>
                </c:pt>
                <c:pt idx="63">
                  <c:v>55</c:v>
                </c:pt>
                <c:pt idx="64">
                  <c:v>56</c:v>
                </c:pt>
                <c:pt idx="65">
                  <c:v>57</c:v>
                </c:pt>
                <c:pt idx="66">
                  <c:v>58</c:v>
                </c:pt>
                <c:pt idx="67">
                  <c:v>59</c:v>
                </c:pt>
                <c:pt idx="68">
                  <c:v>60</c:v>
                </c:pt>
                <c:pt idx="69">
                  <c:v>61</c:v>
                </c:pt>
                <c:pt idx="70">
                  <c:v>62</c:v>
                </c:pt>
                <c:pt idx="71">
                  <c:v>63</c:v>
                </c:pt>
                <c:pt idx="72">
                  <c:v>64</c:v>
                </c:pt>
                <c:pt idx="73">
                  <c:v>65</c:v>
                </c:pt>
                <c:pt idx="74">
                  <c:v>66</c:v>
                </c:pt>
                <c:pt idx="75">
                  <c:v>67</c:v>
                </c:pt>
                <c:pt idx="76">
                  <c:v>68</c:v>
                </c:pt>
                <c:pt idx="77">
                  <c:v>69</c:v>
                </c:pt>
                <c:pt idx="78">
                  <c:v>70</c:v>
                </c:pt>
                <c:pt idx="79">
                  <c:v>71</c:v>
                </c:pt>
                <c:pt idx="80">
                  <c:v>72</c:v>
                </c:pt>
                <c:pt idx="81">
                  <c:v>73</c:v>
                </c:pt>
                <c:pt idx="82">
                  <c:v>74</c:v>
                </c:pt>
                <c:pt idx="83">
                  <c:v>75</c:v>
                </c:pt>
                <c:pt idx="84">
                  <c:v>76</c:v>
                </c:pt>
                <c:pt idx="85">
                  <c:v>77</c:v>
                </c:pt>
                <c:pt idx="86">
                  <c:v>78</c:v>
                </c:pt>
                <c:pt idx="87">
                  <c:v>79</c:v>
                </c:pt>
                <c:pt idx="88">
                  <c:v>80</c:v>
                </c:pt>
                <c:pt idx="89">
                  <c:v>81</c:v>
                </c:pt>
                <c:pt idx="90">
                  <c:v>82</c:v>
                </c:pt>
                <c:pt idx="91">
                  <c:v>83</c:v>
                </c:pt>
                <c:pt idx="92">
                  <c:v>84</c:v>
                </c:pt>
                <c:pt idx="93">
                  <c:v>85</c:v>
                </c:pt>
                <c:pt idx="94">
                  <c:v>86</c:v>
                </c:pt>
                <c:pt idx="95">
                  <c:v>87</c:v>
                </c:pt>
                <c:pt idx="96">
                  <c:v>88</c:v>
                </c:pt>
                <c:pt idx="97">
                  <c:v>89</c:v>
                </c:pt>
                <c:pt idx="98">
                  <c:v>90</c:v>
                </c:pt>
                <c:pt idx="99">
                  <c:v>91</c:v>
                </c:pt>
                <c:pt idx="100">
                  <c:v>92</c:v>
                </c:pt>
                <c:pt idx="101">
                  <c:v>93</c:v>
                </c:pt>
                <c:pt idx="102">
                  <c:v>94</c:v>
                </c:pt>
                <c:pt idx="103">
                  <c:v>95</c:v>
                </c:pt>
                <c:pt idx="104">
                  <c:v>96</c:v>
                </c:pt>
                <c:pt idx="105">
                  <c:v>97</c:v>
                </c:pt>
                <c:pt idx="106">
                  <c:v>98</c:v>
                </c:pt>
                <c:pt idx="107">
                  <c:v>99</c:v>
                </c:pt>
                <c:pt idx="108">
                  <c:v>100</c:v>
                </c:pt>
              </c:numCache>
              <c:extLst xmlns:c15="http://schemas.microsoft.com/office/drawing/2012/chart"/>
            </c:numRef>
          </c:yVal>
          <c:smooth val="1"/>
        </c:ser>
        <c:ser>
          <c:idx val="3"/>
          <c:order val="3"/>
          <c:tx>
            <c:strRef>
              <c:f>'for graphs'!$J$2</c:f>
              <c:strCache>
                <c:ptCount val="1"/>
                <c:pt idx="0">
                  <c:v>MgCl₂ (2 - 1)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rgbClr val="00B05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'for graphs'!$J$3:$J$111</c:f>
              <c:numCache>
                <c:formatCode>General</c:formatCode>
                <c:ptCount val="109"/>
                <c:pt idx="0">
                  <c:v>47.007570000000001</c:v>
                </c:pt>
                <c:pt idx="1">
                  <c:v>55.637059999999998</c:v>
                </c:pt>
                <c:pt idx="2">
                  <c:v>60.904089999999997</c:v>
                </c:pt>
                <c:pt idx="3">
                  <c:v>64.744619999999998</c:v>
                </c:pt>
                <c:pt idx="4">
                  <c:v>67.784930000000003</c:v>
                </c:pt>
                <c:pt idx="5">
                  <c:v>70.309960000000004</c:v>
                </c:pt>
                <c:pt idx="6">
                  <c:v>72.474209999999999</c:v>
                </c:pt>
                <c:pt idx="7">
                  <c:v>74.371129999999994</c:v>
                </c:pt>
                <c:pt idx="8">
                  <c:v>76.061700000000002</c:v>
                </c:pt>
                <c:pt idx="9">
                  <c:v>77.587969999999999</c:v>
                </c:pt>
                <c:pt idx="10">
                  <c:v>87.971429999999998</c:v>
                </c:pt>
                <c:pt idx="11">
                  <c:v>94.335400000000007</c:v>
                </c:pt>
                <c:pt idx="12">
                  <c:v>98.98845</c:v>
                </c:pt>
                <c:pt idx="13">
                  <c:v>102.67959</c:v>
                </c:pt>
                <c:pt idx="14">
                  <c:v>105.75027</c:v>
                </c:pt>
                <c:pt idx="15">
                  <c:v>108.38592</c:v>
                </c:pt>
                <c:pt idx="16">
                  <c:v>110.69883</c:v>
                </c:pt>
                <c:pt idx="17">
                  <c:v>112.76237</c:v>
                </c:pt>
                <c:pt idx="18">
                  <c:v>114.62716</c:v>
                </c:pt>
                <c:pt idx="19">
                  <c:v>116.32966</c:v>
                </c:pt>
                <c:pt idx="20">
                  <c:v>117.89703</c:v>
                </c:pt>
                <c:pt idx="21">
                  <c:v>119.35004000000001</c:v>
                </c:pt>
                <c:pt idx="22">
                  <c:v>120.70499</c:v>
                </c:pt>
                <c:pt idx="23">
                  <c:v>121.97485</c:v>
                </c:pt>
                <c:pt idx="24">
                  <c:v>123.17016</c:v>
                </c:pt>
                <c:pt idx="25">
                  <c:v>124.29958999999999</c:v>
                </c:pt>
                <c:pt idx="26">
                  <c:v>125.37035</c:v>
                </c:pt>
                <c:pt idx="27">
                  <c:v>126.38853</c:v>
                </c:pt>
                <c:pt idx="28">
                  <c:v>127.35929</c:v>
                </c:pt>
                <c:pt idx="29">
                  <c:v>128.28707</c:v>
                </c:pt>
                <c:pt idx="30">
                  <c:v>129.17569</c:v>
                </c:pt>
                <c:pt idx="31">
                  <c:v>130.02848</c:v>
                </c:pt>
                <c:pt idx="32">
                  <c:v>130.84836999999999</c:v>
                </c:pt>
                <c:pt idx="33">
                  <c:v>131.63793000000001</c:v>
                </c:pt>
                <c:pt idx="34">
                  <c:v>132.39941999999999</c:v>
                </c:pt>
                <c:pt idx="35">
                  <c:v>133.13488000000001</c:v>
                </c:pt>
                <c:pt idx="36">
                  <c:v>133.84612999999999</c:v>
                </c:pt>
                <c:pt idx="37">
                  <c:v>134.53477000000001</c:v>
                </c:pt>
                <c:pt idx="38">
                  <c:v>135.20228</c:v>
                </c:pt>
                <c:pt idx="39">
                  <c:v>135.84998999999999</c:v>
                </c:pt>
                <c:pt idx="40">
                  <c:v>136.47909000000001</c:v>
                </c:pt>
                <c:pt idx="41">
                  <c:v>137.09067999999999</c:v>
                </c:pt>
                <c:pt idx="42">
                  <c:v>137.68575999999999</c:v>
                </c:pt>
                <c:pt idx="43">
                  <c:v>138.26525000000001</c:v>
                </c:pt>
                <c:pt idx="44">
                  <c:v>138.82997</c:v>
                </c:pt>
                <c:pt idx="45">
                  <c:v>139.38070999999999</c:v>
                </c:pt>
                <c:pt idx="46">
                  <c:v>139.91818000000001</c:v>
                </c:pt>
                <c:pt idx="47">
                  <c:v>140.44304</c:v>
                </c:pt>
                <c:pt idx="48">
                  <c:v>140.95589000000001</c:v>
                </c:pt>
                <c:pt idx="49">
                  <c:v>141.4573</c:v>
                </c:pt>
                <c:pt idx="50">
                  <c:v>141.9478</c:v>
                </c:pt>
                <c:pt idx="51">
                  <c:v>142.42788999999999</c:v>
                </c:pt>
                <c:pt idx="52">
                  <c:v>142.898</c:v>
                </c:pt>
                <c:pt idx="53">
                  <c:v>143.35857999999999</c:v>
                </c:pt>
                <c:pt idx="54">
                  <c:v>143.81003000000001</c:v>
                </c:pt>
                <c:pt idx="55">
                  <c:v>144.25271000000001</c:v>
                </c:pt>
                <c:pt idx="56">
                  <c:v>144.68699000000001</c:v>
                </c:pt>
                <c:pt idx="57">
                  <c:v>145.11319</c:v>
                </c:pt>
                <c:pt idx="58">
                  <c:v>145.53162</c:v>
                </c:pt>
                <c:pt idx="59">
                  <c:v>145.94257999999999</c:v>
                </c:pt>
                <c:pt idx="60">
                  <c:v>146.34634</c:v>
                </c:pt>
                <c:pt idx="61">
                  <c:v>146.74316999999999</c:v>
                </c:pt>
                <c:pt idx="62">
                  <c:v>147.13330999999999</c:v>
                </c:pt>
                <c:pt idx="63">
                  <c:v>147.51698999999999</c:v>
                </c:pt>
                <c:pt idx="64">
                  <c:v>147.89445000000001</c:v>
                </c:pt>
                <c:pt idx="65">
                  <c:v>148.26588000000001</c:v>
                </c:pt>
                <c:pt idx="66">
                  <c:v>148.63149999999999</c:v>
                </c:pt>
                <c:pt idx="67">
                  <c:v>148.99148</c:v>
                </c:pt>
                <c:pt idx="68">
                  <c:v>149.34601000000001</c:v>
                </c:pt>
                <c:pt idx="69">
                  <c:v>149.69525999999999</c:v>
                </c:pt>
                <c:pt idx="70">
                  <c:v>150.0394</c:v>
                </c:pt>
                <c:pt idx="71">
                  <c:v>150.37858</c:v>
                </c:pt>
                <c:pt idx="72">
                  <c:v>150.71295000000001</c:v>
                </c:pt>
                <c:pt idx="73">
                  <c:v>151.04265000000001</c:v>
                </c:pt>
                <c:pt idx="74">
                  <c:v>151.36780999999999</c:v>
                </c:pt>
                <c:pt idx="75">
                  <c:v>151.68858</c:v>
                </c:pt>
                <c:pt idx="76">
                  <c:v>152.00506999999999</c:v>
                </c:pt>
                <c:pt idx="77">
                  <c:v>152.31738999999999</c:v>
                </c:pt>
                <c:pt idx="78">
                  <c:v>152.62567999999999</c:v>
                </c:pt>
                <c:pt idx="79">
                  <c:v>152.93002999999999</c:v>
                </c:pt>
                <c:pt idx="80">
                  <c:v>153.23053999999999</c:v>
                </c:pt>
                <c:pt idx="81">
                  <c:v>153.52733000000001</c:v>
                </c:pt>
                <c:pt idx="82">
                  <c:v>153.82049000000001</c:v>
                </c:pt>
                <c:pt idx="83">
                  <c:v>154.11009999999999</c:v>
                </c:pt>
                <c:pt idx="84">
                  <c:v>154.39626999999999</c:v>
                </c:pt>
                <c:pt idx="85">
                  <c:v>154.67907</c:v>
                </c:pt>
                <c:pt idx="86">
                  <c:v>154.95858000000001</c:v>
                </c:pt>
                <c:pt idx="87">
                  <c:v>155.23490000000001</c:v>
                </c:pt>
                <c:pt idx="88">
                  <c:v>155.50809000000001</c:v>
                </c:pt>
                <c:pt idx="89">
                  <c:v>155.77823000000001</c:v>
                </c:pt>
                <c:pt idx="90">
                  <c:v>156.04539</c:v>
                </c:pt>
                <c:pt idx="91">
                  <c:v>156.30963</c:v>
                </c:pt>
                <c:pt idx="92">
                  <c:v>156.57103000000001</c:v>
                </c:pt>
                <c:pt idx="93">
                  <c:v>156.82965999999999</c:v>
                </c:pt>
                <c:pt idx="94">
                  <c:v>157.08555999999999</c:v>
                </c:pt>
                <c:pt idx="95">
                  <c:v>157.33879999999999</c:v>
                </c:pt>
                <c:pt idx="96">
                  <c:v>157.58944</c:v>
                </c:pt>
                <c:pt idx="97">
                  <c:v>157.83753999999999</c:v>
                </c:pt>
                <c:pt idx="98">
                  <c:v>158.08314999999999</c:v>
                </c:pt>
                <c:pt idx="99">
                  <c:v>158.32631000000001</c:v>
                </c:pt>
                <c:pt idx="100">
                  <c:v>158.56709000000001</c:v>
                </c:pt>
                <c:pt idx="101">
                  <c:v>158.80554000000001</c:v>
                </c:pt>
                <c:pt idx="102">
                  <c:v>159.04168999999999</c:v>
                </c:pt>
                <c:pt idx="103">
                  <c:v>159.27558999999999</c:v>
                </c:pt>
                <c:pt idx="104">
                  <c:v>159.50729999999999</c:v>
                </c:pt>
                <c:pt idx="105">
                  <c:v>159.73685</c:v>
                </c:pt>
                <c:pt idx="106">
                  <c:v>159.96428</c:v>
                </c:pt>
                <c:pt idx="107">
                  <c:v>160.18964</c:v>
                </c:pt>
                <c:pt idx="108">
                  <c:v>160.41297</c:v>
                </c:pt>
              </c:numCache>
              <c:extLst xmlns:c15="http://schemas.microsoft.com/office/drawing/2012/chart"/>
            </c:numRef>
          </c:xVal>
          <c:yVal>
            <c:numRef>
              <c:f>'for graphs'!$A$3:$A$111</c:f>
              <c:numCache>
                <c:formatCode>General</c:formatCode>
                <c:ptCount val="10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  <c:pt idx="23">
                  <c:v>15</c:v>
                </c:pt>
                <c:pt idx="24">
                  <c:v>16</c:v>
                </c:pt>
                <c:pt idx="25">
                  <c:v>17</c:v>
                </c:pt>
                <c:pt idx="26">
                  <c:v>18</c:v>
                </c:pt>
                <c:pt idx="27">
                  <c:v>19</c:v>
                </c:pt>
                <c:pt idx="28">
                  <c:v>20</c:v>
                </c:pt>
                <c:pt idx="29">
                  <c:v>21</c:v>
                </c:pt>
                <c:pt idx="30">
                  <c:v>22</c:v>
                </c:pt>
                <c:pt idx="31">
                  <c:v>23</c:v>
                </c:pt>
                <c:pt idx="32">
                  <c:v>24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29</c:v>
                </c:pt>
                <c:pt idx="38">
                  <c:v>30</c:v>
                </c:pt>
                <c:pt idx="39">
                  <c:v>31</c:v>
                </c:pt>
                <c:pt idx="40">
                  <c:v>32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36</c:v>
                </c:pt>
                <c:pt idx="45">
                  <c:v>37</c:v>
                </c:pt>
                <c:pt idx="46">
                  <c:v>38</c:v>
                </c:pt>
                <c:pt idx="47">
                  <c:v>39</c:v>
                </c:pt>
                <c:pt idx="48">
                  <c:v>40</c:v>
                </c:pt>
                <c:pt idx="49">
                  <c:v>41</c:v>
                </c:pt>
                <c:pt idx="50">
                  <c:v>42</c:v>
                </c:pt>
                <c:pt idx="51">
                  <c:v>43</c:v>
                </c:pt>
                <c:pt idx="52">
                  <c:v>44</c:v>
                </c:pt>
                <c:pt idx="53">
                  <c:v>45</c:v>
                </c:pt>
                <c:pt idx="54">
                  <c:v>46</c:v>
                </c:pt>
                <c:pt idx="55">
                  <c:v>47</c:v>
                </c:pt>
                <c:pt idx="56">
                  <c:v>48</c:v>
                </c:pt>
                <c:pt idx="57">
                  <c:v>49</c:v>
                </c:pt>
                <c:pt idx="58">
                  <c:v>50</c:v>
                </c:pt>
                <c:pt idx="59">
                  <c:v>51</c:v>
                </c:pt>
                <c:pt idx="60">
                  <c:v>52</c:v>
                </c:pt>
                <c:pt idx="61">
                  <c:v>53</c:v>
                </c:pt>
                <c:pt idx="62">
                  <c:v>54</c:v>
                </c:pt>
                <c:pt idx="63">
                  <c:v>55</c:v>
                </c:pt>
                <c:pt idx="64">
                  <c:v>56</c:v>
                </c:pt>
                <c:pt idx="65">
                  <c:v>57</c:v>
                </c:pt>
                <c:pt idx="66">
                  <c:v>58</c:v>
                </c:pt>
                <c:pt idx="67">
                  <c:v>59</c:v>
                </c:pt>
                <c:pt idx="68">
                  <c:v>60</c:v>
                </c:pt>
                <c:pt idx="69">
                  <c:v>61</c:v>
                </c:pt>
                <c:pt idx="70">
                  <c:v>62</c:v>
                </c:pt>
                <c:pt idx="71">
                  <c:v>63</c:v>
                </c:pt>
                <c:pt idx="72">
                  <c:v>64</c:v>
                </c:pt>
                <c:pt idx="73">
                  <c:v>65</c:v>
                </c:pt>
                <c:pt idx="74">
                  <c:v>66</c:v>
                </c:pt>
                <c:pt idx="75">
                  <c:v>67</c:v>
                </c:pt>
                <c:pt idx="76">
                  <c:v>68</c:v>
                </c:pt>
                <c:pt idx="77">
                  <c:v>69</c:v>
                </c:pt>
                <c:pt idx="78">
                  <c:v>70</c:v>
                </c:pt>
                <c:pt idx="79">
                  <c:v>71</c:v>
                </c:pt>
                <c:pt idx="80">
                  <c:v>72</c:v>
                </c:pt>
                <c:pt idx="81">
                  <c:v>73</c:v>
                </c:pt>
                <c:pt idx="82">
                  <c:v>74</c:v>
                </c:pt>
                <c:pt idx="83">
                  <c:v>75</c:v>
                </c:pt>
                <c:pt idx="84">
                  <c:v>76</c:v>
                </c:pt>
                <c:pt idx="85">
                  <c:v>77</c:v>
                </c:pt>
                <c:pt idx="86">
                  <c:v>78</c:v>
                </c:pt>
                <c:pt idx="87">
                  <c:v>79</c:v>
                </c:pt>
                <c:pt idx="88">
                  <c:v>80</c:v>
                </c:pt>
                <c:pt idx="89">
                  <c:v>81</c:v>
                </c:pt>
                <c:pt idx="90">
                  <c:v>82</c:v>
                </c:pt>
                <c:pt idx="91">
                  <c:v>83</c:v>
                </c:pt>
                <c:pt idx="92">
                  <c:v>84</c:v>
                </c:pt>
                <c:pt idx="93">
                  <c:v>85</c:v>
                </c:pt>
                <c:pt idx="94">
                  <c:v>86</c:v>
                </c:pt>
                <c:pt idx="95">
                  <c:v>87</c:v>
                </c:pt>
                <c:pt idx="96">
                  <c:v>88</c:v>
                </c:pt>
                <c:pt idx="97">
                  <c:v>89</c:v>
                </c:pt>
                <c:pt idx="98">
                  <c:v>90</c:v>
                </c:pt>
                <c:pt idx="99">
                  <c:v>91</c:v>
                </c:pt>
                <c:pt idx="100">
                  <c:v>92</c:v>
                </c:pt>
                <c:pt idx="101">
                  <c:v>93</c:v>
                </c:pt>
                <c:pt idx="102">
                  <c:v>94</c:v>
                </c:pt>
                <c:pt idx="103">
                  <c:v>95</c:v>
                </c:pt>
                <c:pt idx="104">
                  <c:v>96</c:v>
                </c:pt>
                <c:pt idx="105">
                  <c:v>97</c:v>
                </c:pt>
                <c:pt idx="106">
                  <c:v>98</c:v>
                </c:pt>
                <c:pt idx="107">
                  <c:v>99</c:v>
                </c:pt>
                <c:pt idx="108">
                  <c:v>100</c:v>
                </c:pt>
              </c:numCache>
              <c:extLst xmlns:c15="http://schemas.microsoft.com/office/drawing/2012/chart"/>
            </c:numRef>
          </c:yVal>
          <c:smooth val="1"/>
        </c:ser>
        <c:ser>
          <c:idx val="4"/>
          <c:order val="4"/>
          <c:tx>
            <c:strRef>
              <c:f>'for graphs'!$L$2</c:f>
              <c:strCache>
                <c:ptCount val="1"/>
                <c:pt idx="0">
                  <c:v>12 mbar</c:v>
                </c:pt>
              </c:strCache>
            </c:strRef>
          </c:tx>
          <c:spPr>
            <a:ln w="19050" cap="rnd">
              <a:solidFill>
                <a:sysClr val="windowText" lastClr="000000">
                  <a:lumMod val="50000"/>
                  <a:lumOff val="50000"/>
                </a:sys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'for graphs'!$K$3:$K$142</c:f>
              <c:numCache>
                <c:formatCode>General</c:formatCode>
                <c:ptCount val="1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</c:numCache>
            </c:numRef>
          </c:xVal>
          <c:yVal>
            <c:numRef>
              <c:f>'for graphs'!$L$3:$L$142</c:f>
              <c:numCache>
                <c:formatCode>General</c:formatCode>
                <c:ptCount val="140"/>
                <c:pt idx="0">
                  <c:v>12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12</c:v>
                </c:pt>
                <c:pt idx="14">
                  <c:v>12</c:v>
                </c:pt>
                <c:pt idx="15">
                  <c:v>12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12</c:v>
                </c:pt>
                <c:pt idx="25">
                  <c:v>12</c:v>
                </c:pt>
                <c:pt idx="26">
                  <c:v>12</c:v>
                </c:pt>
                <c:pt idx="27">
                  <c:v>12</c:v>
                </c:pt>
                <c:pt idx="28">
                  <c:v>12</c:v>
                </c:pt>
                <c:pt idx="29">
                  <c:v>12</c:v>
                </c:pt>
                <c:pt idx="30">
                  <c:v>12</c:v>
                </c:pt>
                <c:pt idx="31">
                  <c:v>12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12</c:v>
                </c:pt>
                <c:pt idx="47">
                  <c:v>12</c:v>
                </c:pt>
                <c:pt idx="48">
                  <c:v>12</c:v>
                </c:pt>
                <c:pt idx="49">
                  <c:v>12</c:v>
                </c:pt>
                <c:pt idx="50">
                  <c:v>12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12</c:v>
                </c:pt>
                <c:pt idx="55">
                  <c:v>12</c:v>
                </c:pt>
                <c:pt idx="56">
                  <c:v>12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12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12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12</c:v>
                </c:pt>
                <c:pt idx="69">
                  <c:v>12</c:v>
                </c:pt>
                <c:pt idx="70">
                  <c:v>12</c:v>
                </c:pt>
                <c:pt idx="71">
                  <c:v>12</c:v>
                </c:pt>
                <c:pt idx="72">
                  <c:v>12</c:v>
                </c:pt>
                <c:pt idx="73">
                  <c:v>12</c:v>
                </c:pt>
                <c:pt idx="74">
                  <c:v>12</c:v>
                </c:pt>
                <c:pt idx="75">
                  <c:v>12</c:v>
                </c:pt>
                <c:pt idx="76">
                  <c:v>12</c:v>
                </c:pt>
                <c:pt idx="77">
                  <c:v>12</c:v>
                </c:pt>
                <c:pt idx="78">
                  <c:v>12</c:v>
                </c:pt>
                <c:pt idx="79">
                  <c:v>12</c:v>
                </c:pt>
                <c:pt idx="80">
                  <c:v>12</c:v>
                </c:pt>
                <c:pt idx="81">
                  <c:v>12</c:v>
                </c:pt>
                <c:pt idx="82">
                  <c:v>12</c:v>
                </c:pt>
                <c:pt idx="83">
                  <c:v>12</c:v>
                </c:pt>
                <c:pt idx="84">
                  <c:v>12</c:v>
                </c:pt>
                <c:pt idx="85">
                  <c:v>12</c:v>
                </c:pt>
                <c:pt idx="86">
                  <c:v>12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12</c:v>
                </c:pt>
                <c:pt idx="91">
                  <c:v>12</c:v>
                </c:pt>
                <c:pt idx="92">
                  <c:v>12</c:v>
                </c:pt>
                <c:pt idx="93">
                  <c:v>12</c:v>
                </c:pt>
                <c:pt idx="94">
                  <c:v>12</c:v>
                </c:pt>
                <c:pt idx="95">
                  <c:v>12</c:v>
                </c:pt>
                <c:pt idx="96">
                  <c:v>12</c:v>
                </c:pt>
                <c:pt idx="97">
                  <c:v>12</c:v>
                </c:pt>
                <c:pt idx="98">
                  <c:v>12</c:v>
                </c:pt>
                <c:pt idx="99">
                  <c:v>12</c:v>
                </c:pt>
                <c:pt idx="100">
                  <c:v>12</c:v>
                </c:pt>
                <c:pt idx="101">
                  <c:v>12</c:v>
                </c:pt>
                <c:pt idx="102">
                  <c:v>12</c:v>
                </c:pt>
                <c:pt idx="103">
                  <c:v>12</c:v>
                </c:pt>
                <c:pt idx="104">
                  <c:v>12</c:v>
                </c:pt>
                <c:pt idx="105">
                  <c:v>12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12</c:v>
                </c:pt>
                <c:pt idx="111">
                  <c:v>12</c:v>
                </c:pt>
                <c:pt idx="112">
                  <c:v>12</c:v>
                </c:pt>
                <c:pt idx="113">
                  <c:v>12</c:v>
                </c:pt>
                <c:pt idx="114">
                  <c:v>12</c:v>
                </c:pt>
                <c:pt idx="115">
                  <c:v>12</c:v>
                </c:pt>
                <c:pt idx="116">
                  <c:v>12</c:v>
                </c:pt>
                <c:pt idx="117">
                  <c:v>12</c:v>
                </c:pt>
                <c:pt idx="118">
                  <c:v>12</c:v>
                </c:pt>
                <c:pt idx="119">
                  <c:v>12</c:v>
                </c:pt>
                <c:pt idx="120">
                  <c:v>12</c:v>
                </c:pt>
                <c:pt idx="121">
                  <c:v>12</c:v>
                </c:pt>
                <c:pt idx="122">
                  <c:v>12</c:v>
                </c:pt>
                <c:pt idx="123">
                  <c:v>12</c:v>
                </c:pt>
                <c:pt idx="124">
                  <c:v>12</c:v>
                </c:pt>
                <c:pt idx="125">
                  <c:v>12</c:v>
                </c:pt>
                <c:pt idx="126">
                  <c:v>12</c:v>
                </c:pt>
                <c:pt idx="127">
                  <c:v>12</c:v>
                </c:pt>
                <c:pt idx="128">
                  <c:v>12</c:v>
                </c:pt>
                <c:pt idx="129">
                  <c:v>12</c:v>
                </c:pt>
                <c:pt idx="130">
                  <c:v>12</c:v>
                </c:pt>
                <c:pt idx="131">
                  <c:v>12</c:v>
                </c:pt>
                <c:pt idx="132">
                  <c:v>12</c:v>
                </c:pt>
                <c:pt idx="133">
                  <c:v>12</c:v>
                </c:pt>
                <c:pt idx="134">
                  <c:v>12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'for graphs'!$M$2</c:f>
              <c:strCache>
                <c:ptCount val="1"/>
                <c:pt idx="0">
                  <c:v>20 mbar</c:v>
                </c:pt>
              </c:strCache>
            </c:strRef>
          </c:tx>
          <c:spPr>
            <a:ln w="19050" cap="rnd">
              <a:solidFill>
                <a:sysClr val="windowText" lastClr="000000">
                  <a:lumMod val="50000"/>
                  <a:lumOff val="50000"/>
                </a:sys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'for graphs'!$K$3:$K$142</c:f>
              <c:numCache>
                <c:formatCode>General</c:formatCode>
                <c:ptCount val="1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</c:numCache>
            </c:numRef>
          </c:xVal>
          <c:yVal>
            <c:numRef>
              <c:f>'for graphs'!$M$3:$M$142</c:f>
              <c:numCache>
                <c:formatCode>General</c:formatCode>
                <c:ptCount val="140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20</c:v>
                </c:pt>
                <c:pt idx="52">
                  <c:v>20</c:v>
                </c:pt>
                <c:pt idx="53">
                  <c:v>20</c:v>
                </c:pt>
                <c:pt idx="54">
                  <c:v>20</c:v>
                </c:pt>
                <c:pt idx="55">
                  <c:v>20</c:v>
                </c:pt>
                <c:pt idx="56">
                  <c:v>20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20</c:v>
                </c:pt>
                <c:pt idx="61">
                  <c:v>20</c:v>
                </c:pt>
                <c:pt idx="62">
                  <c:v>20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20</c:v>
                </c:pt>
                <c:pt idx="71">
                  <c:v>20</c:v>
                </c:pt>
                <c:pt idx="72">
                  <c:v>20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20</c:v>
                </c:pt>
                <c:pt idx="77">
                  <c:v>20</c:v>
                </c:pt>
                <c:pt idx="78">
                  <c:v>20</c:v>
                </c:pt>
                <c:pt idx="79">
                  <c:v>20</c:v>
                </c:pt>
                <c:pt idx="80">
                  <c:v>20</c:v>
                </c:pt>
                <c:pt idx="81">
                  <c:v>20</c:v>
                </c:pt>
                <c:pt idx="82">
                  <c:v>20</c:v>
                </c:pt>
                <c:pt idx="83">
                  <c:v>20</c:v>
                </c:pt>
                <c:pt idx="84">
                  <c:v>20</c:v>
                </c:pt>
                <c:pt idx="85">
                  <c:v>20</c:v>
                </c:pt>
                <c:pt idx="86">
                  <c:v>20</c:v>
                </c:pt>
                <c:pt idx="87">
                  <c:v>20</c:v>
                </c:pt>
                <c:pt idx="88">
                  <c:v>20</c:v>
                </c:pt>
                <c:pt idx="89">
                  <c:v>20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20</c:v>
                </c:pt>
                <c:pt idx="97">
                  <c:v>20</c:v>
                </c:pt>
                <c:pt idx="98">
                  <c:v>20</c:v>
                </c:pt>
                <c:pt idx="99">
                  <c:v>20</c:v>
                </c:pt>
                <c:pt idx="100">
                  <c:v>20</c:v>
                </c:pt>
                <c:pt idx="101">
                  <c:v>20</c:v>
                </c:pt>
                <c:pt idx="102">
                  <c:v>20</c:v>
                </c:pt>
                <c:pt idx="103">
                  <c:v>20</c:v>
                </c:pt>
                <c:pt idx="104">
                  <c:v>20</c:v>
                </c:pt>
                <c:pt idx="105">
                  <c:v>20</c:v>
                </c:pt>
                <c:pt idx="106">
                  <c:v>20</c:v>
                </c:pt>
                <c:pt idx="107">
                  <c:v>20</c:v>
                </c:pt>
                <c:pt idx="108">
                  <c:v>20</c:v>
                </c:pt>
                <c:pt idx="109">
                  <c:v>20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20</c:v>
                </c:pt>
                <c:pt idx="114">
                  <c:v>20</c:v>
                </c:pt>
                <c:pt idx="115">
                  <c:v>20</c:v>
                </c:pt>
                <c:pt idx="116">
                  <c:v>20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20</c:v>
                </c:pt>
                <c:pt idx="126">
                  <c:v>20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20</c:v>
                </c:pt>
                <c:pt idx="131">
                  <c:v>20</c:v>
                </c:pt>
                <c:pt idx="132">
                  <c:v>20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20</c:v>
                </c:pt>
                <c:pt idx="137">
                  <c:v>20</c:v>
                </c:pt>
                <c:pt idx="138">
                  <c:v>20</c:v>
                </c:pt>
                <c:pt idx="139">
                  <c:v>20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565464"/>
        <c:axId val="378564680"/>
        <c:extLst>
          <c:ext xmlns:c15="http://schemas.microsoft.com/office/drawing/2012/chart" uri="{02D57815-91ED-43cb-92C2-25804820EDAC}">
            <c15:filteredScatterSeries>
              <c15:ser>
                <c:idx val="6"/>
                <c:order val="6"/>
                <c:tx>
                  <c:strRef>
                    <c:extLst>
                      <c:ext uri="{02D57815-91ED-43cb-92C2-25804820EDAC}">
                        <c15:formulaRef>
                          <c15:sqref>'for graphs'!$B$2</c15:sqref>
                        </c15:formulaRef>
                      </c:ext>
                    </c:extLst>
                    <c:strCache>
                      <c:ptCount val="1"/>
                      <c:pt idx="0">
                        <c:v>K₂CO₃ (1.5 - 0.5)</c:v>
                      </c:pt>
                    </c:strCache>
                  </c:strRef>
                </c:tx>
                <c:spPr>
                  <a:ln w="19050" cap="rnd">
                    <a:solidFill>
                      <a:sysClr val="windowText" lastClr="00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dLbls>
                  <c:dLbl>
                    <c:idx val="20"/>
                    <c:layout>
                      <c:manualLayout>
                        <c:x val="-5.4203824374533603E-2"/>
                        <c:y val="-3.0289727203243789E-2"/>
                      </c:manualLayout>
                    </c:layout>
                    <c:tx>
                      <c:rich>
                        <a:bodyPr rot="0" spcFirstLastPara="1" vertOverflow="clip" horzOverflow="clip" vert="horz" wrap="square" lIns="38100" tIns="19050" rIns="38100" bIns="19050" anchor="ctr" anchorCtr="1">
                          <a:spAutoFit/>
                        </a:bodyPr>
                        <a:lstStyle/>
                        <a:p>
                          <a:pPr>
                            <a:defRPr sz="900" b="0" i="0" u="none" strike="noStrike" kern="1200" baseline="0">
                              <a:solidFill>
                                <a:schemeClr val="dk1">
                                  <a:lumMod val="65000"/>
                                  <a:lumOff val="35000"/>
                                </a:schemeClr>
                              </a:solidFill>
                              <a:latin typeface="+mn-lt"/>
                              <a:ea typeface="+mn-ea"/>
                              <a:cs typeface="+mn-cs"/>
                            </a:defRPr>
                          </a:pPr>
                          <a:r>
                            <a:rPr lang="en-US" sz="1100" baseline="0">
                              <a:solidFill>
                                <a:sysClr val="windowText" lastClr="000000"/>
                              </a:solidFill>
                            </a:rPr>
                            <a:t>59</a:t>
                          </a:r>
                          <a:endParaRPr lang="en-US" sz="1100">
                            <a:solidFill>
                              <a:sysClr val="windowText" lastClr="000000"/>
                            </a:solidFill>
                          </a:endParaRPr>
                        </a:p>
                      </c:rich>
                    </c:tx>
                    <c:spPr>
                      <a:solidFill>
                        <a:sysClr val="window" lastClr="FFFFFF"/>
                      </a:solidFill>
                      <a:ln>
                        <a:solidFill>
                          <a:sysClr val="windowText" lastClr="000000"/>
                        </a:solidFill>
                      </a:ln>
                      <a:effectLst/>
                    </c:spPr>
                    <c:txPr>
                      <a:bodyPr rot="0" spcFirstLastPara="1" vertOverflow="clip" horzOverflow="clip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dk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showLegendKey val="0"/>
                    <c:showVal val="1"/>
                    <c:showCatName val="1"/>
                    <c:showSerName val="0"/>
                    <c:showPercent val="0"/>
                    <c:showBubbleSize val="0"/>
                    <c:extLst>
                      <c:ext uri="{CE6537A1-D6FC-4f65-9D91-7224C49458BB}">
                        <c15:spPr xmlns:c15="http://schemas.microsoft.com/office/drawing/2012/chart">
                          <a:prstGeom prst="wedgeRectCallout">
                            <a:avLst/>
                          </a:prstGeom>
                          <a:noFill/>
                          <a:ln>
                            <a:noFill/>
                          </a:ln>
                        </c15:spPr>
                      </c:ext>
                    </c:extLst>
                  </c:dLbl>
                  <c:dLbl>
                    <c:idx val="28"/>
                    <c:layout>
                      <c:manualLayout>
                        <c:x val="-3.0764332753113636E-2"/>
                        <c:y val="-4.4424933231424171E-2"/>
                      </c:manualLayout>
                    </c:layout>
                    <c:tx>
                      <c:rich>
                        <a:bodyPr rot="0" spcFirstLastPara="1" vertOverflow="clip" horzOverflow="clip" vert="horz" wrap="square" lIns="38100" tIns="19050" rIns="38100" bIns="19050" anchor="ctr" anchorCtr="1">
                          <a:spAutoFit/>
                        </a:bodyPr>
                        <a:lstStyle/>
                        <a:p>
                          <a:pPr>
                            <a:defRPr sz="900" b="0" i="0" u="none" strike="noStrike" kern="1200" baseline="0">
                              <a:solidFill>
                                <a:schemeClr val="dk1">
                                  <a:lumMod val="65000"/>
                                  <a:lumOff val="35000"/>
                                </a:schemeClr>
                              </a:solidFill>
                              <a:latin typeface="+mn-lt"/>
                              <a:ea typeface="+mn-ea"/>
                              <a:cs typeface="+mn-cs"/>
                            </a:defRPr>
                          </a:pPr>
                          <a:r>
                            <a:rPr lang="en-US" sz="1100" baseline="0">
                              <a:solidFill>
                                <a:sysClr val="windowText" lastClr="000000"/>
                              </a:solidFill>
                            </a:rPr>
                            <a:t>66</a:t>
                          </a:r>
                          <a:endParaRPr lang="en-US" sz="1100">
                            <a:solidFill>
                              <a:sysClr val="windowText" lastClr="000000"/>
                            </a:solidFill>
                          </a:endParaRPr>
                        </a:p>
                      </c:rich>
                    </c:tx>
                    <c:spPr>
                      <a:solidFill>
                        <a:sysClr val="window" lastClr="FFFFFF"/>
                      </a:solidFill>
                      <a:ln>
                        <a:solidFill>
                          <a:sysClr val="windowText" lastClr="000000"/>
                        </a:solidFill>
                      </a:ln>
                      <a:effectLst/>
                    </c:spPr>
                    <c:txPr>
                      <a:bodyPr rot="0" spcFirstLastPara="1" vertOverflow="clip" horzOverflow="clip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dk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  <c:showLegendKey val="0"/>
                    <c:showVal val="1"/>
                    <c:showCatName val="1"/>
                    <c:showSerName val="0"/>
                    <c:showPercent val="0"/>
                    <c:showBubbleSize val="0"/>
                    <c:extLst>
                      <c:ext uri="{CE6537A1-D6FC-4f65-9D91-7224C49458BB}">
                        <c15:spPr xmlns:c15="http://schemas.microsoft.com/office/drawing/2012/chart">
                          <a:prstGeom prst="wedgeRectCallout">
                            <a:avLst/>
                          </a:prstGeom>
                          <a:noFill/>
                          <a:ln>
                            <a:noFill/>
                          </a:ln>
                        </c15:spPr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showLegendKey val="0"/>
                  <c:showVal val="0"/>
                  <c:showCatName val="0"/>
                  <c:showSerName val="0"/>
                  <c:showPercent val="0"/>
                  <c:showBubbleSize val="0"/>
                  <c:extLst>
                    <c:ext uri="{CE6537A1-D6FC-4f65-9D91-7224C49458BB}">
                      <c15:showLeaderLines val="0"/>
                    </c:ext>
                  </c:extLst>
                </c:dLbls>
                <c:xVal>
                  <c:numRef>
                    <c:extLst>
                      <c:ext uri="{02D57815-91ED-43cb-92C2-25804820EDAC}">
                        <c15:formulaRef>
                          <c15:sqref>'for graphs'!$B$3:$B$151</c15:sqref>
                        </c15:formulaRef>
                      </c:ext>
                    </c:extLst>
                    <c:numCache>
                      <c:formatCode>General</c:formatCode>
                      <c:ptCount val="149"/>
                      <c:pt idx="0">
                        <c:v>1.48586</c:v>
                      </c:pt>
                      <c:pt idx="1">
                        <c:v>8.49498</c:v>
                      </c:pt>
                      <c:pt idx="2">
                        <c:v>12.76342</c:v>
                      </c:pt>
                      <c:pt idx="3">
                        <c:v>15.87124</c:v>
                      </c:pt>
                      <c:pt idx="4">
                        <c:v>18.328779999999998</c:v>
                      </c:pt>
                      <c:pt idx="5">
                        <c:v>20.36797</c:v>
                      </c:pt>
                      <c:pt idx="6">
                        <c:v>22.11448</c:v>
                      </c:pt>
                      <c:pt idx="7">
                        <c:v>23.644259999999999</c:v>
                      </c:pt>
                      <c:pt idx="8">
                        <c:v>25.00684</c:v>
                      </c:pt>
                      <c:pt idx="9">
                        <c:v>26.236360000000001</c:v>
                      </c:pt>
                      <c:pt idx="10">
                        <c:v>34.584949999999999</c:v>
                      </c:pt>
                      <c:pt idx="11">
                        <c:v>39.687989999999999</c:v>
                      </c:pt>
                      <c:pt idx="12">
                        <c:v>43.412509999999997</c:v>
                      </c:pt>
                      <c:pt idx="13">
                        <c:v>46.363120000000002</c:v>
                      </c:pt>
                      <c:pt idx="14">
                        <c:v>48.815089999999998</c:v>
                      </c:pt>
                      <c:pt idx="15">
                        <c:v>50.917749999999998</c:v>
                      </c:pt>
                      <c:pt idx="16">
                        <c:v>52.761479999999999</c:v>
                      </c:pt>
                      <c:pt idx="17">
                        <c:v>54.405270000000002</c:v>
                      </c:pt>
                      <c:pt idx="18">
                        <c:v>55.889800000000001</c:v>
                      </c:pt>
                      <c:pt idx="19">
                        <c:v>57.24436</c:v>
                      </c:pt>
                      <c:pt idx="20">
                        <c:v>58.490760000000002</c:v>
                      </c:pt>
                      <c:pt idx="21">
                        <c:v>59.645659999999999</c:v>
                      </c:pt>
                      <c:pt idx="22">
                        <c:v>60.72213</c:v>
                      </c:pt>
                      <c:pt idx="23">
                        <c:v>61.730580000000003</c:v>
                      </c:pt>
                      <c:pt idx="24">
                        <c:v>62.679450000000003</c:v>
                      </c:pt>
                      <c:pt idx="25">
                        <c:v>63.575690000000002</c:v>
                      </c:pt>
                      <c:pt idx="26">
                        <c:v>64.425079999999994</c:v>
                      </c:pt>
                      <c:pt idx="27">
                        <c:v>65.232479999999995</c:v>
                      </c:pt>
                      <c:pt idx="28">
                        <c:v>66.002039999999994</c:v>
                      </c:pt>
                      <c:pt idx="29">
                        <c:v>66.737300000000005</c:v>
                      </c:pt>
                      <c:pt idx="30">
                        <c:v>67.441320000000005</c:v>
                      </c:pt>
                      <c:pt idx="31">
                        <c:v>68.116780000000006</c:v>
                      </c:pt>
                      <c:pt idx="32">
                        <c:v>68.765990000000002</c:v>
                      </c:pt>
                      <c:pt idx="33">
                        <c:v>69.391030000000001</c:v>
                      </c:pt>
                      <c:pt idx="34">
                        <c:v>69.993700000000004</c:v>
                      </c:pt>
                      <c:pt idx="35">
                        <c:v>70.575640000000007</c:v>
                      </c:pt>
                      <c:pt idx="36">
                        <c:v>71.138270000000006</c:v>
                      </c:pt>
                      <c:pt idx="37">
                        <c:v>71.682910000000007</c:v>
                      </c:pt>
                      <c:pt idx="38">
                        <c:v>72.210729999999998</c:v>
                      </c:pt>
                      <c:pt idx="39">
                        <c:v>72.722769999999997</c:v>
                      </c:pt>
                      <c:pt idx="40">
                        <c:v>73.220010000000002</c:v>
                      </c:pt>
                      <c:pt idx="41">
                        <c:v>73.703310000000002</c:v>
                      </c:pt>
                      <c:pt idx="42">
                        <c:v>74.173469999999995</c:v>
                      </c:pt>
                      <c:pt idx="43">
                        <c:v>74.631219999999999</c:v>
                      </c:pt>
                      <c:pt idx="44">
                        <c:v>75.07723</c:v>
                      </c:pt>
                      <c:pt idx="45">
                        <c:v>75.512119999999996</c:v>
                      </c:pt>
                      <c:pt idx="46">
                        <c:v>75.936459999999997</c:v>
                      </c:pt>
                      <c:pt idx="47">
                        <c:v>76.350769999999997</c:v>
                      </c:pt>
                      <c:pt idx="48">
                        <c:v>76.755539999999996</c:v>
                      </c:pt>
                      <c:pt idx="49">
                        <c:v>77.151210000000006</c:v>
                      </c:pt>
                      <c:pt idx="50">
                        <c:v>77.538210000000007</c:v>
                      </c:pt>
                      <c:pt idx="51">
                        <c:v>77.916939999999997</c:v>
                      </c:pt>
                      <c:pt idx="52">
                        <c:v>78.287739999999999</c:v>
                      </c:pt>
                      <c:pt idx="53">
                        <c:v>78.650970000000001</c:v>
                      </c:pt>
                      <c:pt idx="54">
                        <c:v>79.006950000000003</c:v>
                      </c:pt>
                      <c:pt idx="55">
                        <c:v>79.355959999999996</c:v>
                      </c:pt>
                      <c:pt idx="56">
                        <c:v>79.698300000000003</c:v>
                      </c:pt>
                      <c:pt idx="57">
                        <c:v>80.034229999999994</c:v>
                      </c:pt>
                      <c:pt idx="58">
                        <c:v>80.363990000000001</c:v>
                      </c:pt>
                      <c:pt idx="59">
                        <c:v>80.687809999999999</c:v>
                      </c:pt>
                      <c:pt idx="60">
                        <c:v>81.005930000000006</c:v>
                      </c:pt>
                      <c:pt idx="61">
                        <c:v>81.318539999999999</c:v>
                      </c:pt>
                      <c:pt idx="62">
                        <c:v>81.62585</c:v>
                      </c:pt>
                      <c:pt idx="63">
                        <c:v>81.928030000000007</c:v>
                      </c:pt>
                      <c:pt idx="64">
                        <c:v>82.225269999999995</c:v>
                      </c:pt>
                      <c:pt idx="65">
                        <c:v>82.517740000000003</c:v>
                      </c:pt>
                      <c:pt idx="66">
                        <c:v>82.805580000000006</c:v>
                      </c:pt>
                      <c:pt idx="67">
                        <c:v>83.08896</c:v>
                      </c:pt>
                      <c:pt idx="68">
                        <c:v>83.368020000000001</c:v>
                      </c:pt>
                      <c:pt idx="69">
                        <c:v>83.642899999999997</c:v>
                      </c:pt>
                      <c:pt idx="70">
                        <c:v>83.913709999999995</c:v>
                      </c:pt>
                      <c:pt idx="71">
                        <c:v>84.180599999999998</c:v>
                      </c:pt>
                      <c:pt idx="72">
                        <c:v>84.443669999999997</c:v>
                      </c:pt>
                      <c:pt idx="73">
                        <c:v>84.703040000000001</c:v>
                      </c:pt>
                      <c:pt idx="74">
                        <c:v>84.958820000000003</c:v>
                      </c:pt>
                      <c:pt idx="75">
                        <c:v>85.211110000000005</c:v>
                      </c:pt>
                      <c:pt idx="76">
                        <c:v>85.460009999999997</c:v>
                      </c:pt>
                      <c:pt idx="77">
                        <c:v>85.705619999999996</c:v>
                      </c:pt>
                      <c:pt idx="78">
                        <c:v>85.94802</c:v>
                      </c:pt>
                      <c:pt idx="79">
                        <c:v>86.187299999999993</c:v>
                      </c:pt>
                      <c:pt idx="80">
                        <c:v>86.423550000000006</c:v>
                      </c:pt>
                      <c:pt idx="81">
                        <c:v>86.656850000000006</c:v>
                      </c:pt>
                      <c:pt idx="82">
                        <c:v>86.887259999999998</c:v>
                      </c:pt>
                      <c:pt idx="83">
                        <c:v>87.114879999999999</c:v>
                      </c:pt>
                      <c:pt idx="84">
                        <c:v>87.339759999999998</c:v>
                      </c:pt>
                      <c:pt idx="85">
                        <c:v>87.561980000000005</c:v>
                      </c:pt>
                      <c:pt idx="86">
                        <c:v>87.781589999999994</c:v>
                      </c:pt>
                      <c:pt idx="87">
                        <c:v>87.998679999999993</c:v>
                      </c:pt>
                      <c:pt idx="88">
                        <c:v>88.213290000000001</c:v>
                      </c:pt>
                      <c:pt idx="89">
                        <c:v>88.425479999999993</c:v>
                      </c:pt>
                      <c:pt idx="90">
                        <c:v>88.635310000000004</c:v>
                      </c:pt>
                      <c:pt idx="91">
                        <c:v>88.842839999999995</c:v>
                      </c:pt>
                      <c:pt idx="92">
                        <c:v>89.048119999999997</c:v>
                      </c:pt>
                      <c:pt idx="93">
                        <c:v>89.251199999999997</c:v>
                      </c:pt>
                      <c:pt idx="94">
                        <c:v>89.452129999999997</c:v>
                      </c:pt>
                      <c:pt idx="95">
                        <c:v>89.650949999999995</c:v>
                      </c:pt>
                      <c:pt idx="96">
                        <c:v>89.847719999999995</c:v>
                      </c:pt>
                      <c:pt idx="97">
                        <c:v>90.042469999999994</c:v>
                      </c:pt>
                      <c:pt idx="98">
                        <c:v>90.235249999999994</c:v>
                      </c:pt>
                      <c:pt idx="99">
                        <c:v>90.426100000000005</c:v>
                      </c:pt>
                      <c:pt idx="100">
                        <c:v>90.61506</c:v>
                      </c:pt>
                      <c:pt idx="101">
                        <c:v>90.802180000000007</c:v>
                      </c:pt>
                      <c:pt idx="102">
                        <c:v>90.987480000000005</c:v>
                      </c:pt>
                      <c:pt idx="103">
                        <c:v>91.171009999999995</c:v>
                      </c:pt>
                      <c:pt idx="104">
                        <c:v>91.352800000000002</c:v>
                      </c:pt>
                      <c:pt idx="105">
                        <c:v>91.532880000000006</c:v>
                      </c:pt>
                      <c:pt idx="106">
                        <c:v>91.711290000000005</c:v>
                      </c:pt>
                      <c:pt idx="107">
                        <c:v>91.888059999999996</c:v>
                      </c:pt>
                      <c:pt idx="108">
                        <c:v>92.063220000000001</c:v>
                      </c:pt>
                      <c:pt idx="109">
                        <c:v>92.236810000000006</c:v>
                      </c:pt>
                      <c:pt idx="110">
                        <c:v>92.408850000000001</c:v>
                      </c:pt>
                      <c:pt idx="111">
                        <c:v>92.579369999999997</c:v>
                      </c:pt>
                      <c:pt idx="112">
                        <c:v>92.748400000000004</c:v>
                      </c:pt>
                      <c:pt idx="113">
                        <c:v>92.915970000000002</c:v>
                      </c:pt>
                      <c:pt idx="114">
                        <c:v>93.082099999999997</c:v>
                      </c:pt>
                      <c:pt idx="115">
                        <c:v>93.246809999999996</c:v>
                      </c:pt>
                      <c:pt idx="116">
                        <c:v>93.410139999999998</c:v>
                      </c:pt>
                      <c:pt idx="117">
                        <c:v>93.572109999999995</c:v>
                      </c:pt>
                      <c:pt idx="118">
                        <c:v>93.732749999999996</c:v>
                      </c:pt>
                      <c:pt idx="119">
                        <c:v>93.892060000000001</c:v>
                      </c:pt>
                      <c:pt idx="120">
                        <c:v>94.050089999999997</c:v>
                      </c:pt>
                      <c:pt idx="121">
                        <c:v>94.20684</c:v>
                      </c:pt>
                      <c:pt idx="122">
                        <c:v>94.362350000000006</c:v>
                      </c:pt>
                      <c:pt idx="123">
                        <c:v>94.516630000000006</c:v>
                      </c:pt>
                      <c:pt idx="124">
                        <c:v>94.669700000000006</c:v>
                      </c:pt>
                      <c:pt idx="125">
                        <c:v>94.821579999999997</c:v>
                      </c:pt>
                      <c:pt idx="126">
                        <c:v>94.972290000000001</c:v>
                      </c:pt>
                      <c:pt idx="127">
                        <c:v>95.121849999999995</c:v>
                      </c:pt>
                      <c:pt idx="128">
                        <c:v>95.27028</c:v>
                      </c:pt>
                      <c:pt idx="129">
                        <c:v>95.417599999999993</c:v>
                      </c:pt>
                      <c:pt idx="130">
                        <c:v>95.563820000000007</c:v>
                      </c:pt>
                      <c:pt idx="131">
                        <c:v>95.708969999999994</c:v>
                      </c:pt>
                      <c:pt idx="132">
                        <c:v>95.853049999999996</c:v>
                      </c:pt>
                      <c:pt idx="133">
                        <c:v>95.996080000000006</c:v>
                      </c:pt>
                      <c:pt idx="134">
                        <c:v>96.138090000000005</c:v>
                      </c:pt>
                      <c:pt idx="135">
                        <c:v>96.279079999999993</c:v>
                      </c:pt>
                      <c:pt idx="136">
                        <c:v>96.419070000000005</c:v>
                      </c:pt>
                      <c:pt idx="137">
                        <c:v>96.558070000000001</c:v>
                      </c:pt>
                      <c:pt idx="138">
                        <c:v>96.696110000000004</c:v>
                      </c:pt>
                      <c:pt idx="139">
                        <c:v>96.833190000000002</c:v>
                      </c:pt>
                      <c:pt idx="140">
                        <c:v>96.969319999999996</c:v>
                      </c:pt>
                      <c:pt idx="141">
                        <c:v>97.104529999999997</c:v>
                      </c:pt>
                      <c:pt idx="142">
                        <c:v>97.238829999999993</c:v>
                      </c:pt>
                      <c:pt idx="143">
                        <c:v>97.372219999999999</c:v>
                      </c:pt>
                      <c:pt idx="144">
                        <c:v>97.504720000000006</c:v>
                      </c:pt>
                      <c:pt idx="145">
                        <c:v>97.636349999999993</c:v>
                      </c:pt>
                      <c:pt idx="146">
                        <c:v>97.767110000000002</c:v>
                      </c:pt>
                      <c:pt idx="147">
                        <c:v>97.897019999999998</c:v>
                      </c:pt>
                      <c:pt idx="148">
                        <c:v>98.026089999999996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'for graphs'!$A$3:$A$151</c15:sqref>
                        </c15:formulaRef>
                      </c:ext>
                    </c:extLst>
                    <c:numCache>
                      <c:formatCode>General</c:formatCode>
                      <c:ptCount val="149"/>
                      <c:pt idx="0">
                        <c:v>0.1</c:v>
                      </c:pt>
                      <c:pt idx="1">
                        <c:v>0.2</c:v>
                      </c:pt>
                      <c:pt idx="2">
                        <c:v>0.3</c:v>
                      </c:pt>
                      <c:pt idx="3">
                        <c:v>0.4</c:v>
                      </c:pt>
                      <c:pt idx="4">
                        <c:v>0.5</c:v>
                      </c:pt>
                      <c:pt idx="5">
                        <c:v>0.6</c:v>
                      </c:pt>
                      <c:pt idx="6">
                        <c:v>0.7</c:v>
                      </c:pt>
                      <c:pt idx="7">
                        <c:v>0.8</c:v>
                      </c:pt>
                      <c:pt idx="8">
                        <c:v>0.9</c:v>
                      </c:pt>
                      <c:pt idx="9">
                        <c:v>1</c:v>
                      </c:pt>
                      <c:pt idx="10">
                        <c:v>2</c:v>
                      </c:pt>
                      <c:pt idx="11">
                        <c:v>3</c:v>
                      </c:pt>
                      <c:pt idx="12">
                        <c:v>4</c:v>
                      </c:pt>
                      <c:pt idx="13">
                        <c:v>5</c:v>
                      </c:pt>
                      <c:pt idx="14">
                        <c:v>6</c:v>
                      </c:pt>
                      <c:pt idx="15">
                        <c:v>7</c:v>
                      </c:pt>
                      <c:pt idx="16">
                        <c:v>8</c:v>
                      </c:pt>
                      <c:pt idx="17">
                        <c:v>9</c:v>
                      </c:pt>
                      <c:pt idx="18">
                        <c:v>10</c:v>
                      </c:pt>
                      <c:pt idx="19">
                        <c:v>11</c:v>
                      </c:pt>
                      <c:pt idx="20">
                        <c:v>12</c:v>
                      </c:pt>
                      <c:pt idx="21">
                        <c:v>13</c:v>
                      </c:pt>
                      <c:pt idx="22">
                        <c:v>14</c:v>
                      </c:pt>
                      <c:pt idx="23">
                        <c:v>15</c:v>
                      </c:pt>
                      <c:pt idx="24">
                        <c:v>16</c:v>
                      </c:pt>
                      <c:pt idx="25">
                        <c:v>17</c:v>
                      </c:pt>
                      <c:pt idx="26">
                        <c:v>18</c:v>
                      </c:pt>
                      <c:pt idx="27">
                        <c:v>19</c:v>
                      </c:pt>
                      <c:pt idx="28">
                        <c:v>20</c:v>
                      </c:pt>
                      <c:pt idx="29">
                        <c:v>21</c:v>
                      </c:pt>
                      <c:pt idx="30">
                        <c:v>22</c:v>
                      </c:pt>
                      <c:pt idx="31">
                        <c:v>23</c:v>
                      </c:pt>
                      <c:pt idx="32">
                        <c:v>24</c:v>
                      </c:pt>
                      <c:pt idx="33">
                        <c:v>25</c:v>
                      </c:pt>
                      <c:pt idx="34">
                        <c:v>26</c:v>
                      </c:pt>
                      <c:pt idx="35">
                        <c:v>27</c:v>
                      </c:pt>
                      <c:pt idx="36">
                        <c:v>28</c:v>
                      </c:pt>
                      <c:pt idx="37">
                        <c:v>29</c:v>
                      </c:pt>
                      <c:pt idx="38">
                        <c:v>30</c:v>
                      </c:pt>
                      <c:pt idx="39">
                        <c:v>31</c:v>
                      </c:pt>
                      <c:pt idx="40">
                        <c:v>32</c:v>
                      </c:pt>
                      <c:pt idx="41">
                        <c:v>33</c:v>
                      </c:pt>
                      <c:pt idx="42">
                        <c:v>34</c:v>
                      </c:pt>
                      <c:pt idx="43">
                        <c:v>35</c:v>
                      </c:pt>
                      <c:pt idx="44">
                        <c:v>36</c:v>
                      </c:pt>
                      <c:pt idx="45">
                        <c:v>37</c:v>
                      </c:pt>
                      <c:pt idx="46">
                        <c:v>38</c:v>
                      </c:pt>
                      <c:pt idx="47">
                        <c:v>39</c:v>
                      </c:pt>
                      <c:pt idx="48">
                        <c:v>40</c:v>
                      </c:pt>
                      <c:pt idx="49">
                        <c:v>41</c:v>
                      </c:pt>
                      <c:pt idx="50">
                        <c:v>42</c:v>
                      </c:pt>
                      <c:pt idx="51">
                        <c:v>43</c:v>
                      </c:pt>
                      <c:pt idx="52">
                        <c:v>44</c:v>
                      </c:pt>
                      <c:pt idx="53">
                        <c:v>45</c:v>
                      </c:pt>
                      <c:pt idx="54">
                        <c:v>46</c:v>
                      </c:pt>
                      <c:pt idx="55">
                        <c:v>47</c:v>
                      </c:pt>
                      <c:pt idx="56">
                        <c:v>48</c:v>
                      </c:pt>
                      <c:pt idx="57">
                        <c:v>49</c:v>
                      </c:pt>
                      <c:pt idx="58">
                        <c:v>50</c:v>
                      </c:pt>
                      <c:pt idx="59">
                        <c:v>51</c:v>
                      </c:pt>
                      <c:pt idx="60">
                        <c:v>52</c:v>
                      </c:pt>
                      <c:pt idx="61">
                        <c:v>53</c:v>
                      </c:pt>
                      <c:pt idx="62">
                        <c:v>54</c:v>
                      </c:pt>
                      <c:pt idx="63">
                        <c:v>55</c:v>
                      </c:pt>
                      <c:pt idx="64">
                        <c:v>56</c:v>
                      </c:pt>
                      <c:pt idx="65">
                        <c:v>57</c:v>
                      </c:pt>
                      <c:pt idx="66">
                        <c:v>58</c:v>
                      </c:pt>
                      <c:pt idx="67">
                        <c:v>59</c:v>
                      </c:pt>
                      <c:pt idx="68">
                        <c:v>60</c:v>
                      </c:pt>
                      <c:pt idx="69">
                        <c:v>61</c:v>
                      </c:pt>
                      <c:pt idx="70">
                        <c:v>62</c:v>
                      </c:pt>
                      <c:pt idx="71">
                        <c:v>63</c:v>
                      </c:pt>
                      <c:pt idx="72">
                        <c:v>64</c:v>
                      </c:pt>
                      <c:pt idx="73">
                        <c:v>65</c:v>
                      </c:pt>
                      <c:pt idx="74">
                        <c:v>66</c:v>
                      </c:pt>
                      <c:pt idx="75">
                        <c:v>67</c:v>
                      </c:pt>
                      <c:pt idx="76">
                        <c:v>68</c:v>
                      </c:pt>
                      <c:pt idx="77">
                        <c:v>69</c:v>
                      </c:pt>
                      <c:pt idx="78">
                        <c:v>70</c:v>
                      </c:pt>
                      <c:pt idx="79">
                        <c:v>71</c:v>
                      </c:pt>
                      <c:pt idx="80">
                        <c:v>72</c:v>
                      </c:pt>
                      <c:pt idx="81">
                        <c:v>73</c:v>
                      </c:pt>
                      <c:pt idx="82">
                        <c:v>74</c:v>
                      </c:pt>
                      <c:pt idx="83">
                        <c:v>75</c:v>
                      </c:pt>
                      <c:pt idx="84">
                        <c:v>76</c:v>
                      </c:pt>
                      <c:pt idx="85">
                        <c:v>77</c:v>
                      </c:pt>
                      <c:pt idx="86">
                        <c:v>78</c:v>
                      </c:pt>
                      <c:pt idx="87">
                        <c:v>79</c:v>
                      </c:pt>
                      <c:pt idx="88">
                        <c:v>80</c:v>
                      </c:pt>
                      <c:pt idx="89">
                        <c:v>81</c:v>
                      </c:pt>
                      <c:pt idx="90">
                        <c:v>82</c:v>
                      </c:pt>
                      <c:pt idx="91">
                        <c:v>83</c:v>
                      </c:pt>
                      <c:pt idx="92">
                        <c:v>84</c:v>
                      </c:pt>
                      <c:pt idx="93">
                        <c:v>85</c:v>
                      </c:pt>
                      <c:pt idx="94">
                        <c:v>86</c:v>
                      </c:pt>
                      <c:pt idx="95">
                        <c:v>87</c:v>
                      </c:pt>
                      <c:pt idx="96">
                        <c:v>88</c:v>
                      </c:pt>
                      <c:pt idx="97">
                        <c:v>89</c:v>
                      </c:pt>
                      <c:pt idx="98">
                        <c:v>90</c:v>
                      </c:pt>
                      <c:pt idx="99">
                        <c:v>91</c:v>
                      </c:pt>
                      <c:pt idx="100">
                        <c:v>92</c:v>
                      </c:pt>
                      <c:pt idx="101">
                        <c:v>93</c:v>
                      </c:pt>
                      <c:pt idx="102">
                        <c:v>94</c:v>
                      </c:pt>
                      <c:pt idx="103">
                        <c:v>95</c:v>
                      </c:pt>
                      <c:pt idx="104">
                        <c:v>96</c:v>
                      </c:pt>
                      <c:pt idx="105">
                        <c:v>97</c:v>
                      </c:pt>
                      <c:pt idx="106">
                        <c:v>98</c:v>
                      </c:pt>
                      <c:pt idx="107">
                        <c:v>99</c:v>
                      </c:pt>
                      <c:pt idx="108">
                        <c:v>100</c:v>
                      </c:pt>
                      <c:pt idx="109">
                        <c:v>101</c:v>
                      </c:pt>
                      <c:pt idx="110">
                        <c:v>102</c:v>
                      </c:pt>
                      <c:pt idx="111">
                        <c:v>103</c:v>
                      </c:pt>
                      <c:pt idx="112">
                        <c:v>104</c:v>
                      </c:pt>
                      <c:pt idx="113">
                        <c:v>105</c:v>
                      </c:pt>
                      <c:pt idx="114">
                        <c:v>106</c:v>
                      </c:pt>
                      <c:pt idx="115">
                        <c:v>107</c:v>
                      </c:pt>
                      <c:pt idx="116">
                        <c:v>108</c:v>
                      </c:pt>
                      <c:pt idx="117">
                        <c:v>109</c:v>
                      </c:pt>
                      <c:pt idx="118">
                        <c:v>110</c:v>
                      </c:pt>
                      <c:pt idx="119">
                        <c:v>111</c:v>
                      </c:pt>
                      <c:pt idx="120">
                        <c:v>112</c:v>
                      </c:pt>
                      <c:pt idx="121">
                        <c:v>113</c:v>
                      </c:pt>
                      <c:pt idx="122">
                        <c:v>114</c:v>
                      </c:pt>
                      <c:pt idx="123">
                        <c:v>115</c:v>
                      </c:pt>
                      <c:pt idx="124">
                        <c:v>116</c:v>
                      </c:pt>
                      <c:pt idx="125">
                        <c:v>117</c:v>
                      </c:pt>
                      <c:pt idx="126">
                        <c:v>118</c:v>
                      </c:pt>
                      <c:pt idx="127">
                        <c:v>119</c:v>
                      </c:pt>
                      <c:pt idx="128">
                        <c:v>120</c:v>
                      </c:pt>
                      <c:pt idx="129">
                        <c:v>121</c:v>
                      </c:pt>
                      <c:pt idx="130">
                        <c:v>122</c:v>
                      </c:pt>
                      <c:pt idx="131">
                        <c:v>123</c:v>
                      </c:pt>
                      <c:pt idx="132">
                        <c:v>124</c:v>
                      </c:pt>
                      <c:pt idx="133">
                        <c:v>125</c:v>
                      </c:pt>
                      <c:pt idx="134">
                        <c:v>126</c:v>
                      </c:pt>
                      <c:pt idx="135">
                        <c:v>127</c:v>
                      </c:pt>
                      <c:pt idx="136">
                        <c:v>128</c:v>
                      </c:pt>
                      <c:pt idx="137">
                        <c:v>129</c:v>
                      </c:pt>
                      <c:pt idx="138">
                        <c:v>130</c:v>
                      </c:pt>
                      <c:pt idx="139">
                        <c:v>131</c:v>
                      </c:pt>
                      <c:pt idx="140">
                        <c:v>132</c:v>
                      </c:pt>
                      <c:pt idx="141">
                        <c:v>133</c:v>
                      </c:pt>
                      <c:pt idx="142">
                        <c:v>134</c:v>
                      </c:pt>
                      <c:pt idx="143">
                        <c:v>135</c:v>
                      </c:pt>
                      <c:pt idx="144">
                        <c:v>136</c:v>
                      </c:pt>
                      <c:pt idx="145">
                        <c:v>137</c:v>
                      </c:pt>
                      <c:pt idx="146">
                        <c:v>138</c:v>
                      </c:pt>
                      <c:pt idx="147">
                        <c:v>139</c:v>
                      </c:pt>
                      <c:pt idx="148">
                        <c:v>140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'for graphs'!$E$2</c15:sqref>
                        </c15:formulaRef>
                      </c:ext>
                    </c:extLst>
                    <c:strCache>
                      <c:ptCount val="1"/>
                      <c:pt idx="0">
                        <c:v>Rb₂CO₃ (1.5 - 1.0)</c:v>
                      </c:pt>
                    </c:strCache>
                  </c:strRef>
                </c:tx>
                <c:spPr>
                  <a:ln w="19050" cap="rnd">
                    <a:solidFill>
                      <a:srgbClr val="FF0000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'for graphs'!$E$3:$E$151</c15:sqref>
                        </c15:formulaRef>
                      </c:ext>
                    </c:extLst>
                    <c:numCache>
                      <c:formatCode>General</c:formatCode>
                      <c:ptCount val="149"/>
                      <c:pt idx="0">
                        <c:v>32.237960000000001</c:v>
                      </c:pt>
                      <c:pt idx="1">
                        <c:v>40.172469999999997</c:v>
                      </c:pt>
                      <c:pt idx="2">
                        <c:v>45.007939999999998</c:v>
                      </c:pt>
                      <c:pt idx="3">
                        <c:v>48.530279999999998</c:v>
                      </c:pt>
                      <c:pt idx="4">
                        <c:v>51.316600000000001</c:v>
                      </c:pt>
                      <c:pt idx="5">
                        <c:v>53.629269999999998</c:v>
                      </c:pt>
                      <c:pt idx="6">
                        <c:v>55.610480000000003</c:v>
                      </c:pt>
                      <c:pt idx="7">
                        <c:v>57.346200000000003</c:v>
                      </c:pt>
                      <c:pt idx="8">
                        <c:v>58.892510000000001</c:v>
                      </c:pt>
                      <c:pt idx="9">
                        <c:v>60.288029999999999</c:v>
                      </c:pt>
                      <c:pt idx="10">
                        <c:v>69.769689999999997</c:v>
                      </c:pt>
                      <c:pt idx="11">
                        <c:v>75.570310000000006</c:v>
                      </c:pt>
                      <c:pt idx="12">
                        <c:v>79.806380000000004</c:v>
                      </c:pt>
                      <c:pt idx="13">
                        <c:v>83.163669999999996</c:v>
                      </c:pt>
                      <c:pt idx="14">
                        <c:v>85.954560000000001</c:v>
                      </c:pt>
                      <c:pt idx="15">
                        <c:v>88.348560000000006</c:v>
                      </c:pt>
                      <c:pt idx="16">
                        <c:v>90.44829</c:v>
                      </c:pt>
                      <c:pt idx="17">
                        <c:v>92.320729999999998</c:v>
                      </c:pt>
                      <c:pt idx="18">
                        <c:v>94.012100000000004</c:v>
                      </c:pt>
                      <c:pt idx="19">
                        <c:v>95.555679999999995</c:v>
                      </c:pt>
                      <c:pt idx="20">
                        <c:v>96.976230000000001</c:v>
                      </c:pt>
                      <c:pt idx="21">
                        <c:v>98.29271</c:v>
                      </c:pt>
                      <c:pt idx="22">
                        <c:v>99.519959999999998</c:v>
                      </c:pt>
                      <c:pt idx="23">
                        <c:v>100.66982</c:v>
                      </c:pt>
                      <c:pt idx="24">
                        <c:v>101.75187</c:v>
                      </c:pt>
                      <c:pt idx="25">
                        <c:v>102.77403</c:v>
                      </c:pt>
                      <c:pt idx="26">
                        <c:v>103.74287</c:v>
                      </c:pt>
                      <c:pt idx="27">
                        <c:v>104.66391</c:v>
                      </c:pt>
                      <c:pt idx="28">
                        <c:v>105.54187</c:v>
                      </c:pt>
                      <c:pt idx="29">
                        <c:v>106.38079</c:v>
                      </c:pt>
                      <c:pt idx="30">
                        <c:v>107.18413</c:v>
                      </c:pt>
                      <c:pt idx="31">
                        <c:v>107.95495</c:v>
                      </c:pt>
                      <c:pt idx="32">
                        <c:v>108.69589000000001</c:v>
                      </c:pt>
                      <c:pt idx="33">
                        <c:v>109.40929</c:v>
                      </c:pt>
                      <c:pt idx="34">
                        <c:v>110.09721999999999</c:v>
                      </c:pt>
                      <c:pt idx="35">
                        <c:v>110.76152</c:v>
                      </c:pt>
                      <c:pt idx="36">
                        <c:v>111.40385000000001</c:v>
                      </c:pt>
                      <c:pt idx="37">
                        <c:v>112.02567000000001</c:v>
                      </c:pt>
                      <c:pt idx="38">
                        <c:v>112.62832</c:v>
                      </c:pt>
                      <c:pt idx="39">
                        <c:v>113.21301</c:v>
                      </c:pt>
                      <c:pt idx="40">
                        <c:v>113.78082000000001</c:v>
                      </c:pt>
                      <c:pt idx="41">
                        <c:v>114.33275999999999</c:v>
                      </c:pt>
                      <c:pt idx="42">
                        <c:v>114.86972</c:v>
                      </c:pt>
                      <c:pt idx="43">
                        <c:v>115.39255</c:v>
                      </c:pt>
                      <c:pt idx="44">
                        <c:v>115.90199</c:v>
                      </c:pt>
                      <c:pt idx="45">
                        <c:v>116.39876</c:v>
                      </c:pt>
                      <c:pt idx="46">
                        <c:v>116.8835</c:v>
                      </c:pt>
                      <c:pt idx="47">
                        <c:v>117.35681</c:v>
                      </c:pt>
                      <c:pt idx="48">
                        <c:v>117.81923999999999</c:v>
                      </c:pt>
                      <c:pt idx="49">
                        <c:v>118.27131</c:v>
                      </c:pt>
                      <c:pt idx="50">
                        <c:v>118.7135</c:v>
                      </c:pt>
                      <c:pt idx="51">
                        <c:v>119.14624000000001</c:v>
                      </c:pt>
                      <c:pt idx="52">
                        <c:v>119.56995999999999</c:v>
                      </c:pt>
                      <c:pt idx="53">
                        <c:v>119.98505</c:v>
                      </c:pt>
                      <c:pt idx="54">
                        <c:v>120.39185000000001</c:v>
                      </c:pt>
                      <c:pt idx="55">
                        <c:v>120.79073</c:v>
                      </c:pt>
                      <c:pt idx="56">
                        <c:v>121.18199</c:v>
                      </c:pt>
                      <c:pt idx="57">
                        <c:v>121.56594</c:v>
                      </c:pt>
                      <c:pt idx="58">
                        <c:v>121.94285000000001</c:v>
                      </c:pt>
                      <c:pt idx="59">
                        <c:v>122.313</c:v>
                      </c:pt>
                      <c:pt idx="60">
                        <c:v>122.67664000000001</c:v>
                      </c:pt>
                      <c:pt idx="61">
                        <c:v>123.03400000000001</c:v>
                      </c:pt>
                      <c:pt idx="62">
                        <c:v>123.38531</c:v>
                      </c:pt>
                      <c:pt idx="63">
                        <c:v>123.73078</c:v>
                      </c:pt>
                      <c:pt idx="64">
                        <c:v>124.07061</c:v>
                      </c:pt>
                      <c:pt idx="65">
                        <c:v>124.40499</c:v>
                      </c:pt>
                      <c:pt idx="66">
                        <c:v>124.73411</c:v>
                      </c:pt>
                      <c:pt idx="67">
                        <c:v>125.05813000000001</c:v>
                      </c:pt>
                      <c:pt idx="68">
                        <c:v>125.37721999999999</c:v>
                      </c:pt>
                      <c:pt idx="69">
                        <c:v>125.69153</c:v>
                      </c:pt>
                      <c:pt idx="70">
                        <c:v>126.00122</c:v>
                      </c:pt>
                      <c:pt idx="71">
                        <c:v>126.30642</c:v>
                      </c:pt>
                      <c:pt idx="72">
                        <c:v>126.60727</c:v>
                      </c:pt>
                      <c:pt idx="73">
                        <c:v>126.90389999999999</c:v>
                      </c:pt>
                      <c:pt idx="74">
                        <c:v>127.19644</c:v>
                      </c:pt>
                      <c:pt idx="75">
                        <c:v>127.48499</c:v>
                      </c:pt>
                      <c:pt idx="76">
                        <c:v>127.76967</c:v>
                      </c:pt>
                      <c:pt idx="77">
                        <c:v>128.05059</c:v>
                      </c:pt>
                      <c:pt idx="78">
                        <c:v>128.32785999999999</c:v>
                      </c:pt>
                      <c:pt idx="79">
                        <c:v>128.60157000000001</c:v>
                      </c:pt>
                      <c:pt idx="80">
                        <c:v>128.87181000000001</c:v>
                      </c:pt>
                      <c:pt idx="81">
                        <c:v>129.13869</c:v>
                      </c:pt>
                      <c:pt idx="82">
                        <c:v>129.40227999999999</c:v>
                      </c:pt>
                      <c:pt idx="83">
                        <c:v>129.66266999999999</c:v>
                      </c:pt>
                      <c:pt idx="84">
                        <c:v>129.91995</c:v>
                      </c:pt>
                      <c:pt idx="85">
                        <c:v>130.17418000000001</c:v>
                      </c:pt>
                      <c:pt idx="86">
                        <c:v>130.42544000000001</c:v>
                      </c:pt>
                      <c:pt idx="87">
                        <c:v>130.67382000000001</c:v>
                      </c:pt>
                      <c:pt idx="88">
                        <c:v>130.91936999999999</c:v>
                      </c:pt>
                      <c:pt idx="89">
                        <c:v>131.16216</c:v>
                      </c:pt>
                      <c:pt idx="90">
                        <c:v>131.40226000000001</c:v>
                      </c:pt>
                      <c:pt idx="91">
                        <c:v>131.63972999999999</c:v>
                      </c:pt>
                      <c:pt idx="92">
                        <c:v>131.87461999999999</c:v>
                      </c:pt>
                      <c:pt idx="93">
                        <c:v>132.10701</c:v>
                      </c:pt>
                      <c:pt idx="94">
                        <c:v>132.33694</c:v>
                      </c:pt>
                      <c:pt idx="95">
                        <c:v>132.56447</c:v>
                      </c:pt>
                      <c:pt idx="96">
                        <c:v>132.78964999999999</c:v>
                      </c:pt>
                      <c:pt idx="97">
                        <c:v>133.01253</c:v>
                      </c:pt>
                      <c:pt idx="98">
                        <c:v>133.23317</c:v>
                      </c:pt>
                      <c:pt idx="99">
                        <c:v>133.45160000000001</c:v>
                      </c:pt>
                      <c:pt idx="100">
                        <c:v>133.66786999999999</c:v>
                      </c:pt>
                      <c:pt idx="101">
                        <c:v>133.88202999999999</c:v>
                      </c:pt>
                      <c:pt idx="102">
                        <c:v>134.09412</c:v>
                      </c:pt>
                      <c:pt idx="103">
                        <c:v>134.30419000000001</c:v>
                      </c:pt>
                      <c:pt idx="104">
                        <c:v>134.51227</c:v>
                      </c:pt>
                      <c:pt idx="105">
                        <c:v>134.71841000000001</c:v>
                      </c:pt>
                      <c:pt idx="106">
                        <c:v>134.92263</c:v>
                      </c:pt>
                      <c:pt idx="107">
                        <c:v>135.12497999999999</c:v>
                      </c:pt>
                      <c:pt idx="108">
                        <c:v>135.32550000000001</c:v>
                      </c:pt>
                      <c:pt idx="109">
                        <c:v>135.52421000000001</c:v>
                      </c:pt>
                      <c:pt idx="110">
                        <c:v>135.72116</c:v>
                      </c:pt>
                      <c:pt idx="111">
                        <c:v>135.91638</c:v>
                      </c:pt>
                      <c:pt idx="112">
                        <c:v>136.10989000000001</c:v>
                      </c:pt>
                      <c:pt idx="113">
                        <c:v>136.30172999999999</c:v>
                      </c:pt>
                      <c:pt idx="114">
                        <c:v>136.49193</c:v>
                      </c:pt>
                      <c:pt idx="115">
                        <c:v>136.68052</c:v>
                      </c:pt>
                      <c:pt idx="116">
                        <c:v>136.86752000000001</c:v>
                      </c:pt>
                      <c:pt idx="117">
                        <c:v>137.05296999999999</c:v>
                      </c:pt>
                      <c:pt idx="118">
                        <c:v>137.23688999999999</c:v>
                      </c:pt>
                      <c:pt idx="119">
                        <c:v>137.41931</c:v>
                      </c:pt>
                      <c:pt idx="120">
                        <c:v>137.60025999999999</c:v>
                      </c:pt>
                      <c:pt idx="121">
                        <c:v>137.77975000000001</c:v>
                      </c:pt>
                      <c:pt idx="122">
                        <c:v>137.95782</c:v>
                      </c:pt>
                      <c:pt idx="123">
                        <c:v>138.13448</c:v>
                      </c:pt>
                      <c:pt idx="124">
                        <c:v>138.30976000000001</c:v>
                      </c:pt>
                      <c:pt idx="125">
                        <c:v>138.48369</c:v>
                      </c:pt>
                      <c:pt idx="126">
                        <c:v>138.65628000000001</c:v>
                      </c:pt>
                      <c:pt idx="127">
                        <c:v>138.82756000000001</c:v>
                      </c:pt>
                      <c:pt idx="128">
                        <c:v>138.99754999999999</c:v>
                      </c:pt>
                      <c:pt idx="129">
                        <c:v>139.16625999999999</c:v>
                      </c:pt>
                      <c:pt idx="130">
                        <c:v>139.33372</c:v>
                      </c:pt>
                      <c:pt idx="131">
                        <c:v>139.49995000000001</c:v>
                      </c:pt>
                      <c:pt idx="132">
                        <c:v>139.66496000000001</c:v>
                      </c:pt>
                      <c:pt idx="133">
                        <c:v>139.82877999999999</c:v>
                      </c:pt>
                      <c:pt idx="134">
                        <c:v>139.99143000000001</c:v>
                      </c:pt>
                      <c:pt idx="135">
                        <c:v>140.15290999999999</c:v>
                      </c:pt>
                      <c:pt idx="136">
                        <c:v>140.31325000000001</c:v>
                      </c:pt>
                      <c:pt idx="137">
                        <c:v>140.47246999999999</c:v>
                      </c:pt>
                      <c:pt idx="138">
                        <c:v>140.63058000000001</c:v>
                      </c:pt>
                      <c:pt idx="139">
                        <c:v>140.7876</c:v>
                      </c:pt>
                      <c:pt idx="140">
                        <c:v>140.94354000000001</c:v>
                      </c:pt>
                      <c:pt idx="141">
                        <c:v>141.09842</c:v>
                      </c:pt>
                      <c:pt idx="142">
                        <c:v>141.25226000000001</c:v>
                      </c:pt>
                      <c:pt idx="143">
                        <c:v>141.40505999999999</c:v>
                      </c:pt>
                      <c:pt idx="144">
                        <c:v>141.55685</c:v>
                      </c:pt>
                      <c:pt idx="145">
                        <c:v>141.70762999999999</c:v>
                      </c:pt>
                      <c:pt idx="146">
                        <c:v>141.85742999999999</c:v>
                      </c:pt>
                      <c:pt idx="147">
                        <c:v>142.00626</c:v>
                      </c:pt>
                      <c:pt idx="148">
                        <c:v>142.15412000000001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'for graphs'!$A$3:$A$151</c15:sqref>
                        </c15:formulaRef>
                      </c:ext>
                    </c:extLst>
                    <c:numCache>
                      <c:formatCode>General</c:formatCode>
                      <c:ptCount val="149"/>
                      <c:pt idx="0">
                        <c:v>0.1</c:v>
                      </c:pt>
                      <c:pt idx="1">
                        <c:v>0.2</c:v>
                      </c:pt>
                      <c:pt idx="2">
                        <c:v>0.3</c:v>
                      </c:pt>
                      <c:pt idx="3">
                        <c:v>0.4</c:v>
                      </c:pt>
                      <c:pt idx="4">
                        <c:v>0.5</c:v>
                      </c:pt>
                      <c:pt idx="5">
                        <c:v>0.6</c:v>
                      </c:pt>
                      <c:pt idx="6">
                        <c:v>0.7</c:v>
                      </c:pt>
                      <c:pt idx="7">
                        <c:v>0.8</c:v>
                      </c:pt>
                      <c:pt idx="8">
                        <c:v>0.9</c:v>
                      </c:pt>
                      <c:pt idx="9">
                        <c:v>1</c:v>
                      </c:pt>
                      <c:pt idx="10">
                        <c:v>2</c:v>
                      </c:pt>
                      <c:pt idx="11">
                        <c:v>3</c:v>
                      </c:pt>
                      <c:pt idx="12">
                        <c:v>4</c:v>
                      </c:pt>
                      <c:pt idx="13">
                        <c:v>5</c:v>
                      </c:pt>
                      <c:pt idx="14">
                        <c:v>6</c:v>
                      </c:pt>
                      <c:pt idx="15">
                        <c:v>7</c:v>
                      </c:pt>
                      <c:pt idx="16">
                        <c:v>8</c:v>
                      </c:pt>
                      <c:pt idx="17">
                        <c:v>9</c:v>
                      </c:pt>
                      <c:pt idx="18">
                        <c:v>10</c:v>
                      </c:pt>
                      <c:pt idx="19">
                        <c:v>11</c:v>
                      </c:pt>
                      <c:pt idx="20">
                        <c:v>12</c:v>
                      </c:pt>
                      <c:pt idx="21">
                        <c:v>13</c:v>
                      </c:pt>
                      <c:pt idx="22">
                        <c:v>14</c:v>
                      </c:pt>
                      <c:pt idx="23">
                        <c:v>15</c:v>
                      </c:pt>
                      <c:pt idx="24">
                        <c:v>16</c:v>
                      </c:pt>
                      <c:pt idx="25">
                        <c:v>17</c:v>
                      </c:pt>
                      <c:pt idx="26">
                        <c:v>18</c:v>
                      </c:pt>
                      <c:pt idx="27">
                        <c:v>19</c:v>
                      </c:pt>
                      <c:pt idx="28">
                        <c:v>20</c:v>
                      </c:pt>
                      <c:pt idx="29">
                        <c:v>21</c:v>
                      </c:pt>
                      <c:pt idx="30">
                        <c:v>22</c:v>
                      </c:pt>
                      <c:pt idx="31">
                        <c:v>23</c:v>
                      </c:pt>
                      <c:pt idx="32">
                        <c:v>24</c:v>
                      </c:pt>
                      <c:pt idx="33">
                        <c:v>25</c:v>
                      </c:pt>
                      <c:pt idx="34">
                        <c:v>26</c:v>
                      </c:pt>
                      <c:pt idx="35">
                        <c:v>27</c:v>
                      </c:pt>
                      <c:pt idx="36">
                        <c:v>28</c:v>
                      </c:pt>
                      <c:pt idx="37">
                        <c:v>29</c:v>
                      </c:pt>
                      <c:pt idx="38">
                        <c:v>30</c:v>
                      </c:pt>
                      <c:pt idx="39">
                        <c:v>31</c:v>
                      </c:pt>
                      <c:pt idx="40">
                        <c:v>32</c:v>
                      </c:pt>
                      <c:pt idx="41">
                        <c:v>33</c:v>
                      </c:pt>
                      <c:pt idx="42">
                        <c:v>34</c:v>
                      </c:pt>
                      <c:pt idx="43">
                        <c:v>35</c:v>
                      </c:pt>
                      <c:pt idx="44">
                        <c:v>36</c:v>
                      </c:pt>
                      <c:pt idx="45">
                        <c:v>37</c:v>
                      </c:pt>
                      <c:pt idx="46">
                        <c:v>38</c:v>
                      </c:pt>
                      <c:pt idx="47">
                        <c:v>39</c:v>
                      </c:pt>
                      <c:pt idx="48">
                        <c:v>40</c:v>
                      </c:pt>
                      <c:pt idx="49">
                        <c:v>41</c:v>
                      </c:pt>
                      <c:pt idx="50">
                        <c:v>42</c:v>
                      </c:pt>
                      <c:pt idx="51">
                        <c:v>43</c:v>
                      </c:pt>
                      <c:pt idx="52">
                        <c:v>44</c:v>
                      </c:pt>
                      <c:pt idx="53">
                        <c:v>45</c:v>
                      </c:pt>
                      <c:pt idx="54">
                        <c:v>46</c:v>
                      </c:pt>
                      <c:pt idx="55">
                        <c:v>47</c:v>
                      </c:pt>
                      <c:pt idx="56">
                        <c:v>48</c:v>
                      </c:pt>
                      <c:pt idx="57">
                        <c:v>49</c:v>
                      </c:pt>
                      <c:pt idx="58">
                        <c:v>50</c:v>
                      </c:pt>
                      <c:pt idx="59">
                        <c:v>51</c:v>
                      </c:pt>
                      <c:pt idx="60">
                        <c:v>52</c:v>
                      </c:pt>
                      <c:pt idx="61">
                        <c:v>53</c:v>
                      </c:pt>
                      <c:pt idx="62">
                        <c:v>54</c:v>
                      </c:pt>
                      <c:pt idx="63">
                        <c:v>55</c:v>
                      </c:pt>
                      <c:pt idx="64">
                        <c:v>56</c:v>
                      </c:pt>
                      <c:pt idx="65">
                        <c:v>57</c:v>
                      </c:pt>
                      <c:pt idx="66">
                        <c:v>58</c:v>
                      </c:pt>
                      <c:pt idx="67">
                        <c:v>59</c:v>
                      </c:pt>
                      <c:pt idx="68">
                        <c:v>60</c:v>
                      </c:pt>
                      <c:pt idx="69">
                        <c:v>61</c:v>
                      </c:pt>
                      <c:pt idx="70">
                        <c:v>62</c:v>
                      </c:pt>
                      <c:pt idx="71">
                        <c:v>63</c:v>
                      </c:pt>
                      <c:pt idx="72">
                        <c:v>64</c:v>
                      </c:pt>
                      <c:pt idx="73">
                        <c:v>65</c:v>
                      </c:pt>
                      <c:pt idx="74">
                        <c:v>66</c:v>
                      </c:pt>
                      <c:pt idx="75">
                        <c:v>67</c:v>
                      </c:pt>
                      <c:pt idx="76">
                        <c:v>68</c:v>
                      </c:pt>
                      <c:pt idx="77">
                        <c:v>69</c:v>
                      </c:pt>
                      <c:pt idx="78">
                        <c:v>70</c:v>
                      </c:pt>
                      <c:pt idx="79">
                        <c:v>71</c:v>
                      </c:pt>
                      <c:pt idx="80">
                        <c:v>72</c:v>
                      </c:pt>
                      <c:pt idx="81">
                        <c:v>73</c:v>
                      </c:pt>
                      <c:pt idx="82">
                        <c:v>74</c:v>
                      </c:pt>
                      <c:pt idx="83">
                        <c:v>75</c:v>
                      </c:pt>
                      <c:pt idx="84">
                        <c:v>76</c:v>
                      </c:pt>
                      <c:pt idx="85">
                        <c:v>77</c:v>
                      </c:pt>
                      <c:pt idx="86">
                        <c:v>78</c:v>
                      </c:pt>
                      <c:pt idx="87">
                        <c:v>79</c:v>
                      </c:pt>
                      <c:pt idx="88">
                        <c:v>80</c:v>
                      </c:pt>
                      <c:pt idx="89">
                        <c:v>81</c:v>
                      </c:pt>
                      <c:pt idx="90">
                        <c:v>82</c:v>
                      </c:pt>
                      <c:pt idx="91">
                        <c:v>83</c:v>
                      </c:pt>
                      <c:pt idx="92">
                        <c:v>84</c:v>
                      </c:pt>
                      <c:pt idx="93">
                        <c:v>85</c:v>
                      </c:pt>
                      <c:pt idx="94">
                        <c:v>86</c:v>
                      </c:pt>
                      <c:pt idx="95">
                        <c:v>87</c:v>
                      </c:pt>
                      <c:pt idx="96">
                        <c:v>88</c:v>
                      </c:pt>
                      <c:pt idx="97">
                        <c:v>89</c:v>
                      </c:pt>
                      <c:pt idx="98">
                        <c:v>90</c:v>
                      </c:pt>
                      <c:pt idx="99">
                        <c:v>91</c:v>
                      </c:pt>
                      <c:pt idx="100">
                        <c:v>92</c:v>
                      </c:pt>
                      <c:pt idx="101">
                        <c:v>93</c:v>
                      </c:pt>
                      <c:pt idx="102">
                        <c:v>94</c:v>
                      </c:pt>
                      <c:pt idx="103">
                        <c:v>95</c:v>
                      </c:pt>
                      <c:pt idx="104">
                        <c:v>96</c:v>
                      </c:pt>
                      <c:pt idx="105">
                        <c:v>97</c:v>
                      </c:pt>
                      <c:pt idx="106">
                        <c:v>98</c:v>
                      </c:pt>
                      <c:pt idx="107">
                        <c:v>99</c:v>
                      </c:pt>
                      <c:pt idx="108">
                        <c:v>100</c:v>
                      </c:pt>
                      <c:pt idx="109">
                        <c:v>101</c:v>
                      </c:pt>
                      <c:pt idx="110">
                        <c:v>102</c:v>
                      </c:pt>
                      <c:pt idx="111">
                        <c:v>103</c:v>
                      </c:pt>
                      <c:pt idx="112">
                        <c:v>104</c:v>
                      </c:pt>
                      <c:pt idx="113">
                        <c:v>105</c:v>
                      </c:pt>
                      <c:pt idx="114">
                        <c:v>106</c:v>
                      </c:pt>
                      <c:pt idx="115">
                        <c:v>107</c:v>
                      </c:pt>
                      <c:pt idx="116">
                        <c:v>108</c:v>
                      </c:pt>
                      <c:pt idx="117">
                        <c:v>109</c:v>
                      </c:pt>
                      <c:pt idx="118">
                        <c:v>110</c:v>
                      </c:pt>
                      <c:pt idx="119">
                        <c:v>111</c:v>
                      </c:pt>
                      <c:pt idx="120">
                        <c:v>112</c:v>
                      </c:pt>
                      <c:pt idx="121">
                        <c:v>113</c:v>
                      </c:pt>
                      <c:pt idx="122">
                        <c:v>114</c:v>
                      </c:pt>
                      <c:pt idx="123">
                        <c:v>115</c:v>
                      </c:pt>
                      <c:pt idx="124">
                        <c:v>116</c:v>
                      </c:pt>
                      <c:pt idx="125">
                        <c:v>117</c:v>
                      </c:pt>
                      <c:pt idx="126">
                        <c:v>118</c:v>
                      </c:pt>
                      <c:pt idx="127">
                        <c:v>119</c:v>
                      </c:pt>
                      <c:pt idx="128">
                        <c:v>120</c:v>
                      </c:pt>
                      <c:pt idx="129">
                        <c:v>121</c:v>
                      </c:pt>
                      <c:pt idx="130">
                        <c:v>122</c:v>
                      </c:pt>
                      <c:pt idx="131">
                        <c:v>123</c:v>
                      </c:pt>
                      <c:pt idx="132">
                        <c:v>124</c:v>
                      </c:pt>
                      <c:pt idx="133">
                        <c:v>125</c:v>
                      </c:pt>
                      <c:pt idx="134">
                        <c:v>126</c:v>
                      </c:pt>
                      <c:pt idx="135">
                        <c:v>127</c:v>
                      </c:pt>
                      <c:pt idx="136">
                        <c:v>128</c:v>
                      </c:pt>
                      <c:pt idx="137">
                        <c:v>129</c:v>
                      </c:pt>
                      <c:pt idx="138">
                        <c:v>130</c:v>
                      </c:pt>
                      <c:pt idx="139">
                        <c:v>131</c:v>
                      </c:pt>
                      <c:pt idx="140">
                        <c:v>132</c:v>
                      </c:pt>
                      <c:pt idx="141">
                        <c:v>133</c:v>
                      </c:pt>
                      <c:pt idx="142">
                        <c:v>134</c:v>
                      </c:pt>
                      <c:pt idx="143">
                        <c:v>135</c:v>
                      </c:pt>
                      <c:pt idx="144">
                        <c:v>136</c:v>
                      </c:pt>
                      <c:pt idx="145">
                        <c:v>137</c:v>
                      </c:pt>
                      <c:pt idx="146">
                        <c:v>138</c:v>
                      </c:pt>
                      <c:pt idx="147">
                        <c:v>139</c:v>
                      </c:pt>
                      <c:pt idx="148">
                        <c:v>140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'for graphs'!$F$2</c15:sqref>
                        </c15:formulaRef>
                      </c:ext>
                    </c:extLst>
                    <c:strCache>
                      <c:ptCount val="1"/>
                      <c:pt idx="0">
                        <c:v>Rb₂CO₃ (1 - 0)</c:v>
                      </c:pt>
                    </c:strCache>
                  </c:strRef>
                </c:tx>
                <c:spPr>
                  <a:ln w="19050" cap="rnd">
                    <a:solidFill>
                      <a:srgbClr val="00B050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'for graphs'!$F$3:$F$151</c15:sqref>
                        </c15:formulaRef>
                      </c:ext>
                    </c:extLst>
                    <c:numCache>
                      <c:formatCode>General</c:formatCode>
                      <c:ptCount val="149"/>
                      <c:pt idx="0">
                        <c:v>14.008559999999999</c:v>
                      </c:pt>
                      <c:pt idx="1">
                        <c:v>21.33728</c:v>
                      </c:pt>
                      <c:pt idx="2">
                        <c:v>25.800350000000002</c:v>
                      </c:pt>
                      <c:pt idx="3">
                        <c:v>29.049880000000002</c:v>
                      </c:pt>
                      <c:pt idx="4">
                        <c:v>31.619479999999999</c:v>
                      </c:pt>
                      <c:pt idx="5">
                        <c:v>33.751649999999998</c:v>
                      </c:pt>
                      <c:pt idx="6">
                        <c:v>35.577800000000003</c:v>
                      </c:pt>
                      <c:pt idx="7">
                        <c:v>37.177329999999998</c:v>
                      </c:pt>
                      <c:pt idx="8">
                        <c:v>38.602040000000002</c:v>
                      </c:pt>
                      <c:pt idx="9">
                        <c:v>39.887619999999998</c:v>
                      </c:pt>
                      <c:pt idx="10">
                        <c:v>48.616889999999998</c:v>
                      </c:pt>
                      <c:pt idx="11">
                        <c:v>53.95261</c:v>
                      </c:pt>
                      <c:pt idx="12">
                        <c:v>57.846960000000003</c:v>
                      </c:pt>
                      <c:pt idx="13">
                        <c:v>60.932110000000002</c:v>
                      </c:pt>
                      <c:pt idx="14">
                        <c:v>63.49588</c:v>
                      </c:pt>
                      <c:pt idx="15">
                        <c:v>65.694419999999994</c:v>
                      </c:pt>
                      <c:pt idx="16">
                        <c:v>67.622219999999999</c:v>
                      </c:pt>
                      <c:pt idx="17">
                        <c:v>69.340959999999995</c:v>
                      </c:pt>
                      <c:pt idx="18">
                        <c:v>70.893190000000004</c:v>
                      </c:pt>
                      <c:pt idx="19">
                        <c:v>72.309510000000003</c:v>
                      </c:pt>
                      <c:pt idx="20">
                        <c:v>73.612740000000002</c:v>
                      </c:pt>
                      <c:pt idx="21">
                        <c:v>74.820310000000006</c:v>
                      </c:pt>
                      <c:pt idx="22">
                        <c:v>75.945859999999996</c:v>
                      </c:pt>
                      <c:pt idx="23">
                        <c:v>77.000290000000007</c:v>
                      </c:pt>
                      <c:pt idx="24">
                        <c:v>77.992429999999999</c:v>
                      </c:pt>
                      <c:pt idx="25">
                        <c:v>78.92953</c:v>
                      </c:pt>
                      <c:pt idx="26">
                        <c:v>79.81765</c:v>
                      </c:pt>
                      <c:pt idx="27">
                        <c:v>80.661869999999993</c:v>
                      </c:pt>
                      <c:pt idx="28">
                        <c:v>81.466520000000003</c:v>
                      </c:pt>
                      <c:pt idx="29">
                        <c:v>82.235299999999995</c:v>
                      </c:pt>
                      <c:pt idx="30">
                        <c:v>82.971429999999998</c:v>
                      </c:pt>
                      <c:pt idx="31">
                        <c:v>83.677679999999995</c:v>
                      </c:pt>
                      <c:pt idx="32">
                        <c:v>84.356499999999997</c:v>
                      </c:pt>
                      <c:pt idx="33">
                        <c:v>85.010040000000004</c:v>
                      </c:pt>
                      <c:pt idx="34">
                        <c:v>85.640190000000004</c:v>
                      </c:pt>
                      <c:pt idx="35">
                        <c:v>86.248660000000001</c:v>
                      </c:pt>
                      <c:pt idx="36">
                        <c:v>86.836950000000002</c:v>
                      </c:pt>
                      <c:pt idx="37">
                        <c:v>87.40643</c:v>
                      </c:pt>
                      <c:pt idx="38">
                        <c:v>87.958309999999997</c:v>
                      </c:pt>
                      <c:pt idx="39">
                        <c:v>88.493700000000004</c:v>
                      </c:pt>
                      <c:pt idx="40">
                        <c:v>89.01361</c:v>
                      </c:pt>
                      <c:pt idx="41">
                        <c:v>89.518940000000001</c:v>
                      </c:pt>
                      <c:pt idx="42">
                        <c:v>90.010540000000006</c:v>
                      </c:pt>
                      <c:pt idx="43">
                        <c:v>90.489170000000001</c:v>
                      </c:pt>
                      <c:pt idx="44">
                        <c:v>90.955520000000007</c:v>
                      </c:pt>
                      <c:pt idx="45">
                        <c:v>91.410240000000002</c:v>
                      </c:pt>
                      <c:pt idx="46">
                        <c:v>91.853930000000005</c:v>
                      </c:pt>
                      <c:pt idx="47">
                        <c:v>92.287130000000005</c:v>
                      </c:pt>
                      <c:pt idx="48">
                        <c:v>92.710350000000005</c:v>
                      </c:pt>
                      <c:pt idx="49">
                        <c:v>93.124070000000003</c:v>
                      </c:pt>
                      <c:pt idx="50">
                        <c:v>93.528710000000004</c:v>
                      </c:pt>
                      <c:pt idx="51">
                        <c:v>93.924710000000005</c:v>
                      </c:pt>
                      <c:pt idx="52">
                        <c:v>94.312420000000003</c:v>
                      </c:pt>
                      <c:pt idx="53">
                        <c:v>94.692210000000003</c:v>
                      </c:pt>
                      <c:pt idx="54">
                        <c:v>95.064419999999998</c:v>
                      </c:pt>
                      <c:pt idx="55">
                        <c:v>95.429349999999999</c:v>
                      </c:pt>
                      <c:pt idx="56">
                        <c:v>95.787300000000002</c:v>
                      </c:pt>
                      <c:pt idx="57">
                        <c:v>96.138540000000006</c:v>
                      </c:pt>
                      <c:pt idx="58">
                        <c:v>96.483339999999998</c:v>
                      </c:pt>
                      <c:pt idx="59">
                        <c:v>96.821929999999995</c:v>
                      </c:pt>
                      <c:pt idx="60">
                        <c:v>97.15455</c:v>
                      </c:pt>
                      <c:pt idx="61">
                        <c:v>97.481409999999997</c:v>
                      </c:pt>
                      <c:pt idx="62">
                        <c:v>97.802729999999997</c:v>
                      </c:pt>
                      <c:pt idx="63">
                        <c:v>98.118690000000001</c:v>
                      </c:pt>
                      <c:pt idx="64">
                        <c:v>98.429490000000001</c:v>
                      </c:pt>
                      <c:pt idx="65">
                        <c:v>98.735290000000006</c:v>
                      </c:pt>
                      <c:pt idx="66">
                        <c:v>99.036259999999999</c:v>
                      </c:pt>
                      <c:pt idx="67">
                        <c:v>99.332560000000001</c:v>
                      </c:pt>
                      <c:pt idx="68">
                        <c:v>99.624350000000007</c:v>
                      </c:pt>
                      <c:pt idx="69">
                        <c:v>99.911749999999998</c:v>
                      </c:pt>
                      <c:pt idx="70">
                        <c:v>100.19492</c:v>
                      </c:pt>
                      <c:pt idx="71">
                        <c:v>100.47396999999999</c:v>
                      </c:pt>
                      <c:pt idx="72">
                        <c:v>100.74903999999999</c:v>
                      </c:pt>
                      <c:pt idx="73">
                        <c:v>101.02024</c:v>
                      </c:pt>
                      <c:pt idx="74">
                        <c:v>101.28767999999999</c:v>
                      </c:pt>
                      <c:pt idx="75">
                        <c:v>101.55148</c:v>
                      </c:pt>
                      <c:pt idx="76">
                        <c:v>101.81173</c:v>
                      </c:pt>
                      <c:pt idx="77">
                        <c:v>102.06853</c:v>
                      </c:pt>
                      <c:pt idx="78">
                        <c:v>102.32198</c:v>
                      </c:pt>
                      <c:pt idx="79">
                        <c:v>102.57218</c:v>
                      </c:pt>
                      <c:pt idx="80">
                        <c:v>102.8192</c:v>
                      </c:pt>
                      <c:pt idx="81">
                        <c:v>103.06313</c:v>
                      </c:pt>
                      <c:pt idx="82">
                        <c:v>103.30406000000001</c:v>
                      </c:pt>
                      <c:pt idx="83">
                        <c:v>103.54205</c:v>
                      </c:pt>
                      <c:pt idx="84">
                        <c:v>103.77718</c:v>
                      </c:pt>
                      <c:pt idx="85">
                        <c:v>104.00953</c:v>
                      </c:pt>
                      <c:pt idx="86">
                        <c:v>104.23917</c:v>
                      </c:pt>
                      <c:pt idx="87">
                        <c:v>104.46615</c:v>
                      </c:pt>
                      <c:pt idx="88">
                        <c:v>104.69054</c:v>
                      </c:pt>
                      <c:pt idx="89">
                        <c:v>104.91240999999999</c:v>
                      </c:pt>
                      <c:pt idx="90">
                        <c:v>105.13181</c:v>
                      </c:pt>
                      <c:pt idx="91">
                        <c:v>105.34881</c:v>
                      </c:pt>
                      <c:pt idx="92">
                        <c:v>105.56345</c:v>
                      </c:pt>
                      <c:pt idx="93">
                        <c:v>105.77578</c:v>
                      </c:pt>
                      <c:pt idx="94">
                        <c:v>105.98587000000001</c:v>
                      </c:pt>
                      <c:pt idx="95">
                        <c:v>106.19376</c:v>
                      </c:pt>
                      <c:pt idx="96">
                        <c:v>106.3995</c:v>
                      </c:pt>
                      <c:pt idx="97">
                        <c:v>106.60312999999999</c:v>
                      </c:pt>
                      <c:pt idx="98">
                        <c:v>106.8047</c:v>
                      </c:pt>
                      <c:pt idx="99">
                        <c:v>107.00426</c:v>
                      </c:pt>
                      <c:pt idx="100">
                        <c:v>107.20184</c:v>
                      </c:pt>
                      <c:pt idx="101">
                        <c:v>107.39748</c:v>
                      </c:pt>
                      <c:pt idx="102">
                        <c:v>107.59123</c:v>
                      </c:pt>
                      <c:pt idx="103">
                        <c:v>107.78313</c:v>
                      </c:pt>
                      <c:pt idx="104">
                        <c:v>107.97320999999999</c:v>
                      </c:pt>
                      <c:pt idx="105">
                        <c:v>108.1615</c:v>
                      </c:pt>
                      <c:pt idx="106">
                        <c:v>108.34805</c:v>
                      </c:pt>
                      <c:pt idx="107">
                        <c:v>108.53288000000001</c:v>
                      </c:pt>
                      <c:pt idx="108">
                        <c:v>108.71603</c:v>
                      </c:pt>
                      <c:pt idx="109">
                        <c:v>108.89753</c:v>
                      </c:pt>
                      <c:pt idx="110">
                        <c:v>109.07741</c:v>
                      </c:pt>
                      <c:pt idx="111">
                        <c:v>109.25570999999999</c:v>
                      </c:pt>
                      <c:pt idx="112">
                        <c:v>109.43245</c:v>
                      </c:pt>
                      <c:pt idx="113">
                        <c:v>109.60765000000001</c:v>
                      </c:pt>
                      <c:pt idx="114">
                        <c:v>109.78136000000001</c:v>
                      </c:pt>
                      <c:pt idx="115">
                        <c:v>109.95359000000001</c:v>
                      </c:pt>
                      <c:pt idx="116">
                        <c:v>110.12437</c:v>
                      </c:pt>
                      <c:pt idx="117">
                        <c:v>110.29371999999999</c:v>
                      </c:pt>
                      <c:pt idx="118">
                        <c:v>110.46168</c:v>
                      </c:pt>
                      <c:pt idx="119">
                        <c:v>110.62826</c:v>
                      </c:pt>
                      <c:pt idx="120">
                        <c:v>110.79349000000001</c:v>
                      </c:pt>
                      <c:pt idx="121">
                        <c:v>110.95739</c:v>
                      </c:pt>
                      <c:pt idx="122">
                        <c:v>111.11999</c:v>
                      </c:pt>
                      <c:pt idx="123">
                        <c:v>111.2813</c:v>
                      </c:pt>
                      <c:pt idx="124">
                        <c:v>111.44135</c:v>
                      </c:pt>
                      <c:pt idx="125">
                        <c:v>111.60016</c:v>
                      </c:pt>
                      <c:pt idx="126">
                        <c:v>111.75774</c:v>
                      </c:pt>
                      <c:pt idx="127">
                        <c:v>111.91412</c:v>
                      </c:pt>
                      <c:pt idx="128">
                        <c:v>112.06932</c:v>
                      </c:pt>
                      <c:pt idx="129">
                        <c:v>112.22336</c:v>
                      </c:pt>
                      <c:pt idx="130">
                        <c:v>112.37625</c:v>
                      </c:pt>
                      <c:pt idx="131">
                        <c:v>112.52800999999999</c:v>
                      </c:pt>
                      <c:pt idx="132">
                        <c:v>112.67865999999999</c:v>
                      </c:pt>
                      <c:pt idx="133">
                        <c:v>112.82821</c:v>
                      </c:pt>
                      <c:pt idx="134">
                        <c:v>112.97669</c:v>
                      </c:pt>
                      <c:pt idx="135">
                        <c:v>113.12411</c:v>
                      </c:pt>
                      <c:pt idx="136">
                        <c:v>113.27049</c:v>
                      </c:pt>
                      <c:pt idx="137">
                        <c:v>113.41583</c:v>
                      </c:pt>
                      <c:pt idx="138">
                        <c:v>113.56016</c:v>
                      </c:pt>
                      <c:pt idx="139">
                        <c:v>113.70349</c:v>
                      </c:pt>
                      <c:pt idx="140">
                        <c:v>113.84583000000001</c:v>
                      </c:pt>
                      <c:pt idx="141">
                        <c:v>113.98721</c:v>
                      </c:pt>
                      <c:pt idx="142">
                        <c:v>114.12763</c:v>
                      </c:pt>
                      <c:pt idx="143">
                        <c:v>114.2671</c:v>
                      </c:pt>
                      <c:pt idx="144">
                        <c:v>114.40564999999999</c:v>
                      </c:pt>
                      <c:pt idx="145">
                        <c:v>114.54327000000001</c:v>
                      </c:pt>
                      <c:pt idx="146">
                        <c:v>114.68</c:v>
                      </c:pt>
                      <c:pt idx="147">
                        <c:v>114.81583000000001</c:v>
                      </c:pt>
                      <c:pt idx="148">
                        <c:v>114.95077999999999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'for graphs'!$A$3:$A$151</c15:sqref>
                        </c15:formulaRef>
                      </c:ext>
                    </c:extLst>
                    <c:numCache>
                      <c:formatCode>General</c:formatCode>
                      <c:ptCount val="149"/>
                      <c:pt idx="0">
                        <c:v>0.1</c:v>
                      </c:pt>
                      <c:pt idx="1">
                        <c:v>0.2</c:v>
                      </c:pt>
                      <c:pt idx="2">
                        <c:v>0.3</c:v>
                      </c:pt>
                      <c:pt idx="3">
                        <c:v>0.4</c:v>
                      </c:pt>
                      <c:pt idx="4">
                        <c:v>0.5</c:v>
                      </c:pt>
                      <c:pt idx="5">
                        <c:v>0.6</c:v>
                      </c:pt>
                      <c:pt idx="6">
                        <c:v>0.7</c:v>
                      </c:pt>
                      <c:pt idx="7">
                        <c:v>0.8</c:v>
                      </c:pt>
                      <c:pt idx="8">
                        <c:v>0.9</c:v>
                      </c:pt>
                      <c:pt idx="9">
                        <c:v>1</c:v>
                      </c:pt>
                      <c:pt idx="10">
                        <c:v>2</c:v>
                      </c:pt>
                      <c:pt idx="11">
                        <c:v>3</c:v>
                      </c:pt>
                      <c:pt idx="12">
                        <c:v>4</c:v>
                      </c:pt>
                      <c:pt idx="13">
                        <c:v>5</c:v>
                      </c:pt>
                      <c:pt idx="14">
                        <c:v>6</c:v>
                      </c:pt>
                      <c:pt idx="15">
                        <c:v>7</c:v>
                      </c:pt>
                      <c:pt idx="16">
                        <c:v>8</c:v>
                      </c:pt>
                      <c:pt idx="17">
                        <c:v>9</c:v>
                      </c:pt>
                      <c:pt idx="18">
                        <c:v>10</c:v>
                      </c:pt>
                      <c:pt idx="19">
                        <c:v>11</c:v>
                      </c:pt>
                      <c:pt idx="20">
                        <c:v>12</c:v>
                      </c:pt>
                      <c:pt idx="21">
                        <c:v>13</c:v>
                      </c:pt>
                      <c:pt idx="22">
                        <c:v>14</c:v>
                      </c:pt>
                      <c:pt idx="23">
                        <c:v>15</c:v>
                      </c:pt>
                      <c:pt idx="24">
                        <c:v>16</c:v>
                      </c:pt>
                      <c:pt idx="25">
                        <c:v>17</c:v>
                      </c:pt>
                      <c:pt idx="26">
                        <c:v>18</c:v>
                      </c:pt>
                      <c:pt idx="27">
                        <c:v>19</c:v>
                      </c:pt>
                      <c:pt idx="28">
                        <c:v>20</c:v>
                      </c:pt>
                      <c:pt idx="29">
                        <c:v>21</c:v>
                      </c:pt>
                      <c:pt idx="30">
                        <c:v>22</c:v>
                      </c:pt>
                      <c:pt idx="31">
                        <c:v>23</c:v>
                      </c:pt>
                      <c:pt idx="32">
                        <c:v>24</c:v>
                      </c:pt>
                      <c:pt idx="33">
                        <c:v>25</c:v>
                      </c:pt>
                      <c:pt idx="34">
                        <c:v>26</c:v>
                      </c:pt>
                      <c:pt idx="35">
                        <c:v>27</c:v>
                      </c:pt>
                      <c:pt idx="36">
                        <c:v>28</c:v>
                      </c:pt>
                      <c:pt idx="37">
                        <c:v>29</c:v>
                      </c:pt>
                      <c:pt idx="38">
                        <c:v>30</c:v>
                      </c:pt>
                      <c:pt idx="39">
                        <c:v>31</c:v>
                      </c:pt>
                      <c:pt idx="40">
                        <c:v>32</c:v>
                      </c:pt>
                      <c:pt idx="41">
                        <c:v>33</c:v>
                      </c:pt>
                      <c:pt idx="42">
                        <c:v>34</c:v>
                      </c:pt>
                      <c:pt idx="43">
                        <c:v>35</c:v>
                      </c:pt>
                      <c:pt idx="44">
                        <c:v>36</c:v>
                      </c:pt>
                      <c:pt idx="45">
                        <c:v>37</c:v>
                      </c:pt>
                      <c:pt idx="46">
                        <c:v>38</c:v>
                      </c:pt>
                      <c:pt idx="47">
                        <c:v>39</c:v>
                      </c:pt>
                      <c:pt idx="48">
                        <c:v>40</c:v>
                      </c:pt>
                      <c:pt idx="49">
                        <c:v>41</c:v>
                      </c:pt>
                      <c:pt idx="50">
                        <c:v>42</c:v>
                      </c:pt>
                      <c:pt idx="51">
                        <c:v>43</c:v>
                      </c:pt>
                      <c:pt idx="52">
                        <c:v>44</c:v>
                      </c:pt>
                      <c:pt idx="53">
                        <c:v>45</c:v>
                      </c:pt>
                      <c:pt idx="54">
                        <c:v>46</c:v>
                      </c:pt>
                      <c:pt idx="55">
                        <c:v>47</c:v>
                      </c:pt>
                      <c:pt idx="56">
                        <c:v>48</c:v>
                      </c:pt>
                      <c:pt idx="57">
                        <c:v>49</c:v>
                      </c:pt>
                      <c:pt idx="58">
                        <c:v>50</c:v>
                      </c:pt>
                      <c:pt idx="59">
                        <c:v>51</c:v>
                      </c:pt>
                      <c:pt idx="60">
                        <c:v>52</c:v>
                      </c:pt>
                      <c:pt idx="61">
                        <c:v>53</c:v>
                      </c:pt>
                      <c:pt idx="62">
                        <c:v>54</c:v>
                      </c:pt>
                      <c:pt idx="63">
                        <c:v>55</c:v>
                      </c:pt>
                      <c:pt idx="64">
                        <c:v>56</c:v>
                      </c:pt>
                      <c:pt idx="65">
                        <c:v>57</c:v>
                      </c:pt>
                      <c:pt idx="66">
                        <c:v>58</c:v>
                      </c:pt>
                      <c:pt idx="67">
                        <c:v>59</c:v>
                      </c:pt>
                      <c:pt idx="68">
                        <c:v>60</c:v>
                      </c:pt>
                      <c:pt idx="69">
                        <c:v>61</c:v>
                      </c:pt>
                      <c:pt idx="70">
                        <c:v>62</c:v>
                      </c:pt>
                      <c:pt idx="71">
                        <c:v>63</c:v>
                      </c:pt>
                      <c:pt idx="72">
                        <c:v>64</c:v>
                      </c:pt>
                      <c:pt idx="73">
                        <c:v>65</c:v>
                      </c:pt>
                      <c:pt idx="74">
                        <c:v>66</c:v>
                      </c:pt>
                      <c:pt idx="75">
                        <c:v>67</c:v>
                      </c:pt>
                      <c:pt idx="76">
                        <c:v>68</c:v>
                      </c:pt>
                      <c:pt idx="77">
                        <c:v>69</c:v>
                      </c:pt>
                      <c:pt idx="78">
                        <c:v>70</c:v>
                      </c:pt>
                      <c:pt idx="79">
                        <c:v>71</c:v>
                      </c:pt>
                      <c:pt idx="80">
                        <c:v>72</c:v>
                      </c:pt>
                      <c:pt idx="81">
                        <c:v>73</c:v>
                      </c:pt>
                      <c:pt idx="82">
                        <c:v>74</c:v>
                      </c:pt>
                      <c:pt idx="83">
                        <c:v>75</c:v>
                      </c:pt>
                      <c:pt idx="84">
                        <c:v>76</c:v>
                      </c:pt>
                      <c:pt idx="85">
                        <c:v>77</c:v>
                      </c:pt>
                      <c:pt idx="86">
                        <c:v>78</c:v>
                      </c:pt>
                      <c:pt idx="87">
                        <c:v>79</c:v>
                      </c:pt>
                      <c:pt idx="88">
                        <c:v>80</c:v>
                      </c:pt>
                      <c:pt idx="89">
                        <c:v>81</c:v>
                      </c:pt>
                      <c:pt idx="90">
                        <c:v>82</c:v>
                      </c:pt>
                      <c:pt idx="91">
                        <c:v>83</c:v>
                      </c:pt>
                      <c:pt idx="92">
                        <c:v>84</c:v>
                      </c:pt>
                      <c:pt idx="93">
                        <c:v>85</c:v>
                      </c:pt>
                      <c:pt idx="94">
                        <c:v>86</c:v>
                      </c:pt>
                      <c:pt idx="95">
                        <c:v>87</c:v>
                      </c:pt>
                      <c:pt idx="96">
                        <c:v>88</c:v>
                      </c:pt>
                      <c:pt idx="97">
                        <c:v>89</c:v>
                      </c:pt>
                      <c:pt idx="98">
                        <c:v>90</c:v>
                      </c:pt>
                      <c:pt idx="99">
                        <c:v>91</c:v>
                      </c:pt>
                      <c:pt idx="100">
                        <c:v>92</c:v>
                      </c:pt>
                      <c:pt idx="101">
                        <c:v>93</c:v>
                      </c:pt>
                      <c:pt idx="102">
                        <c:v>94</c:v>
                      </c:pt>
                      <c:pt idx="103">
                        <c:v>95</c:v>
                      </c:pt>
                      <c:pt idx="104">
                        <c:v>96</c:v>
                      </c:pt>
                      <c:pt idx="105">
                        <c:v>97</c:v>
                      </c:pt>
                      <c:pt idx="106">
                        <c:v>98</c:v>
                      </c:pt>
                      <c:pt idx="107">
                        <c:v>99</c:v>
                      </c:pt>
                      <c:pt idx="108">
                        <c:v>100</c:v>
                      </c:pt>
                      <c:pt idx="109">
                        <c:v>101</c:v>
                      </c:pt>
                      <c:pt idx="110">
                        <c:v>102</c:v>
                      </c:pt>
                      <c:pt idx="111">
                        <c:v>103</c:v>
                      </c:pt>
                      <c:pt idx="112">
                        <c:v>104</c:v>
                      </c:pt>
                      <c:pt idx="113">
                        <c:v>105</c:v>
                      </c:pt>
                      <c:pt idx="114">
                        <c:v>106</c:v>
                      </c:pt>
                      <c:pt idx="115">
                        <c:v>107</c:v>
                      </c:pt>
                      <c:pt idx="116">
                        <c:v>108</c:v>
                      </c:pt>
                      <c:pt idx="117">
                        <c:v>109</c:v>
                      </c:pt>
                      <c:pt idx="118">
                        <c:v>110</c:v>
                      </c:pt>
                      <c:pt idx="119">
                        <c:v>111</c:v>
                      </c:pt>
                      <c:pt idx="120">
                        <c:v>112</c:v>
                      </c:pt>
                      <c:pt idx="121">
                        <c:v>113</c:v>
                      </c:pt>
                      <c:pt idx="122">
                        <c:v>114</c:v>
                      </c:pt>
                      <c:pt idx="123">
                        <c:v>115</c:v>
                      </c:pt>
                      <c:pt idx="124">
                        <c:v>116</c:v>
                      </c:pt>
                      <c:pt idx="125">
                        <c:v>117</c:v>
                      </c:pt>
                      <c:pt idx="126">
                        <c:v>118</c:v>
                      </c:pt>
                      <c:pt idx="127">
                        <c:v>119</c:v>
                      </c:pt>
                      <c:pt idx="128">
                        <c:v>120</c:v>
                      </c:pt>
                      <c:pt idx="129">
                        <c:v>121</c:v>
                      </c:pt>
                      <c:pt idx="130">
                        <c:v>122</c:v>
                      </c:pt>
                      <c:pt idx="131">
                        <c:v>123</c:v>
                      </c:pt>
                      <c:pt idx="132">
                        <c:v>124</c:v>
                      </c:pt>
                      <c:pt idx="133">
                        <c:v>125</c:v>
                      </c:pt>
                      <c:pt idx="134">
                        <c:v>126</c:v>
                      </c:pt>
                      <c:pt idx="135">
                        <c:v>127</c:v>
                      </c:pt>
                      <c:pt idx="136">
                        <c:v>128</c:v>
                      </c:pt>
                      <c:pt idx="137">
                        <c:v>129</c:v>
                      </c:pt>
                      <c:pt idx="138">
                        <c:v>130</c:v>
                      </c:pt>
                      <c:pt idx="139">
                        <c:v>131</c:v>
                      </c:pt>
                      <c:pt idx="140">
                        <c:v>132</c:v>
                      </c:pt>
                      <c:pt idx="141">
                        <c:v>133</c:v>
                      </c:pt>
                      <c:pt idx="142">
                        <c:v>134</c:v>
                      </c:pt>
                      <c:pt idx="143">
                        <c:v>135</c:v>
                      </c:pt>
                      <c:pt idx="144">
                        <c:v>136</c:v>
                      </c:pt>
                      <c:pt idx="145">
                        <c:v>137</c:v>
                      </c:pt>
                      <c:pt idx="146">
                        <c:v>138</c:v>
                      </c:pt>
                      <c:pt idx="147">
                        <c:v>139</c:v>
                      </c:pt>
                      <c:pt idx="148">
                        <c:v>140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'for graphs'!$G$2</c15:sqref>
                        </c15:formulaRef>
                      </c:ext>
                    </c:extLst>
                    <c:strCache>
                      <c:ptCount val="1"/>
                      <c:pt idx="0">
                        <c:v>CaC₂O₄ (1 -0)</c:v>
                      </c:pt>
                    </c:strCache>
                  </c:strRef>
                </c:tx>
                <c:spPr>
                  <a:ln w="19050" cap="rnd">
                    <a:solidFill>
                      <a:srgbClr val="7030A0"/>
                    </a:solidFill>
                    <a:prstDash val="dash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'for graphs'!$G$3:$G$151</c15:sqref>
                        </c15:formulaRef>
                      </c:ext>
                    </c:extLst>
                    <c:numCache>
                      <c:formatCode>General</c:formatCode>
                      <c:ptCount val="149"/>
                      <c:pt idx="0">
                        <c:v>56.891820000000003</c:v>
                      </c:pt>
                      <c:pt idx="1">
                        <c:v>66.178619999999995</c:v>
                      </c:pt>
                      <c:pt idx="2">
                        <c:v>71.857389999999995</c:v>
                      </c:pt>
                      <c:pt idx="3">
                        <c:v>76.003190000000004</c:v>
                      </c:pt>
                      <c:pt idx="4">
                        <c:v>79.288179999999997</c:v>
                      </c:pt>
                      <c:pt idx="5">
                        <c:v>82.018460000000005</c:v>
                      </c:pt>
                      <c:pt idx="6">
                        <c:v>84.36009</c:v>
                      </c:pt>
                      <c:pt idx="7">
                        <c:v>86.413610000000006</c:v>
                      </c:pt>
                      <c:pt idx="8">
                        <c:v>88.244630000000001</c:v>
                      </c:pt>
                      <c:pt idx="9">
                        <c:v>89.898399999999995</c:v>
                      </c:pt>
                      <c:pt idx="10">
                        <c:v>101.16728999999999</c:v>
                      </c:pt>
                      <c:pt idx="11">
                        <c:v>108.08947000000001</c:v>
                      </c:pt>
                      <c:pt idx="12">
                        <c:v>113.15816</c:v>
                      </c:pt>
                      <c:pt idx="13">
                        <c:v>117.18352</c:v>
                      </c:pt>
                      <c:pt idx="14">
                        <c:v>120.53529</c:v>
                      </c:pt>
                      <c:pt idx="15">
                        <c:v>123.41441</c:v>
                      </c:pt>
                      <c:pt idx="16">
                        <c:v>125.94268</c:v>
                      </c:pt>
                      <c:pt idx="17">
                        <c:v>128.19967</c:v>
                      </c:pt>
                      <c:pt idx="18">
                        <c:v>130.24037000000001</c:v>
                      </c:pt>
                      <c:pt idx="19">
                        <c:v>132.10436000000001</c:v>
                      </c:pt>
                      <c:pt idx="20">
                        <c:v>133.82114999999999</c:v>
                      </c:pt>
                      <c:pt idx="21">
                        <c:v>135.41335000000001</c:v>
                      </c:pt>
                      <c:pt idx="22">
                        <c:v>136.89864</c:v>
                      </c:pt>
                      <c:pt idx="23">
                        <c:v>138.29114999999999</c:v>
                      </c:pt>
                      <c:pt idx="24">
                        <c:v>139.60234</c:v>
                      </c:pt>
                      <c:pt idx="25">
                        <c:v>140.84165999999999</c:v>
                      </c:pt>
                      <c:pt idx="26">
                        <c:v>142.01695000000001</c:v>
                      </c:pt>
                      <c:pt idx="27">
                        <c:v>143.13484</c:v>
                      </c:pt>
                      <c:pt idx="28">
                        <c:v>144.20095000000001</c:v>
                      </c:pt>
                      <c:pt idx="29">
                        <c:v>145.22012000000001</c:v>
                      </c:pt>
                      <c:pt idx="30">
                        <c:v>146.19651999999999</c:v>
                      </c:pt>
                      <c:pt idx="31">
                        <c:v>147.13377</c:v>
                      </c:pt>
                      <c:pt idx="32">
                        <c:v>148.03505999999999</c:v>
                      </c:pt>
                      <c:pt idx="33">
                        <c:v>148.90319</c:v>
                      </c:pt>
                      <c:pt idx="34">
                        <c:v>149.74064000000001</c:v>
                      </c:pt>
                      <c:pt idx="35">
                        <c:v>150.54963000000001</c:v>
                      </c:pt>
                      <c:pt idx="36">
                        <c:v>151.33213000000001</c:v>
                      </c:pt>
                      <c:pt idx="37">
                        <c:v>152.08992000000001</c:v>
                      </c:pt>
                      <c:pt idx="38">
                        <c:v>152.82458</c:v>
                      </c:pt>
                      <c:pt idx="39">
                        <c:v>153.53756999999999</c:v>
                      </c:pt>
                      <c:pt idx="40">
                        <c:v>154.2302</c:v>
                      </c:pt>
                      <c:pt idx="41">
                        <c:v>154.90367000000001</c:v>
                      </c:pt>
                      <c:pt idx="42">
                        <c:v>155.55905999999999</c:v>
                      </c:pt>
                      <c:pt idx="43">
                        <c:v>156.19737000000001</c:v>
                      </c:pt>
                      <c:pt idx="44">
                        <c:v>156.81952000000001</c:v>
                      </c:pt>
                      <c:pt idx="45">
                        <c:v>157.42635999999999</c:v>
                      </c:pt>
                      <c:pt idx="46">
                        <c:v>158.01866999999999</c:v>
                      </c:pt>
                      <c:pt idx="47">
                        <c:v>158.59715</c:v>
                      </c:pt>
                      <c:pt idx="48">
                        <c:v>159.16247999999999</c:v>
                      </c:pt>
                      <c:pt idx="49">
                        <c:v>159.71528000000001</c:v>
                      </c:pt>
                      <c:pt idx="50">
                        <c:v>160.25613000000001</c:v>
                      </c:pt>
                      <c:pt idx="51">
                        <c:v>160.78555</c:v>
                      </c:pt>
                      <c:pt idx="52">
                        <c:v>161.30404999999999</c:v>
                      </c:pt>
                      <c:pt idx="53">
                        <c:v>161.81209999999999</c:v>
                      </c:pt>
                      <c:pt idx="54">
                        <c:v>162.31012999999999</c:v>
                      </c:pt>
                      <c:pt idx="55">
                        <c:v>162.79856000000001</c:v>
                      </c:pt>
                      <c:pt idx="56">
                        <c:v>163.27776</c:v>
                      </c:pt>
                      <c:pt idx="57">
                        <c:v>163.74811</c:v>
                      </c:pt>
                      <c:pt idx="58">
                        <c:v>164.20993999999999</c:v>
                      </c:pt>
                      <c:pt idx="59">
                        <c:v>164.66356999999999</c:v>
                      </c:pt>
                      <c:pt idx="60">
                        <c:v>165.10929999999999</c:v>
                      </c:pt>
                      <c:pt idx="61">
                        <c:v>165.54742999999999</c:v>
                      </c:pt>
                      <c:pt idx="62">
                        <c:v>165.97821999999999</c:v>
                      </c:pt>
                      <c:pt idx="63">
                        <c:v>166.40192999999999</c:v>
                      </c:pt>
                      <c:pt idx="64">
                        <c:v>166.81881000000001</c:v>
                      </c:pt>
                      <c:pt idx="65">
                        <c:v>167.22907000000001</c:v>
                      </c:pt>
                      <c:pt idx="66">
                        <c:v>167.63293999999999</c:v>
                      </c:pt>
                      <c:pt idx="67">
                        <c:v>168.03064000000001</c:v>
                      </c:pt>
                      <c:pt idx="68">
                        <c:v>168.42233999999999</c:v>
                      </c:pt>
                      <c:pt idx="69">
                        <c:v>168.80825999999999</c:v>
                      </c:pt>
                      <c:pt idx="70">
                        <c:v>169.18854999999999</c:v>
                      </c:pt>
                      <c:pt idx="71">
                        <c:v>169.5634</c:v>
                      </c:pt>
                      <c:pt idx="72">
                        <c:v>169.93297000000001</c:v>
                      </c:pt>
                      <c:pt idx="73">
                        <c:v>170.29741000000001</c:v>
                      </c:pt>
                      <c:pt idx="74">
                        <c:v>170.65688</c:v>
                      </c:pt>
                      <c:pt idx="75">
                        <c:v>171.01150000000001</c:v>
                      </c:pt>
                      <c:pt idx="76">
                        <c:v>171.36143000000001</c:v>
                      </c:pt>
                      <c:pt idx="77">
                        <c:v>171.70679000000001</c:v>
                      </c:pt>
                      <c:pt idx="78">
                        <c:v>172.04771</c:v>
                      </c:pt>
                      <c:pt idx="79">
                        <c:v>172.3843</c:v>
                      </c:pt>
                      <c:pt idx="80">
                        <c:v>172.71668</c:v>
                      </c:pt>
                      <c:pt idx="81">
                        <c:v>173.04497000000001</c:v>
                      </c:pt>
                      <c:pt idx="82">
                        <c:v>173.36926</c:v>
                      </c:pt>
                      <c:pt idx="83">
                        <c:v>173.68966</c:v>
                      </c:pt>
                      <c:pt idx="84">
                        <c:v>174.00627</c:v>
                      </c:pt>
                      <c:pt idx="85">
                        <c:v>174.31917999999999</c:v>
                      </c:pt>
                      <c:pt idx="86">
                        <c:v>174.62848</c:v>
                      </c:pt>
                      <c:pt idx="87">
                        <c:v>174.93425999999999</c:v>
                      </c:pt>
                      <c:pt idx="88">
                        <c:v>175.23660000000001</c:v>
                      </c:pt>
                      <c:pt idx="89">
                        <c:v>175.53559000000001</c:v>
                      </c:pt>
                      <c:pt idx="90">
                        <c:v>175.8313</c:v>
                      </c:pt>
                      <c:pt idx="91">
                        <c:v>176.12381999999999</c:v>
                      </c:pt>
                      <c:pt idx="92">
                        <c:v>176.41319999999999</c:v>
                      </c:pt>
                      <c:pt idx="93">
                        <c:v>176.69952000000001</c:v>
                      </c:pt>
                      <c:pt idx="94">
                        <c:v>176.98285999999999</c:v>
                      </c:pt>
                      <c:pt idx="95">
                        <c:v>177.26326</c:v>
                      </c:pt>
                      <c:pt idx="96">
                        <c:v>177.54080999999999</c:v>
                      </c:pt>
                      <c:pt idx="97">
                        <c:v>177.81556</c:v>
                      </c:pt>
                      <c:pt idx="98">
                        <c:v>178.08757</c:v>
                      </c:pt>
                      <c:pt idx="99">
                        <c:v>178.35688999999999</c:v>
                      </c:pt>
                      <c:pt idx="100">
                        <c:v>178.62359000000001</c:v>
                      </c:pt>
                      <c:pt idx="101">
                        <c:v>178.88772</c:v>
                      </c:pt>
                      <c:pt idx="102">
                        <c:v>179.14931999999999</c:v>
                      </c:pt>
                      <c:pt idx="103">
                        <c:v>179.40844999999999</c:v>
                      </c:pt>
                      <c:pt idx="104">
                        <c:v>179.66516999999999</c:v>
                      </c:pt>
                      <c:pt idx="105">
                        <c:v>179.91951</c:v>
                      </c:pt>
                      <c:pt idx="106">
                        <c:v>180.17151999999999</c:v>
                      </c:pt>
                      <c:pt idx="107">
                        <c:v>180.42124999999999</c:v>
                      </c:pt>
                      <c:pt idx="108">
                        <c:v>180.66874000000001</c:v>
                      </c:pt>
                      <c:pt idx="109">
                        <c:v>180.91403</c:v>
                      </c:pt>
                      <c:pt idx="110">
                        <c:v>181.15717000000001</c:v>
                      </c:pt>
                      <c:pt idx="111">
                        <c:v>181.3982</c:v>
                      </c:pt>
                      <c:pt idx="112">
                        <c:v>181.63714999999999</c:v>
                      </c:pt>
                      <c:pt idx="113">
                        <c:v>181.87405000000001</c:v>
                      </c:pt>
                      <c:pt idx="114">
                        <c:v>182.10896</c:v>
                      </c:pt>
                      <c:pt idx="115">
                        <c:v>182.34190000000001</c:v>
                      </c:pt>
                      <c:pt idx="116">
                        <c:v>182.57291000000001</c:v>
                      </c:pt>
                      <c:pt idx="117">
                        <c:v>182.80202</c:v>
                      </c:pt>
                      <c:pt idx="118">
                        <c:v>183.02925999999999</c:v>
                      </c:pt>
                      <c:pt idx="119">
                        <c:v>183.25468000000001</c:v>
                      </c:pt>
                      <c:pt idx="120">
                        <c:v>183.47828999999999</c:v>
                      </c:pt>
                      <c:pt idx="121">
                        <c:v>183.70013</c:v>
                      </c:pt>
                      <c:pt idx="122">
                        <c:v>183.92022</c:v>
                      </c:pt>
                      <c:pt idx="123">
                        <c:v>184.13861</c:v>
                      </c:pt>
                      <c:pt idx="124">
                        <c:v>184.35531</c:v>
                      </c:pt>
                      <c:pt idx="125">
                        <c:v>184.57034999999999</c:v>
                      </c:pt>
                      <c:pt idx="126">
                        <c:v>184.78376</c:v>
                      </c:pt>
                      <c:pt idx="127">
                        <c:v>184.99556999999999</c:v>
                      </c:pt>
                      <c:pt idx="128">
                        <c:v>185.20580000000001</c:v>
                      </c:pt>
                      <c:pt idx="129">
                        <c:v>185.41446999999999</c:v>
                      </c:pt>
                      <c:pt idx="130">
                        <c:v>185.62162000000001</c:v>
                      </c:pt>
                      <c:pt idx="131">
                        <c:v>185.82726</c:v>
                      </c:pt>
                      <c:pt idx="132">
                        <c:v>186.03140999999999</c:v>
                      </c:pt>
                      <c:pt idx="133">
                        <c:v>186.23410999999999</c:v>
                      </c:pt>
                      <c:pt idx="134">
                        <c:v>186.43537000000001</c:v>
                      </c:pt>
                      <c:pt idx="135">
                        <c:v>186.63521</c:v>
                      </c:pt>
                      <c:pt idx="136">
                        <c:v>186.83365000000001</c:v>
                      </c:pt>
                      <c:pt idx="137">
                        <c:v>187.03072</c:v>
                      </c:pt>
                      <c:pt idx="138">
                        <c:v>187.22644</c:v>
                      </c:pt>
                      <c:pt idx="139">
                        <c:v>187.42081999999999</c:v>
                      </c:pt>
                      <c:pt idx="140">
                        <c:v>187.61387999999999</c:v>
                      </c:pt>
                      <c:pt idx="141">
                        <c:v>187.80565000000001</c:v>
                      </c:pt>
                      <c:pt idx="142">
                        <c:v>187.99614</c:v>
                      </c:pt>
                      <c:pt idx="143">
                        <c:v>188.18537000000001</c:v>
                      </c:pt>
                      <c:pt idx="144">
                        <c:v>188.37334999999999</c:v>
                      </c:pt>
                      <c:pt idx="145">
                        <c:v>188.56011000000001</c:v>
                      </c:pt>
                      <c:pt idx="146">
                        <c:v>188.74566999999999</c:v>
                      </c:pt>
                      <c:pt idx="147">
                        <c:v>188.93002999999999</c:v>
                      </c:pt>
                      <c:pt idx="148">
                        <c:v>189.11321000000001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'for graphs'!$A$3:$A$151</c15:sqref>
                        </c15:formulaRef>
                      </c:ext>
                    </c:extLst>
                    <c:numCache>
                      <c:formatCode>General</c:formatCode>
                      <c:ptCount val="149"/>
                      <c:pt idx="0">
                        <c:v>0.1</c:v>
                      </c:pt>
                      <c:pt idx="1">
                        <c:v>0.2</c:v>
                      </c:pt>
                      <c:pt idx="2">
                        <c:v>0.3</c:v>
                      </c:pt>
                      <c:pt idx="3">
                        <c:v>0.4</c:v>
                      </c:pt>
                      <c:pt idx="4">
                        <c:v>0.5</c:v>
                      </c:pt>
                      <c:pt idx="5">
                        <c:v>0.6</c:v>
                      </c:pt>
                      <c:pt idx="6">
                        <c:v>0.7</c:v>
                      </c:pt>
                      <c:pt idx="7">
                        <c:v>0.8</c:v>
                      </c:pt>
                      <c:pt idx="8">
                        <c:v>0.9</c:v>
                      </c:pt>
                      <c:pt idx="9">
                        <c:v>1</c:v>
                      </c:pt>
                      <c:pt idx="10">
                        <c:v>2</c:v>
                      </c:pt>
                      <c:pt idx="11">
                        <c:v>3</c:v>
                      </c:pt>
                      <c:pt idx="12">
                        <c:v>4</c:v>
                      </c:pt>
                      <c:pt idx="13">
                        <c:v>5</c:v>
                      </c:pt>
                      <c:pt idx="14">
                        <c:v>6</c:v>
                      </c:pt>
                      <c:pt idx="15">
                        <c:v>7</c:v>
                      </c:pt>
                      <c:pt idx="16">
                        <c:v>8</c:v>
                      </c:pt>
                      <c:pt idx="17">
                        <c:v>9</c:v>
                      </c:pt>
                      <c:pt idx="18">
                        <c:v>10</c:v>
                      </c:pt>
                      <c:pt idx="19">
                        <c:v>11</c:v>
                      </c:pt>
                      <c:pt idx="20">
                        <c:v>12</c:v>
                      </c:pt>
                      <c:pt idx="21">
                        <c:v>13</c:v>
                      </c:pt>
                      <c:pt idx="22">
                        <c:v>14</c:v>
                      </c:pt>
                      <c:pt idx="23">
                        <c:v>15</c:v>
                      </c:pt>
                      <c:pt idx="24">
                        <c:v>16</c:v>
                      </c:pt>
                      <c:pt idx="25">
                        <c:v>17</c:v>
                      </c:pt>
                      <c:pt idx="26">
                        <c:v>18</c:v>
                      </c:pt>
                      <c:pt idx="27">
                        <c:v>19</c:v>
                      </c:pt>
                      <c:pt idx="28">
                        <c:v>20</c:v>
                      </c:pt>
                      <c:pt idx="29">
                        <c:v>21</c:v>
                      </c:pt>
                      <c:pt idx="30">
                        <c:v>22</c:v>
                      </c:pt>
                      <c:pt idx="31">
                        <c:v>23</c:v>
                      </c:pt>
                      <c:pt idx="32">
                        <c:v>24</c:v>
                      </c:pt>
                      <c:pt idx="33">
                        <c:v>25</c:v>
                      </c:pt>
                      <c:pt idx="34">
                        <c:v>26</c:v>
                      </c:pt>
                      <c:pt idx="35">
                        <c:v>27</c:v>
                      </c:pt>
                      <c:pt idx="36">
                        <c:v>28</c:v>
                      </c:pt>
                      <c:pt idx="37">
                        <c:v>29</c:v>
                      </c:pt>
                      <c:pt idx="38">
                        <c:v>30</c:v>
                      </c:pt>
                      <c:pt idx="39">
                        <c:v>31</c:v>
                      </c:pt>
                      <c:pt idx="40">
                        <c:v>32</c:v>
                      </c:pt>
                      <c:pt idx="41">
                        <c:v>33</c:v>
                      </c:pt>
                      <c:pt idx="42">
                        <c:v>34</c:v>
                      </c:pt>
                      <c:pt idx="43">
                        <c:v>35</c:v>
                      </c:pt>
                      <c:pt idx="44">
                        <c:v>36</c:v>
                      </c:pt>
                      <c:pt idx="45">
                        <c:v>37</c:v>
                      </c:pt>
                      <c:pt idx="46">
                        <c:v>38</c:v>
                      </c:pt>
                      <c:pt idx="47">
                        <c:v>39</c:v>
                      </c:pt>
                      <c:pt idx="48">
                        <c:v>40</c:v>
                      </c:pt>
                      <c:pt idx="49">
                        <c:v>41</c:v>
                      </c:pt>
                      <c:pt idx="50">
                        <c:v>42</c:v>
                      </c:pt>
                      <c:pt idx="51">
                        <c:v>43</c:v>
                      </c:pt>
                      <c:pt idx="52">
                        <c:v>44</c:v>
                      </c:pt>
                      <c:pt idx="53">
                        <c:v>45</c:v>
                      </c:pt>
                      <c:pt idx="54">
                        <c:v>46</c:v>
                      </c:pt>
                      <c:pt idx="55">
                        <c:v>47</c:v>
                      </c:pt>
                      <c:pt idx="56">
                        <c:v>48</c:v>
                      </c:pt>
                      <c:pt idx="57">
                        <c:v>49</c:v>
                      </c:pt>
                      <c:pt idx="58">
                        <c:v>50</c:v>
                      </c:pt>
                      <c:pt idx="59">
                        <c:v>51</c:v>
                      </c:pt>
                      <c:pt idx="60">
                        <c:v>52</c:v>
                      </c:pt>
                      <c:pt idx="61">
                        <c:v>53</c:v>
                      </c:pt>
                      <c:pt idx="62">
                        <c:v>54</c:v>
                      </c:pt>
                      <c:pt idx="63">
                        <c:v>55</c:v>
                      </c:pt>
                      <c:pt idx="64">
                        <c:v>56</c:v>
                      </c:pt>
                      <c:pt idx="65">
                        <c:v>57</c:v>
                      </c:pt>
                      <c:pt idx="66">
                        <c:v>58</c:v>
                      </c:pt>
                      <c:pt idx="67">
                        <c:v>59</c:v>
                      </c:pt>
                      <c:pt idx="68">
                        <c:v>60</c:v>
                      </c:pt>
                      <c:pt idx="69">
                        <c:v>61</c:v>
                      </c:pt>
                      <c:pt idx="70">
                        <c:v>62</c:v>
                      </c:pt>
                      <c:pt idx="71">
                        <c:v>63</c:v>
                      </c:pt>
                      <c:pt idx="72">
                        <c:v>64</c:v>
                      </c:pt>
                      <c:pt idx="73">
                        <c:v>65</c:v>
                      </c:pt>
                      <c:pt idx="74">
                        <c:v>66</c:v>
                      </c:pt>
                      <c:pt idx="75">
                        <c:v>67</c:v>
                      </c:pt>
                      <c:pt idx="76">
                        <c:v>68</c:v>
                      </c:pt>
                      <c:pt idx="77">
                        <c:v>69</c:v>
                      </c:pt>
                      <c:pt idx="78">
                        <c:v>70</c:v>
                      </c:pt>
                      <c:pt idx="79">
                        <c:v>71</c:v>
                      </c:pt>
                      <c:pt idx="80">
                        <c:v>72</c:v>
                      </c:pt>
                      <c:pt idx="81">
                        <c:v>73</c:v>
                      </c:pt>
                      <c:pt idx="82">
                        <c:v>74</c:v>
                      </c:pt>
                      <c:pt idx="83">
                        <c:v>75</c:v>
                      </c:pt>
                      <c:pt idx="84">
                        <c:v>76</c:v>
                      </c:pt>
                      <c:pt idx="85">
                        <c:v>77</c:v>
                      </c:pt>
                      <c:pt idx="86">
                        <c:v>78</c:v>
                      </c:pt>
                      <c:pt idx="87">
                        <c:v>79</c:v>
                      </c:pt>
                      <c:pt idx="88">
                        <c:v>80</c:v>
                      </c:pt>
                      <c:pt idx="89">
                        <c:v>81</c:v>
                      </c:pt>
                      <c:pt idx="90">
                        <c:v>82</c:v>
                      </c:pt>
                      <c:pt idx="91">
                        <c:v>83</c:v>
                      </c:pt>
                      <c:pt idx="92">
                        <c:v>84</c:v>
                      </c:pt>
                      <c:pt idx="93">
                        <c:v>85</c:v>
                      </c:pt>
                      <c:pt idx="94">
                        <c:v>86</c:v>
                      </c:pt>
                      <c:pt idx="95">
                        <c:v>87</c:v>
                      </c:pt>
                      <c:pt idx="96">
                        <c:v>88</c:v>
                      </c:pt>
                      <c:pt idx="97">
                        <c:v>89</c:v>
                      </c:pt>
                      <c:pt idx="98">
                        <c:v>90</c:v>
                      </c:pt>
                      <c:pt idx="99">
                        <c:v>91</c:v>
                      </c:pt>
                      <c:pt idx="100">
                        <c:v>92</c:v>
                      </c:pt>
                      <c:pt idx="101">
                        <c:v>93</c:v>
                      </c:pt>
                      <c:pt idx="102">
                        <c:v>94</c:v>
                      </c:pt>
                      <c:pt idx="103">
                        <c:v>95</c:v>
                      </c:pt>
                      <c:pt idx="104">
                        <c:v>96</c:v>
                      </c:pt>
                      <c:pt idx="105">
                        <c:v>97</c:v>
                      </c:pt>
                      <c:pt idx="106">
                        <c:v>98</c:v>
                      </c:pt>
                      <c:pt idx="107">
                        <c:v>99</c:v>
                      </c:pt>
                      <c:pt idx="108">
                        <c:v>100</c:v>
                      </c:pt>
                      <c:pt idx="109">
                        <c:v>101</c:v>
                      </c:pt>
                      <c:pt idx="110">
                        <c:v>102</c:v>
                      </c:pt>
                      <c:pt idx="111">
                        <c:v>103</c:v>
                      </c:pt>
                      <c:pt idx="112">
                        <c:v>104</c:v>
                      </c:pt>
                      <c:pt idx="113">
                        <c:v>105</c:v>
                      </c:pt>
                      <c:pt idx="114">
                        <c:v>106</c:v>
                      </c:pt>
                      <c:pt idx="115">
                        <c:v>107</c:v>
                      </c:pt>
                      <c:pt idx="116">
                        <c:v>108</c:v>
                      </c:pt>
                      <c:pt idx="117">
                        <c:v>109</c:v>
                      </c:pt>
                      <c:pt idx="118">
                        <c:v>110</c:v>
                      </c:pt>
                      <c:pt idx="119">
                        <c:v>111</c:v>
                      </c:pt>
                      <c:pt idx="120">
                        <c:v>112</c:v>
                      </c:pt>
                      <c:pt idx="121">
                        <c:v>113</c:v>
                      </c:pt>
                      <c:pt idx="122">
                        <c:v>114</c:v>
                      </c:pt>
                      <c:pt idx="123">
                        <c:v>115</c:v>
                      </c:pt>
                      <c:pt idx="124">
                        <c:v>116</c:v>
                      </c:pt>
                      <c:pt idx="125">
                        <c:v>117</c:v>
                      </c:pt>
                      <c:pt idx="126">
                        <c:v>118</c:v>
                      </c:pt>
                      <c:pt idx="127">
                        <c:v>119</c:v>
                      </c:pt>
                      <c:pt idx="128">
                        <c:v>120</c:v>
                      </c:pt>
                      <c:pt idx="129">
                        <c:v>121</c:v>
                      </c:pt>
                      <c:pt idx="130">
                        <c:v>122</c:v>
                      </c:pt>
                      <c:pt idx="131">
                        <c:v>123</c:v>
                      </c:pt>
                      <c:pt idx="132">
                        <c:v>124</c:v>
                      </c:pt>
                      <c:pt idx="133">
                        <c:v>125</c:v>
                      </c:pt>
                      <c:pt idx="134">
                        <c:v>126</c:v>
                      </c:pt>
                      <c:pt idx="135">
                        <c:v>127</c:v>
                      </c:pt>
                      <c:pt idx="136">
                        <c:v>128</c:v>
                      </c:pt>
                      <c:pt idx="137">
                        <c:v>129</c:v>
                      </c:pt>
                      <c:pt idx="138">
                        <c:v>130</c:v>
                      </c:pt>
                      <c:pt idx="139">
                        <c:v>131</c:v>
                      </c:pt>
                      <c:pt idx="140">
                        <c:v>132</c:v>
                      </c:pt>
                      <c:pt idx="141">
                        <c:v>133</c:v>
                      </c:pt>
                      <c:pt idx="142">
                        <c:v>134</c:v>
                      </c:pt>
                      <c:pt idx="143">
                        <c:v>135</c:v>
                      </c:pt>
                      <c:pt idx="144">
                        <c:v>136</c:v>
                      </c:pt>
                      <c:pt idx="145">
                        <c:v>137</c:v>
                      </c:pt>
                      <c:pt idx="146">
                        <c:v>138</c:v>
                      </c:pt>
                      <c:pt idx="147">
                        <c:v>139</c:v>
                      </c:pt>
                      <c:pt idx="148">
                        <c:v>140</c:v>
                      </c:pt>
                    </c:numCache>
                  </c:numRef>
                </c:yVal>
                <c:smooth val="1"/>
              </c15:ser>
            </c15:filteredScatterSeries>
          </c:ext>
        </c:extLst>
      </c:scatterChart>
      <c:valAx>
        <c:axId val="378565464"/>
        <c:scaling>
          <c:orientation val="minMax"/>
          <c:max val="1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 / °C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564680"/>
        <c:crossesAt val="0.1"/>
        <c:crossBetween val="midCat"/>
      </c:valAx>
      <c:valAx>
        <c:axId val="378564680"/>
        <c:scaling>
          <c:logBase val="10"/>
          <c:orientation val="minMax"/>
          <c:max val="100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i="1"/>
                  <a:t>P</a:t>
                </a:r>
                <a:r>
                  <a:rPr lang="en-GB" baseline="-25000"/>
                  <a:t>v(w)</a:t>
                </a:r>
                <a:r>
                  <a:rPr lang="en-GB"/>
                  <a:t> / mbar</a:t>
                </a:r>
              </a:p>
            </c:rich>
          </c:tx>
          <c:layout>
            <c:manualLayout>
              <c:xMode val="edge"/>
              <c:yMode val="edge"/>
              <c:x val="2.3030338684504673E-2"/>
              <c:y val="0.401138384939025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565464"/>
        <c:crossesAt val="0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2461469605369855"/>
          <c:y val="0.64289079432384821"/>
          <c:w val="0.21203384884065643"/>
          <c:h val="0.21060582475429149"/>
        </c:manualLayout>
      </c:layout>
      <c:overlay val="0"/>
      <c:spPr>
        <a:solidFill>
          <a:schemeClr val="bg1"/>
        </a:solidFill>
        <a:ln w="1905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4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K2CO3!$L$5</c:f>
              <c:strCache>
                <c:ptCount val="1"/>
                <c:pt idx="0">
                  <c:v>P / mbar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K2CO3!$K$6:$K$114</c:f>
              <c:numCache>
                <c:formatCode>General</c:formatCode>
                <c:ptCount val="109"/>
                <c:pt idx="0">
                  <c:v>1.485856469253406</c:v>
                </c:pt>
                <c:pt idx="1">
                  <c:v>8.494980361027956</c:v>
                </c:pt>
                <c:pt idx="2">
                  <c:v>12.763419210551831</c:v>
                </c:pt>
                <c:pt idx="3">
                  <c:v>15.871241102377383</c:v>
                </c:pt>
                <c:pt idx="4">
                  <c:v>18.328778098322346</c:v>
                </c:pt>
                <c:pt idx="5">
                  <c:v>20.367972743196788</c:v>
                </c:pt>
                <c:pt idx="6">
                  <c:v>22.11447990299871</c:v>
                </c:pt>
                <c:pt idx="7">
                  <c:v>23.644260341012341</c:v>
                </c:pt>
                <c:pt idx="8">
                  <c:v>25.006840437516928</c:v>
                </c:pt>
                <c:pt idx="9">
                  <c:v>26.236355036765701</c:v>
                </c:pt>
                <c:pt idx="10">
                  <c:v>34.584948360382441</c:v>
                </c:pt>
                <c:pt idx="11">
                  <c:v>39.687986469970099</c:v>
                </c:pt>
                <c:pt idx="12">
                  <c:v>43.412510530329371</c:v>
                </c:pt>
                <c:pt idx="13">
                  <c:v>46.363118684871324</c:v>
                </c:pt>
                <c:pt idx="14">
                  <c:v>48.815085085683222</c:v>
                </c:pt>
                <c:pt idx="15">
                  <c:v>50.917745078985945</c:v>
                </c:pt>
                <c:pt idx="16">
                  <c:v>52.761477372522393</c:v>
                </c:pt>
                <c:pt idx="17">
                  <c:v>54.405266131793667</c:v>
                </c:pt>
                <c:pt idx="18">
                  <c:v>55.889799374964696</c:v>
                </c:pt>
                <c:pt idx="19">
                  <c:v>57.244362882677706</c:v>
                </c:pt>
                <c:pt idx="20">
                  <c:v>58.490757575250484</c:v>
                </c:pt>
                <c:pt idx="21">
                  <c:v>59.645662809568421</c:v>
                </c:pt>
                <c:pt idx="22">
                  <c:v>60.722132435952005</c:v>
                </c:pt>
                <c:pt idx="23">
                  <c:v>61.730580129443467</c:v>
                </c:pt>
                <c:pt idx="24">
                  <c:v>62.679450255055542</c:v>
                </c:pt>
                <c:pt idx="25">
                  <c:v>63.575687713805621</c:v>
                </c:pt>
                <c:pt idx="26">
                  <c:v>64.42507510942005</c:v>
                </c:pt>
                <c:pt idx="27">
                  <c:v>65.23247988510775</c:v>
                </c:pt>
                <c:pt idx="28">
                  <c:v>66.002038875682615</c:v>
                </c:pt>
                <c:pt idx="29">
                  <c:v>66.737298417036357</c:v>
                </c:pt>
                <c:pt idx="30">
                  <c:v>67.44132229318825</c:v>
                </c:pt>
                <c:pt idx="31">
                  <c:v>68.116776010755245</c:v>
                </c:pt>
                <c:pt idx="32">
                  <c:v>68.765993382364115</c:v>
                </c:pt>
                <c:pt idx="33">
                  <c:v>69.391029705801941</c:v>
                </c:pt>
                <c:pt idx="34">
                  <c:v>69.993704658998979</c:v>
                </c:pt>
                <c:pt idx="35">
                  <c:v>70.575637213957293</c:v>
                </c:pt>
                <c:pt idx="36">
                  <c:v>71.138274291706637</c:v>
                </c:pt>
                <c:pt idx="37">
                  <c:v>71.682914461225039</c:v>
                </c:pt>
                <c:pt idx="38">
                  <c:v>72.210727678927583</c:v>
                </c:pt>
                <c:pt idx="39">
                  <c:v>72.722771838723247</c:v>
                </c:pt>
                <c:pt idx="40">
                  <c:v>73.220006733143464</c:v>
                </c:pt>
                <c:pt idx="41">
                  <c:v>73.703305897931727</c:v>
                </c:pt>
                <c:pt idx="42">
                  <c:v>74.173466714732342</c:v>
                </c:pt>
                <c:pt idx="43">
                  <c:v>74.631219071233602</c:v>
                </c:pt>
                <c:pt idx="44">
                  <c:v>75.07723281967543</c:v>
                </c:pt>
                <c:pt idx="45">
                  <c:v>75.512124228885398</c:v>
                </c:pt>
                <c:pt idx="46">
                  <c:v>75.936461588935799</c:v>
                </c:pt>
                <c:pt idx="47">
                  <c:v>76.350770098882549</c:v>
                </c:pt>
                <c:pt idx="48">
                  <c:v>76.755536145156668</c:v>
                </c:pt>
                <c:pt idx="49">
                  <c:v>77.151211059777381</c:v>
                </c:pt>
                <c:pt idx="50">
                  <c:v>77.538214432668212</c:v>
                </c:pt>
                <c:pt idx="51">
                  <c:v>77.916937040247262</c:v>
                </c:pt>
                <c:pt idx="52">
                  <c:v>78.287743442564192</c:v>
                </c:pt>
                <c:pt idx="53">
                  <c:v>78.650974293116235</c:v>
                </c:pt>
                <c:pt idx="54">
                  <c:v>79.006948398758254</c:v>
                </c:pt>
                <c:pt idx="55">
                  <c:v>79.355964561547637</c:v>
                </c:pt>
                <c:pt idx="56">
                  <c:v>79.698303229722626</c:v>
                </c:pt>
                <c:pt idx="57">
                  <c:v>80.034227981128083</c:v>
                </c:pt>
                <c:pt idx="58">
                  <c:v>80.3639868591398</c:v>
                </c:pt>
                <c:pt idx="59">
                  <c:v>80.687813578390205</c:v>
                </c:pt>
                <c:pt idx="60">
                  <c:v>81.005928615270477</c:v>
                </c:pt>
                <c:pt idx="61">
                  <c:v>81.318540196209312</c:v>
                </c:pt>
                <c:pt idx="62">
                  <c:v>81.625845195044747</c:v>
                </c:pt>
                <c:pt idx="63">
                  <c:v>81.928029949369886</c:v>
                </c:pt>
                <c:pt idx="64">
                  <c:v>82.225271004498211</c:v>
                </c:pt>
                <c:pt idx="65">
                  <c:v>82.517735792635165</c:v>
                </c:pt>
                <c:pt idx="66">
                  <c:v>82.805583253931218</c:v>
                </c:pt>
                <c:pt idx="67">
                  <c:v>83.08896440529827</c:v>
                </c:pt>
                <c:pt idx="68">
                  <c:v>83.368022862189093</c:v>
                </c:pt>
                <c:pt idx="69">
                  <c:v>83.642895317943783</c:v>
                </c:pt>
                <c:pt idx="70">
                  <c:v>83.913711984789359</c:v>
                </c:pt>
                <c:pt idx="71">
                  <c:v>84.180597000124521</c:v>
                </c:pt>
                <c:pt idx="72">
                  <c:v>84.443668801328329</c:v>
                </c:pt>
                <c:pt idx="73">
                  <c:v>84.703040471980444</c:v>
                </c:pt>
                <c:pt idx="74">
                  <c:v>84.958820062079099</c:v>
                </c:pt>
                <c:pt idx="75">
                  <c:v>85.211110884570701</c:v>
                </c:pt>
                <c:pt idx="76">
                  <c:v>85.460011790269277</c:v>
                </c:pt>
                <c:pt idx="77">
                  <c:v>85.705617423033857</c:v>
                </c:pt>
                <c:pt idx="78">
                  <c:v>85.948018456884938</c:v>
                </c:pt>
                <c:pt idx="79">
                  <c:v>86.187301816577644</c:v>
                </c:pt>
                <c:pt idx="80">
                  <c:v>86.42355088300036</c:v>
                </c:pt>
                <c:pt idx="81">
                  <c:v>86.656845684638711</c:v>
                </c:pt>
                <c:pt idx="82">
                  <c:v>86.88726307622693</c:v>
                </c:pt>
                <c:pt idx="83">
                  <c:v>87.11487690560466</c:v>
                </c:pt>
                <c:pt idx="84">
                  <c:v>87.33975816970468</c:v>
                </c:pt>
                <c:pt idx="85">
                  <c:v>87.561975160511111</c:v>
                </c:pt>
                <c:pt idx="86">
                  <c:v>87.781593601755958</c:v>
                </c:pt>
                <c:pt idx="87">
                  <c:v>87.998676777051116</c:v>
                </c:pt>
                <c:pt idx="88">
                  <c:v>88.213285650094292</c:v>
                </c:pt>
                <c:pt idx="89">
                  <c:v>88.425478977530872</c:v>
                </c:pt>
                <c:pt idx="90">
                  <c:v>88.63531341500601</c:v>
                </c:pt>
                <c:pt idx="91">
                  <c:v>88.842843616895209</c:v>
                </c:pt>
                <c:pt idx="92">
                  <c:v>89.048122330160709</c:v>
                </c:pt>
                <c:pt idx="93">
                  <c:v>89.251200482746583</c:v>
                </c:pt>
                <c:pt idx="94">
                  <c:v>89.452127266889647</c:v>
                </c:pt>
                <c:pt idx="95">
                  <c:v>89.650950217693946</c:v>
                </c:pt>
                <c:pt idx="96">
                  <c:v>89.847715287289986</c:v>
                </c:pt>
                <c:pt idx="97">
                  <c:v>90.04246691487333</c:v>
                </c:pt>
                <c:pt idx="98">
                  <c:v>90.23524809289529</c:v>
                </c:pt>
                <c:pt idx="99">
                  <c:v>90.426100429657083</c:v>
                </c:pt>
                <c:pt idx="100">
                  <c:v>90.6150642085409</c:v>
                </c:pt>
                <c:pt idx="101">
                  <c:v>90.802178444091794</c:v>
                </c:pt>
                <c:pt idx="102">
                  <c:v>90.987480935150927</c:v>
                </c:pt>
                <c:pt idx="103">
                  <c:v>91.171008315224128</c:v>
                </c:pt>
                <c:pt idx="104">
                  <c:v>91.352796100257308</c:v>
                </c:pt>
                <c:pt idx="105">
                  <c:v>91.532878733977384</c:v>
                </c:pt>
                <c:pt idx="106">
                  <c:v>91.711289630947647</c:v>
                </c:pt>
                <c:pt idx="107">
                  <c:v>91.888061217472909</c:v>
                </c:pt>
                <c:pt idx="108">
                  <c:v>92.063224970484725</c:v>
                </c:pt>
              </c:numCache>
            </c:numRef>
          </c:xVal>
          <c:yVal>
            <c:numRef>
              <c:f>K2CO3!$L$6:$L$114</c:f>
              <c:numCache>
                <c:formatCode>General</c:formatCode>
                <c:ptCount val="10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  <c:pt idx="23">
                  <c:v>15</c:v>
                </c:pt>
                <c:pt idx="24">
                  <c:v>16</c:v>
                </c:pt>
                <c:pt idx="25">
                  <c:v>17</c:v>
                </c:pt>
                <c:pt idx="26">
                  <c:v>18</c:v>
                </c:pt>
                <c:pt idx="27">
                  <c:v>19</c:v>
                </c:pt>
                <c:pt idx="28">
                  <c:v>20</c:v>
                </c:pt>
                <c:pt idx="29">
                  <c:v>21</c:v>
                </c:pt>
                <c:pt idx="30">
                  <c:v>22</c:v>
                </c:pt>
                <c:pt idx="31">
                  <c:v>23</c:v>
                </c:pt>
                <c:pt idx="32">
                  <c:v>24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29</c:v>
                </c:pt>
                <c:pt idx="38">
                  <c:v>30</c:v>
                </c:pt>
                <c:pt idx="39">
                  <c:v>31</c:v>
                </c:pt>
                <c:pt idx="40">
                  <c:v>32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36</c:v>
                </c:pt>
                <c:pt idx="45">
                  <c:v>37</c:v>
                </c:pt>
                <c:pt idx="46">
                  <c:v>38</c:v>
                </c:pt>
                <c:pt idx="47">
                  <c:v>39</c:v>
                </c:pt>
                <c:pt idx="48">
                  <c:v>40</c:v>
                </c:pt>
                <c:pt idx="49">
                  <c:v>41</c:v>
                </c:pt>
                <c:pt idx="50">
                  <c:v>42</c:v>
                </c:pt>
                <c:pt idx="51">
                  <c:v>43</c:v>
                </c:pt>
                <c:pt idx="52">
                  <c:v>44</c:v>
                </c:pt>
                <c:pt idx="53">
                  <c:v>45</c:v>
                </c:pt>
                <c:pt idx="54">
                  <c:v>46</c:v>
                </c:pt>
                <c:pt idx="55">
                  <c:v>47</c:v>
                </c:pt>
                <c:pt idx="56">
                  <c:v>48</c:v>
                </c:pt>
                <c:pt idx="57">
                  <c:v>49</c:v>
                </c:pt>
                <c:pt idx="58">
                  <c:v>50</c:v>
                </c:pt>
                <c:pt idx="59">
                  <c:v>51</c:v>
                </c:pt>
                <c:pt idx="60">
                  <c:v>52</c:v>
                </c:pt>
                <c:pt idx="61">
                  <c:v>53</c:v>
                </c:pt>
                <c:pt idx="62">
                  <c:v>54</c:v>
                </c:pt>
                <c:pt idx="63">
                  <c:v>55</c:v>
                </c:pt>
                <c:pt idx="64">
                  <c:v>56</c:v>
                </c:pt>
                <c:pt idx="65">
                  <c:v>57</c:v>
                </c:pt>
                <c:pt idx="66">
                  <c:v>58</c:v>
                </c:pt>
                <c:pt idx="67">
                  <c:v>59</c:v>
                </c:pt>
                <c:pt idx="68">
                  <c:v>60</c:v>
                </c:pt>
                <c:pt idx="69">
                  <c:v>61</c:v>
                </c:pt>
                <c:pt idx="70">
                  <c:v>62</c:v>
                </c:pt>
                <c:pt idx="71">
                  <c:v>63</c:v>
                </c:pt>
                <c:pt idx="72">
                  <c:v>64</c:v>
                </c:pt>
                <c:pt idx="73">
                  <c:v>65</c:v>
                </c:pt>
                <c:pt idx="74">
                  <c:v>66</c:v>
                </c:pt>
                <c:pt idx="75">
                  <c:v>67</c:v>
                </c:pt>
                <c:pt idx="76">
                  <c:v>68</c:v>
                </c:pt>
                <c:pt idx="77">
                  <c:v>69</c:v>
                </c:pt>
                <c:pt idx="78">
                  <c:v>70</c:v>
                </c:pt>
                <c:pt idx="79">
                  <c:v>71</c:v>
                </c:pt>
                <c:pt idx="80">
                  <c:v>72</c:v>
                </c:pt>
                <c:pt idx="81">
                  <c:v>73</c:v>
                </c:pt>
                <c:pt idx="82">
                  <c:v>74</c:v>
                </c:pt>
                <c:pt idx="83">
                  <c:v>75</c:v>
                </c:pt>
                <c:pt idx="84">
                  <c:v>76</c:v>
                </c:pt>
                <c:pt idx="85">
                  <c:v>77</c:v>
                </c:pt>
                <c:pt idx="86">
                  <c:v>78</c:v>
                </c:pt>
                <c:pt idx="87">
                  <c:v>79</c:v>
                </c:pt>
                <c:pt idx="88">
                  <c:v>80</c:v>
                </c:pt>
                <c:pt idx="89">
                  <c:v>81</c:v>
                </c:pt>
                <c:pt idx="90">
                  <c:v>82</c:v>
                </c:pt>
                <c:pt idx="91">
                  <c:v>83</c:v>
                </c:pt>
                <c:pt idx="92">
                  <c:v>84</c:v>
                </c:pt>
                <c:pt idx="93">
                  <c:v>85</c:v>
                </c:pt>
                <c:pt idx="94">
                  <c:v>86</c:v>
                </c:pt>
                <c:pt idx="95">
                  <c:v>87</c:v>
                </c:pt>
                <c:pt idx="96">
                  <c:v>88</c:v>
                </c:pt>
                <c:pt idx="97">
                  <c:v>89</c:v>
                </c:pt>
                <c:pt idx="98">
                  <c:v>90</c:v>
                </c:pt>
                <c:pt idx="99">
                  <c:v>91</c:v>
                </c:pt>
                <c:pt idx="100">
                  <c:v>92</c:v>
                </c:pt>
                <c:pt idx="101">
                  <c:v>93</c:v>
                </c:pt>
                <c:pt idx="102">
                  <c:v>94</c:v>
                </c:pt>
                <c:pt idx="103">
                  <c:v>95</c:v>
                </c:pt>
                <c:pt idx="104">
                  <c:v>96</c:v>
                </c:pt>
                <c:pt idx="105">
                  <c:v>97</c:v>
                </c:pt>
                <c:pt idx="106">
                  <c:v>98</c:v>
                </c:pt>
                <c:pt idx="107">
                  <c:v>99</c:v>
                </c:pt>
                <c:pt idx="108">
                  <c:v>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568208"/>
        <c:axId val="378565856"/>
      </c:scatterChart>
      <c:valAx>
        <c:axId val="378568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/ °C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565856"/>
        <c:crossesAt val="0.1"/>
        <c:crossBetween val="midCat"/>
      </c:valAx>
      <c:valAx>
        <c:axId val="378565856"/>
        <c:scaling>
          <c:logBase val="10"/>
          <c:orientation val="minMax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pH2O /mbar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568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6541210017614223E-2"/>
          <c:y val="1.416366724166798E-2"/>
          <c:w val="0.86465746851183445"/>
          <c:h val="0.885523275310088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'for graphs'!$C$2</c:f>
              <c:strCache>
                <c:ptCount val="1"/>
                <c:pt idx="0">
                  <c:v>H₂O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'for graphs'!$C$3:$C$111</c:f>
              <c:numCache>
                <c:formatCode>General</c:formatCode>
                <c:ptCount val="109"/>
                <c:pt idx="0">
                  <c:v>-45.473280000000003</c:v>
                </c:pt>
                <c:pt idx="1">
                  <c:v>-39.083779999999997</c:v>
                </c:pt>
                <c:pt idx="2">
                  <c:v>-35.142479999999999</c:v>
                </c:pt>
                <c:pt idx="3">
                  <c:v>-32.248550000000002</c:v>
                </c:pt>
                <c:pt idx="4">
                  <c:v>-29.945489999999999</c:v>
                </c:pt>
                <c:pt idx="5">
                  <c:v>-28.024560000000001</c:v>
                </c:pt>
                <c:pt idx="6">
                  <c:v>-26.372140000000002</c:v>
                </c:pt>
                <c:pt idx="7">
                  <c:v>-24.919270000000001</c:v>
                </c:pt>
                <c:pt idx="8">
                  <c:v>-23.62086</c:v>
                </c:pt>
                <c:pt idx="9">
                  <c:v>-22.445720000000001</c:v>
                </c:pt>
                <c:pt idx="10">
                  <c:v>-14.376670000000001</c:v>
                </c:pt>
                <c:pt idx="11">
                  <c:v>-9.3661899999999996</c:v>
                </c:pt>
                <c:pt idx="12">
                  <c:v>-5.6709500000000004</c:v>
                </c:pt>
                <c:pt idx="13">
                  <c:v>-2.7202999999999999</c:v>
                </c:pt>
                <c:pt idx="14">
                  <c:v>-0.25248999999999999</c:v>
                </c:pt>
                <c:pt idx="15">
                  <c:v>1.8752800000000001</c:v>
                </c:pt>
                <c:pt idx="16">
                  <c:v>3.74986</c:v>
                </c:pt>
                <c:pt idx="17">
                  <c:v>5.4281600000000001</c:v>
                </c:pt>
                <c:pt idx="18">
                  <c:v>6.94956</c:v>
                </c:pt>
                <c:pt idx="19">
                  <c:v>8.3425100000000008</c:v>
                </c:pt>
                <c:pt idx="20">
                  <c:v>9.6282499999999995</c:v>
                </c:pt>
                <c:pt idx="21">
                  <c:v>10.823079999999999</c:v>
                </c:pt>
                <c:pt idx="22">
                  <c:v>11.93976</c:v>
                </c:pt>
                <c:pt idx="23">
                  <c:v>12.988519999999999</c:v>
                </c:pt>
                <c:pt idx="24">
                  <c:v>13.97767</c:v>
                </c:pt>
                <c:pt idx="25">
                  <c:v>14.91404</c:v>
                </c:pt>
                <c:pt idx="26">
                  <c:v>15.80335</c:v>
                </c:pt>
                <c:pt idx="27">
                  <c:v>16.650410000000001</c:v>
                </c:pt>
                <c:pt idx="28">
                  <c:v>17.459320000000002</c:v>
                </c:pt>
                <c:pt idx="29">
                  <c:v>18.23359</c:v>
                </c:pt>
                <c:pt idx="30">
                  <c:v>18.97626</c:v>
                </c:pt>
                <c:pt idx="31">
                  <c:v>19.690000000000001</c:v>
                </c:pt>
                <c:pt idx="32">
                  <c:v>20.377130000000001</c:v>
                </c:pt>
                <c:pt idx="33">
                  <c:v>21.0397</c:v>
                </c:pt>
                <c:pt idx="34">
                  <c:v>21.67952</c:v>
                </c:pt>
                <c:pt idx="35">
                  <c:v>22.298210000000001</c:v>
                </c:pt>
                <c:pt idx="36">
                  <c:v>22.89724</c:v>
                </c:pt>
                <c:pt idx="37">
                  <c:v>23.477879999999999</c:v>
                </c:pt>
                <c:pt idx="38">
                  <c:v>24.041329999999999</c:v>
                </c:pt>
                <c:pt idx="39">
                  <c:v>24.588650000000001</c:v>
                </c:pt>
                <c:pt idx="40">
                  <c:v>25.12079</c:v>
                </c:pt>
                <c:pt idx="41">
                  <c:v>25.638649999999998</c:v>
                </c:pt>
                <c:pt idx="42">
                  <c:v>26.14301</c:v>
                </c:pt>
                <c:pt idx="43">
                  <c:v>26.634630000000001</c:v>
                </c:pt>
                <c:pt idx="44">
                  <c:v>27.114170000000001</c:v>
                </c:pt>
                <c:pt idx="45">
                  <c:v>27.582260000000002</c:v>
                </c:pt>
                <c:pt idx="46">
                  <c:v>28.039480000000001</c:v>
                </c:pt>
                <c:pt idx="47">
                  <c:v>28.486350000000002</c:v>
                </c:pt>
                <c:pt idx="48">
                  <c:v>28.923369999999998</c:v>
                </c:pt>
                <c:pt idx="49">
                  <c:v>29.350999999999999</c:v>
                </c:pt>
                <c:pt idx="50">
                  <c:v>29.769659999999998</c:v>
                </c:pt>
                <c:pt idx="51">
                  <c:v>30.179749999999999</c:v>
                </c:pt>
                <c:pt idx="52">
                  <c:v>30.58164</c:v>
                </c:pt>
                <c:pt idx="53">
                  <c:v>30.975680000000001</c:v>
                </c:pt>
                <c:pt idx="54">
                  <c:v>31.362179999999999</c:v>
                </c:pt>
                <c:pt idx="55">
                  <c:v>31.74147</c:v>
                </c:pt>
                <c:pt idx="56">
                  <c:v>32.113810000000001</c:v>
                </c:pt>
                <c:pt idx="57">
                  <c:v>32.479489999999998</c:v>
                </c:pt>
                <c:pt idx="58">
                  <c:v>32.838749999999997</c:v>
                </c:pt>
                <c:pt idx="59">
                  <c:v>33.191839999999999</c:v>
                </c:pt>
                <c:pt idx="60">
                  <c:v>33.538969999999999</c:v>
                </c:pt>
                <c:pt idx="61">
                  <c:v>33.880369999999999</c:v>
                </c:pt>
                <c:pt idx="62">
                  <c:v>34.216230000000003</c:v>
                </c:pt>
                <c:pt idx="63">
                  <c:v>34.54674</c:v>
                </c:pt>
                <c:pt idx="64">
                  <c:v>34.87209</c:v>
                </c:pt>
                <c:pt idx="65">
                  <c:v>35.192439999999998</c:v>
                </c:pt>
                <c:pt idx="66">
                  <c:v>35.507959999999997</c:v>
                </c:pt>
                <c:pt idx="67">
                  <c:v>35.818809999999999</c:v>
                </c:pt>
                <c:pt idx="68">
                  <c:v>36.125129999999999</c:v>
                </c:pt>
                <c:pt idx="69">
                  <c:v>36.427070000000001</c:v>
                </c:pt>
                <c:pt idx="70">
                  <c:v>36.72475</c:v>
                </c:pt>
                <c:pt idx="71">
                  <c:v>37.01831</c:v>
                </c:pt>
                <c:pt idx="72">
                  <c:v>37.307859999999998</c:v>
                </c:pt>
                <c:pt idx="73">
                  <c:v>37.593530000000001</c:v>
                </c:pt>
                <c:pt idx="74">
                  <c:v>37.875419999999998</c:v>
                </c:pt>
                <c:pt idx="75">
                  <c:v>38.153640000000003</c:v>
                </c:pt>
                <c:pt idx="76">
                  <c:v>38.4283</c:v>
                </c:pt>
                <c:pt idx="77">
                  <c:v>38.699480000000001</c:v>
                </c:pt>
                <c:pt idx="78">
                  <c:v>38.967289999999998</c:v>
                </c:pt>
                <c:pt idx="79">
                  <c:v>39.231819999999999</c:v>
                </c:pt>
                <c:pt idx="80">
                  <c:v>39.49315</c:v>
                </c:pt>
                <c:pt idx="81">
                  <c:v>39.751359999999998</c:v>
                </c:pt>
                <c:pt idx="82">
                  <c:v>40.006529999999998</c:v>
                </c:pt>
                <c:pt idx="83">
                  <c:v>40.258740000000003</c:v>
                </c:pt>
                <c:pt idx="84">
                  <c:v>40.508069999999996</c:v>
                </c:pt>
                <c:pt idx="85">
                  <c:v>40.754579999999997</c:v>
                </c:pt>
                <c:pt idx="86">
                  <c:v>40.998339999999999</c:v>
                </c:pt>
                <c:pt idx="87">
                  <c:v>41.239420000000003</c:v>
                </c:pt>
                <c:pt idx="88">
                  <c:v>41.477879999999999</c:v>
                </c:pt>
                <c:pt idx="89">
                  <c:v>41.713790000000003</c:v>
                </c:pt>
                <c:pt idx="90">
                  <c:v>41.947189999999999</c:v>
                </c:pt>
                <c:pt idx="91">
                  <c:v>42.178150000000002</c:v>
                </c:pt>
                <c:pt idx="92">
                  <c:v>42.40672</c:v>
                </c:pt>
                <c:pt idx="93">
                  <c:v>42.632959999999997</c:v>
                </c:pt>
                <c:pt idx="94">
                  <c:v>42.856920000000002</c:v>
                </c:pt>
                <c:pt idx="95">
                  <c:v>43.07864</c:v>
                </c:pt>
                <c:pt idx="96">
                  <c:v>43.298180000000002</c:v>
                </c:pt>
                <c:pt idx="97">
                  <c:v>43.515569999999997</c:v>
                </c:pt>
                <c:pt idx="98">
                  <c:v>43.730879999999999</c:v>
                </c:pt>
                <c:pt idx="99">
                  <c:v>43.944130000000001</c:v>
                </c:pt>
                <c:pt idx="100">
                  <c:v>44.155369999999998</c:v>
                </c:pt>
                <c:pt idx="101">
                  <c:v>44.364640000000001</c:v>
                </c:pt>
                <c:pt idx="102">
                  <c:v>44.571980000000003</c:v>
                </c:pt>
                <c:pt idx="103">
                  <c:v>44.777430000000003</c:v>
                </c:pt>
                <c:pt idx="104">
                  <c:v>44.981029999999997</c:v>
                </c:pt>
                <c:pt idx="105">
                  <c:v>45.182810000000003</c:v>
                </c:pt>
                <c:pt idx="106">
                  <c:v>45.382809999999999</c:v>
                </c:pt>
                <c:pt idx="107">
                  <c:v>45.581049999999998</c:v>
                </c:pt>
                <c:pt idx="108">
                  <c:v>45.77758</c:v>
                </c:pt>
              </c:numCache>
            </c:numRef>
          </c:xVal>
          <c:yVal>
            <c:numRef>
              <c:f>'for graphs'!$A$3:$A$111</c:f>
              <c:numCache>
                <c:formatCode>General</c:formatCode>
                <c:ptCount val="10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  <c:pt idx="23">
                  <c:v>15</c:v>
                </c:pt>
                <c:pt idx="24">
                  <c:v>16</c:v>
                </c:pt>
                <c:pt idx="25">
                  <c:v>17</c:v>
                </c:pt>
                <c:pt idx="26">
                  <c:v>18</c:v>
                </c:pt>
                <c:pt idx="27">
                  <c:v>19</c:v>
                </c:pt>
                <c:pt idx="28">
                  <c:v>20</c:v>
                </c:pt>
                <c:pt idx="29">
                  <c:v>21</c:v>
                </c:pt>
                <c:pt idx="30">
                  <c:v>22</c:v>
                </c:pt>
                <c:pt idx="31">
                  <c:v>23</c:v>
                </c:pt>
                <c:pt idx="32">
                  <c:v>24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29</c:v>
                </c:pt>
                <c:pt idx="38">
                  <c:v>30</c:v>
                </c:pt>
                <c:pt idx="39">
                  <c:v>31</c:v>
                </c:pt>
                <c:pt idx="40">
                  <c:v>32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36</c:v>
                </c:pt>
                <c:pt idx="45">
                  <c:v>37</c:v>
                </c:pt>
                <c:pt idx="46">
                  <c:v>38</c:v>
                </c:pt>
                <c:pt idx="47">
                  <c:v>39</c:v>
                </c:pt>
                <c:pt idx="48">
                  <c:v>40</c:v>
                </c:pt>
                <c:pt idx="49">
                  <c:v>41</c:v>
                </c:pt>
                <c:pt idx="50">
                  <c:v>42</c:v>
                </c:pt>
                <c:pt idx="51">
                  <c:v>43</c:v>
                </c:pt>
                <c:pt idx="52">
                  <c:v>44</c:v>
                </c:pt>
                <c:pt idx="53">
                  <c:v>45</c:v>
                </c:pt>
                <c:pt idx="54">
                  <c:v>46</c:v>
                </c:pt>
                <c:pt idx="55">
                  <c:v>47</c:v>
                </c:pt>
                <c:pt idx="56">
                  <c:v>48</c:v>
                </c:pt>
                <c:pt idx="57">
                  <c:v>49</c:v>
                </c:pt>
                <c:pt idx="58">
                  <c:v>50</c:v>
                </c:pt>
                <c:pt idx="59">
                  <c:v>51</c:v>
                </c:pt>
                <c:pt idx="60">
                  <c:v>52</c:v>
                </c:pt>
                <c:pt idx="61">
                  <c:v>53</c:v>
                </c:pt>
                <c:pt idx="62">
                  <c:v>54</c:v>
                </c:pt>
                <c:pt idx="63">
                  <c:v>55</c:v>
                </c:pt>
                <c:pt idx="64">
                  <c:v>56</c:v>
                </c:pt>
                <c:pt idx="65">
                  <c:v>57</c:v>
                </c:pt>
                <c:pt idx="66">
                  <c:v>58</c:v>
                </c:pt>
                <c:pt idx="67">
                  <c:v>59</c:v>
                </c:pt>
                <c:pt idx="68">
                  <c:v>60</c:v>
                </c:pt>
                <c:pt idx="69">
                  <c:v>61</c:v>
                </c:pt>
                <c:pt idx="70">
                  <c:v>62</c:v>
                </c:pt>
                <c:pt idx="71">
                  <c:v>63</c:v>
                </c:pt>
                <c:pt idx="72">
                  <c:v>64</c:v>
                </c:pt>
                <c:pt idx="73">
                  <c:v>65</c:v>
                </c:pt>
                <c:pt idx="74">
                  <c:v>66</c:v>
                </c:pt>
                <c:pt idx="75">
                  <c:v>67</c:v>
                </c:pt>
                <c:pt idx="76">
                  <c:v>68</c:v>
                </c:pt>
                <c:pt idx="77">
                  <c:v>69</c:v>
                </c:pt>
                <c:pt idx="78">
                  <c:v>70</c:v>
                </c:pt>
                <c:pt idx="79">
                  <c:v>71</c:v>
                </c:pt>
                <c:pt idx="80">
                  <c:v>72</c:v>
                </c:pt>
                <c:pt idx="81">
                  <c:v>73</c:v>
                </c:pt>
                <c:pt idx="82">
                  <c:v>74</c:v>
                </c:pt>
                <c:pt idx="83">
                  <c:v>75</c:v>
                </c:pt>
                <c:pt idx="84">
                  <c:v>76</c:v>
                </c:pt>
                <c:pt idx="85">
                  <c:v>77</c:v>
                </c:pt>
                <c:pt idx="86">
                  <c:v>78</c:v>
                </c:pt>
                <c:pt idx="87">
                  <c:v>79</c:v>
                </c:pt>
                <c:pt idx="88">
                  <c:v>80</c:v>
                </c:pt>
                <c:pt idx="89">
                  <c:v>81</c:v>
                </c:pt>
                <c:pt idx="90">
                  <c:v>82</c:v>
                </c:pt>
                <c:pt idx="91">
                  <c:v>83</c:v>
                </c:pt>
                <c:pt idx="92">
                  <c:v>84</c:v>
                </c:pt>
                <c:pt idx="93">
                  <c:v>85</c:v>
                </c:pt>
                <c:pt idx="94">
                  <c:v>86</c:v>
                </c:pt>
                <c:pt idx="95">
                  <c:v>87</c:v>
                </c:pt>
                <c:pt idx="96">
                  <c:v>88</c:v>
                </c:pt>
                <c:pt idx="97">
                  <c:v>89</c:v>
                </c:pt>
                <c:pt idx="98">
                  <c:v>90</c:v>
                </c:pt>
                <c:pt idx="99">
                  <c:v>91</c:v>
                </c:pt>
                <c:pt idx="100">
                  <c:v>92</c:v>
                </c:pt>
                <c:pt idx="101">
                  <c:v>93</c:v>
                </c:pt>
                <c:pt idx="102">
                  <c:v>94</c:v>
                </c:pt>
                <c:pt idx="103">
                  <c:v>95</c:v>
                </c:pt>
                <c:pt idx="104">
                  <c:v>96</c:v>
                </c:pt>
                <c:pt idx="105">
                  <c:v>97</c:v>
                </c:pt>
                <c:pt idx="106">
                  <c:v>98</c:v>
                </c:pt>
                <c:pt idx="107">
                  <c:v>99</c:v>
                </c:pt>
                <c:pt idx="108">
                  <c:v>100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'for graphs'!$L$2</c:f>
              <c:strCache>
                <c:ptCount val="1"/>
                <c:pt idx="0">
                  <c:v>12 mbar</c:v>
                </c:pt>
              </c:strCache>
            </c:strRef>
          </c:tx>
          <c:spPr>
            <a:ln w="19050" cap="rnd">
              <a:solidFill>
                <a:sysClr val="windowText" lastClr="000000">
                  <a:lumMod val="50000"/>
                  <a:lumOff val="50000"/>
                </a:sys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'for graphs'!$K$3:$K$142</c:f>
              <c:numCache>
                <c:formatCode>General</c:formatCode>
                <c:ptCount val="1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</c:numCache>
            </c:numRef>
          </c:xVal>
          <c:yVal>
            <c:numRef>
              <c:f>'for graphs'!$L$3:$L$142</c:f>
              <c:numCache>
                <c:formatCode>General</c:formatCode>
                <c:ptCount val="140"/>
                <c:pt idx="0">
                  <c:v>12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12</c:v>
                </c:pt>
                <c:pt idx="14">
                  <c:v>12</c:v>
                </c:pt>
                <c:pt idx="15">
                  <c:v>12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12</c:v>
                </c:pt>
                <c:pt idx="25">
                  <c:v>12</c:v>
                </c:pt>
                <c:pt idx="26">
                  <c:v>12</c:v>
                </c:pt>
                <c:pt idx="27">
                  <c:v>12</c:v>
                </c:pt>
                <c:pt idx="28">
                  <c:v>12</c:v>
                </c:pt>
                <c:pt idx="29">
                  <c:v>12</c:v>
                </c:pt>
                <c:pt idx="30">
                  <c:v>12</c:v>
                </c:pt>
                <c:pt idx="31">
                  <c:v>12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12</c:v>
                </c:pt>
                <c:pt idx="47">
                  <c:v>12</c:v>
                </c:pt>
                <c:pt idx="48">
                  <c:v>12</c:v>
                </c:pt>
                <c:pt idx="49">
                  <c:v>12</c:v>
                </c:pt>
                <c:pt idx="50">
                  <c:v>12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12</c:v>
                </c:pt>
                <c:pt idx="55">
                  <c:v>12</c:v>
                </c:pt>
                <c:pt idx="56">
                  <c:v>12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12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12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12</c:v>
                </c:pt>
                <c:pt idx="69">
                  <c:v>12</c:v>
                </c:pt>
                <c:pt idx="70">
                  <c:v>12</c:v>
                </c:pt>
                <c:pt idx="71">
                  <c:v>12</c:v>
                </c:pt>
                <c:pt idx="72">
                  <c:v>12</c:v>
                </c:pt>
                <c:pt idx="73">
                  <c:v>12</c:v>
                </c:pt>
                <c:pt idx="74">
                  <c:v>12</c:v>
                </c:pt>
                <c:pt idx="75">
                  <c:v>12</c:v>
                </c:pt>
                <c:pt idx="76">
                  <c:v>12</c:v>
                </c:pt>
                <c:pt idx="77">
                  <c:v>12</c:v>
                </c:pt>
                <c:pt idx="78">
                  <c:v>12</c:v>
                </c:pt>
                <c:pt idx="79">
                  <c:v>12</c:v>
                </c:pt>
                <c:pt idx="80">
                  <c:v>12</c:v>
                </c:pt>
                <c:pt idx="81">
                  <c:v>12</c:v>
                </c:pt>
                <c:pt idx="82">
                  <c:v>12</c:v>
                </c:pt>
                <c:pt idx="83">
                  <c:v>12</c:v>
                </c:pt>
                <c:pt idx="84">
                  <c:v>12</c:v>
                </c:pt>
                <c:pt idx="85">
                  <c:v>12</c:v>
                </c:pt>
                <c:pt idx="86">
                  <c:v>12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12</c:v>
                </c:pt>
                <c:pt idx="91">
                  <c:v>12</c:v>
                </c:pt>
                <c:pt idx="92">
                  <c:v>12</c:v>
                </c:pt>
                <c:pt idx="93">
                  <c:v>12</c:v>
                </c:pt>
                <c:pt idx="94">
                  <c:v>12</c:v>
                </c:pt>
                <c:pt idx="95">
                  <c:v>12</c:v>
                </c:pt>
                <c:pt idx="96">
                  <c:v>12</c:v>
                </c:pt>
                <c:pt idx="97">
                  <c:v>12</c:v>
                </c:pt>
                <c:pt idx="98">
                  <c:v>12</c:v>
                </c:pt>
                <c:pt idx="99">
                  <c:v>12</c:v>
                </c:pt>
                <c:pt idx="100">
                  <c:v>12</c:v>
                </c:pt>
                <c:pt idx="101">
                  <c:v>12</c:v>
                </c:pt>
                <c:pt idx="102">
                  <c:v>12</c:v>
                </c:pt>
                <c:pt idx="103">
                  <c:v>12</c:v>
                </c:pt>
                <c:pt idx="104">
                  <c:v>12</c:v>
                </c:pt>
                <c:pt idx="105">
                  <c:v>12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12</c:v>
                </c:pt>
                <c:pt idx="111">
                  <c:v>12</c:v>
                </c:pt>
                <c:pt idx="112">
                  <c:v>12</c:v>
                </c:pt>
                <c:pt idx="113">
                  <c:v>12</c:v>
                </c:pt>
                <c:pt idx="114">
                  <c:v>12</c:v>
                </c:pt>
                <c:pt idx="115">
                  <c:v>12</c:v>
                </c:pt>
                <c:pt idx="116">
                  <c:v>12</c:v>
                </c:pt>
                <c:pt idx="117">
                  <c:v>12</c:v>
                </c:pt>
                <c:pt idx="118">
                  <c:v>12</c:v>
                </c:pt>
                <c:pt idx="119">
                  <c:v>12</c:v>
                </c:pt>
                <c:pt idx="120">
                  <c:v>12</c:v>
                </c:pt>
                <c:pt idx="121">
                  <c:v>12</c:v>
                </c:pt>
                <c:pt idx="122">
                  <c:v>12</c:v>
                </c:pt>
                <c:pt idx="123">
                  <c:v>12</c:v>
                </c:pt>
                <c:pt idx="124">
                  <c:v>12</c:v>
                </c:pt>
                <c:pt idx="125">
                  <c:v>12</c:v>
                </c:pt>
                <c:pt idx="126">
                  <c:v>12</c:v>
                </c:pt>
                <c:pt idx="127">
                  <c:v>12</c:v>
                </c:pt>
                <c:pt idx="128">
                  <c:v>12</c:v>
                </c:pt>
                <c:pt idx="129">
                  <c:v>12</c:v>
                </c:pt>
                <c:pt idx="130">
                  <c:v>12</c:v>
                </c:pt>
                <c:pt idx="131">
                  <c:v>12</c:v>
                </c:pt>
                <c:pt idx="132">
                  <c:v>12</c:v>
                </c:pt>
                <c:pt idx="133">
                  <c:v>12</c:v>
                </c:pt>
                <c:pt idx="134">
                  <c:v>12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'for graphs'!$M$2</c:f>
              <c:strCache>
                <c:ptCount val="1"/>
                <c:pt idx="0">
                  <c:v>20 mbar</c:v>
                </c:pt>
              </c:strCache>
            </c:strRef>
          </c:tx>
          <c:spPr>
            <a:ln w="19050" cap="rnd">
              <a:solidFill>
                <a:sysClr val="windowText" lastClr="000000">
                  <a:lumMod val="50000"/>
                  <a:lumOff val="50000"/>
                </a:sys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'for graphs'!$K$3:$K$142</c:f>
              <c:numCache>
                <c:formatCode>General</c:formatCode>
                <c:ptCount val="1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</c:numCache>
            </c:numRef>
          </c:xVal>
          <c:yVal>
            <c:numRef>
              <c:f>'for graphs'!$M$3:$M$142</c:f>
              <c:numCache>
                <c:formatCode>General</c:formatCode>
                <c:ptCount val="140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20</c:v>
                </c:pt>
                <c:pt idx="52">
                  <c:v>20</c:v>
                </c:pt>
                <c:pt idx="53">
                  <c:v>20</c:v>
                </c:pt>
                <c:pt idx="54">
                  <c:v>20</c:v>
                </c:pt>
                <c:pt idx="55">
                  <c:v>20</c:v>
                </c:pt>
                <c:pt idx="56">
                  <c:v>20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20</c:v>
                </c:pt>
                <c:pt idx="61">
                  <c:v>20</c:v>
                </c:pt>
                <c:pt idx="62">
                  <c:v>20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20</c:v>
                </c:pt>
                <c:pt idx="71">
                  <c:v>20</c:v>
                </c:pt>
                <c:pt idx="72">
                  <c:v>20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20</c:v>
                </c:pt>
                <c:pt idx="77">
                  <c:v>20</c:v>
                </c:pt>
                <c:pt idx="78">
                  <c:v>20</c:v>
                </c:pt>
                <c:pt idx="79">
                  <c:v>20</c:v>
                </c:pt>
                <c:pt idx="80">
                  <c:v>20</c:v>
                </c:pt>
                <c:pt idx="81">
                  <c:v>20</c:v>
                </c:pt>
                <c:pt idx="82">
                  <c:v>20</c:v>
                </c:pt>
                <c:pt idx="83">
                  <c:v>20</c:v>
                </c:pt>
                <c:pt idx="84">
                  <c:v>20</c:v>
                </c:pt>
                <c:pt idx="85">
                  <c:v>20</c:v>
                </c:pt>
                <c:pt idx="86">
                  <c:v>20</c:v>
                </c:pt>
                <c:pt idx="87">
                  <c:v>20</c:v>
                </c:pt>
                <c:pt idx="88">
                  <c:v>20</c:v>
                </c:pt>
                <c:pt idx="89">
                  <c:v>20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20</c:v>
                </c:pt>
                <c:pt idx="97">
                  <c:v>20</c:v>
                </c:pt>
                <c:pt idx="98">
                  <c:v>20</c:v>
                </c:pt>
                <c:pt idx="99">
                  <c:v>20</c:v>
                </c:pt>
                <c:pt idx="100">
                  <c:v>20</c:v>
                </c:pt>
                <c:pt idx="101">
                  <c:v>20</c:v>
                </c:pt>
                <c:pt idx="102">
                  <c:v>20</c:v>
                </c:pt>
                <c:pt idx="103">
                  <c:v>20</c:v>
                </c:pt>
                <c:pt idx="104">
                  <c:v>20</c:v>
                </c:pt>
                <c:pt idx="105">
                  <c:v>20</c:v>
                </c:pt>
                <c:pt idx="106">
                  <c:v>20</c:v>
                </c:pt>
                <c:pt idx="107">
                  <c:v>20</c:v>
                </c:pt>
                <c:pt idx="108">
                  <c:v>20</c:v>
                </c:pt>
                <c:pt idx="109">
                  <c:v>20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20</c:v>
                </c:pt>
                <c:pt idx="114">
                  <c:v>20</c:v>
                </c:pt>
                <c:pt idx="115">
                  <c:v>20</c:v>
                </c:pt>
                <c:pt idx="116">
                  <c:v>20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20</c:v>
                </c:pt>
                <c:pt idx="126">
                  <c:v>20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20</c:v>
                </c:pt>
                <c:pt idx="131">
                  <c:v>20</c:v>
                </c:pt>
                <c:pt idx="132">
                  <c:v>20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20</c:v>
                </c:pt>
                <c:pt idx="137">
                  <c:v>20</c:v>
                </c:pt>
                <c:pt idx="138">
                  <c:v>20</c:v>
                </c:pt>
                <c:pt idx="139">
                  <c:v>20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'for graphs'!$B$2</c:f>
              <c:strCache>
                <c:ptCount val="1"/>
                <c:pt idx="0">
                  <c:v>K₂CO₃ (1.5 - 0.5)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20"/>
              <c:layout>
                <c:manualLayout>
                  <c:x val="-5.4203824374533603E-2"/>
                  <c:y val="-3.0289727203243789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dk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100" baseline="0">
                        <a:solidFill>
                          <a:sysClr val="windowText" lastClr="000000"/>
                        </a:solidFill>
                      </a:rPr>
                      <a:t>59</a:t>
                    </a:r>
                    <a:endParaRPr lang="en-US" sz="1100">
                      <a:solidFill>
                        <a:sysClr val="windowText" lastClr="000000"/>
                      </a:solidFill>
                    </a:endParaRPr>
                  </a:p>
                </c:rich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</c:extLst>
            </c:dLbl>
            <c:dLbl>
              <c:idx val="28"/>
              <c:layout>
                <c:manualLayout>
                  <c:x val="-3.0764332753113636E-2"/>
                  <c:y val="-4.4424933231424171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dk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100" baseline="0">
                        <a:solidFill>
                          <a:sysClr val="windowText" lastClr="000000"/>
                        </a:solidFill>
                      </a:rPr>
                      <a:t>66</a:t>
                    </a:r>
                    <a:endParaRPr lang="en-US" sz="1100">
                      <a:solidFill>
                        <a:sysClr val="windowText" lastClr="000000"/>
                      </a:solidFill>
                    </a:endParaRPr>
                  </a:p>
                </c:rich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'for graphs'!$B$3:$B$151</c:f>
              <c:numCache>
                <c:formatCode>General</c:formatCode>
                <c:ptCount val="149"/>
                <c:pt idx="0">
                  <c:v>1.48586</c:v>
                </c:pt>
                <c:pt idx="1">
                  <c:v>8.49498</c:v>
                </c:pt>
                <c:pt idx="2">
                  <c:v>12.76342</c:v>
                </c:pt>
                <c:pt idx="3">
                  <c:v>15.87124</c:v>
                </c:pt>
                <c:pt idx="4">
                  <c:v>18.328779999999998</c:v>
                </c:pt>
                <c:pt idx="5">
                  <c:v>20.36797</c:v>
                </c:pt>
                <c:pt idx="6">
                  <c:v>22.11448</c:v>
                </c:pt>
                <c:pt idx="7">
                  <c:v>23.644259999999999</c:v>
                </c:pt>
                <c:pt idx="8">
                  <c:v>25.00684</c:v>
                </c:pt>
                <c:pt idx="9">
                  <c:v>26.236360000000001</c:v>
                </c:pt>
                <c:pt idx="10">
                  <c:v>34.584949999999999</c:v>
                </c:pt>
                <c:pt idx="11">
                  <c:v>39.687989999999999</c:v>
                </c:pt>
                <c:pt idx="12">
                  <c:v>43.412509999999997</c:v>
                </c:pt>
                <c:pt idx="13">
                  <c:v>46.363120000000002</c:v>
                </c:pt>
                <c:pt idx="14">
                  <c:v>48.815089999999998</c:v>
                </c:pt>
                <c:pt idx="15">
                  <c:v>50.917749999999998</c:v>
                </c:pt>
                <c:pt idx="16">
                  <c:v>52.761479999999999</c:v>
                </c:pt>
                <c:pt idx="17">
                  <c:v>54.405270000000002</c:v>
                </c:pt>
                <c:pt idx="18">
                  <c:v>55.889800000000001</c:v>
                </c:pt>
                <c:pt idx="19">
                  <c:v>57.24436</c:v>
                </c:pt>
                <c:pt idx="20">
                  <c:v>58.490760000000002</c:v>
                </c:pt>
                <c:pt idx="21">
                  <c:v>59.645659999999999</c:v>
                </c:pt>
                <c:pt idx="22">
                  <c:v>60.72213</c:v>
                </c:pt>
                <c:pt idx="23">
                  <c:v>61.730580000000003</c:v>
                </c:pt>
                <c:pt idx="24">
                  <c:v>62.679450000000003</c:v>
                </c:pt>
                <c:pt idx="25">
                  <c:v>63.575690000000002</c:v>
                </c:pt>
                <c:pt idx="26">
                  <c:v>64.425079999999994</c:v>
                </c:pt>
                <c:pt idx="27">
                  <c:v>65.232479999999995</c:v>
                </c:pt>
                <c:pt idx="28">
                  <c:v>66.002039999999994</c:v>
                </c:pt>
                <c:pt idx="29">
                  <c:v>66.737300000000005</c:v>
                </c:pt>
                <c:pt idx="30">
                  <c:v>67.441320000000005</c:v>
                </c:pt>
                <c:pt idx="31">
                  <c:v>68.116780000000006</c:v>
                </c:pt>
                <c:pt idx="32">
                  <c:v>68.765990000000002</c:v>
                </c:pt>
                <c:pt idx="33">
                  <c:v>69.391030000000001</c:v>
                </c:pt>
                <c:pt idx="34">
                  <c:v>69.993700000000004</c:v>
                </c:pt>
                <c:pt idx="35">
                  <c:v>70.575640000000007</c:v>
                </c:pt>
                <c:pt idx="36">
                  <c:v>71.138270000000006</c:v>
                </c:pt>
                <c:pt idx="37">
                  <c:v>71.682910000000007</c:v>
                </c:pt>
                <c:pt idx="38">
                  <c:v>72.210729999999998</c:v>
                </c:pt>
                <c:pt idx="39">
                  <c:v>72.722769999999997</c:v>
                </c:pt>
                <c:pt idx="40">
                  <c:v>73.220010000000002</c:v>
                </c:pt>
                <c:pt idx="41">
                  <c:v>73.703310000000002</c:v>
                </c:pt>
                <c:pt idx="42">
                  <c:v>74.173469999999995</c:v>
                </c:pt>
                <c:pt idx="43">
                  <c:v>74.631219999999999</c:v>
                </c:pt>
                <c:pt idx="44">
                  <c:v>75.07723</c:v>
                </c:pt>
                <c:pt idx="45">
                  <c:v>75.512119999999996</c:v>
                </c:pt>
                <c:pt idx="46">
                  <c:v>75.936459999999997</c:v>
                </c:pt>
                <c:pt idx="47">
                  <c:v>76.350769999999997</c:v>
                </c:pt>
                <c:pt idx="48">
                  <c:v>76.755539999999996</c:v>
                </c:pt>
                <c:pt idx="49">
                  <c:v>77.151210000000006</c:v>
                </c:pt>
                <c:pt idx="50">
                  <c:v>77.538210000000007</c:v>
                </c:pt>
                <c:pt idx="51">
                  <c:v>77.916939999999997</c:v>
                </c:pt>
                <c:pt idx="52">
                  <c:v>78.287739999999999</c:v>
                </c:pt>
                <c:pt idx="53">
                  <c:v>78.650970000000001</c:v>
                </c:pt>
                <c:pt idx="54">
                  <c:v>79.006950000000003</c:v>
                </c:pt>
                <c:pt idx="55">
                  <c:v>79.355959999999996</c:v>
                </c:pt>
                <c:pt idx="56">
                  <c:v>79.698300000000003</c:v>
                </c:pt>
                <c:pt idx="57">
                  <c:v>80.034229999999994</c:v>
                </c:pt>
                <c:pt idx="58">
                  <c:v>80.363990000000001</c:v>
                </c:pt>
                <c:pt idx="59">
                  <c:v>80.687809999999999</c:v>
                </c:pt>
                <c:pt idx="60">
                  <c:v>81.005930000000006</c:v>
                </c:pt>
                <c:pt idx="61">
                  <c:v>81.318539999999999</c:v>
                </c:pt>
                <c:pt idx="62">
                  <c:v>81.62585</c:v>
                </c:pt>
                <c:pt idx="63">
                  <c:v>81.928030000000007</c:v>
                </c:pt>
                <c:pt idx="64">
                  <c:v>82.225269999999995</c:v>
                </c:pt>
                <c:pt idx="65">
                  <c:v>82.517740000000003</c:v>
                </c:pt>
                <c:pt idx="66">
                  <c:v>82.805580000000006</c:v>
                </c:pt>
                <c:pt idx="67">
                  <c:v>83.08896</c:v>
                </c:pt>
                <c:pt idx="68">
                  <c:v>83.368020000000001</c:v>
                </c:pt>
                <c:pt idx="69">
                  <c:v>83.642899999999997</c:v>
                </c:pt>
                <c:pt idx="70">
                  <c:v>83.913709999999995</c:v>
                </c:pt>
                <c:pt idx="71">
                  <c:v>84.180599999999998</c:v>
                </c:pt>
                <c:pt idx="72">
                  <c:v>84.443669999999997</c:v>
                </c:pt>
                <c:pt idx="73">
                  <c:v>84.703040000000001</c:v>
                </c:pt>
                <c:pt idx="74">
                  <c:v>84.958820000000003</c:v>
                </c:pt>
                <c:pt idx="75">
                  <c:v>85.211110000000005</c:v>
                </c:pt>
                <c:pt idx="76">
                  <c:v>85.460009999999997</c:v>
                </c:pt>
                <c:pt idx="77">
                  <c:v>85.705619999999996</c:v>
                </c:pt>
                <c:pt idx="78">
                  <c:v>85.94802</c:v>
                </c:pt>
                <c:pt idx="79">
                  <c:v>86.187299999999993</c:v>
                </c:pt>
                <c:pt idx="80">
                  <c:v>86.423550000000006</c:v>
                </c:pt>
                <c:pt idx="81">
                  <c:v>86.656850000000006</c:v>
                </c:pt>
                <c:pt idx="82">
                  <c:v>86.887259999999998</c:v>
                </c:pt>
                <c:pt idx="83">
                  <c:v>87.114879999999999</c:v>
                </c:pt>
                <c:pt idx="84">
                  <c:v>87.339759999999998</c:v>
                </c:pt>
                <c:pt idx="85">
                  <c:v>87.561980000000005</c:v>
                </c:pt>
                <c:pt idx="86">
                  <c:v>87.781589999999994</c:v>
                </c:pt>
                <c:pt idx="87">
                  <c:v>87.998679999999993</c:v>
                </c:pt>
                <c:pt idx="88">
                  <c:v>88.213290000000001</c:v>
                </c:pt>
                <c:pt idx="89">
                  <c:v>88.425479999999993</c:v>
                </c:pt>
                <c:pt idx="90">
                  <c:v>88.635310000000004</c:v>
                </c:pt>
                <c:pt idx="91">
                  <c:v>88.842839999999995</c:v>
                </c:pt>
                <c:pt idx="92">
                  <c:v>89.048119999999997</c:v>
                </c:pt>
                <c:pt idx="93">
                  <c:v>89.251199999999997</c:v>
                </c:pt>
                <c:pt idx="94">
                  <c:v>89.452129999999997</c:v>
                </c:pt>
                <c:pt idx="95">
                  <c:v>89.650949999999995</c:v>
                </c:pt>
                <c:pt idx="96">
                  <c:v>89.847719999999995</c:v>
                </c:pt>
                <c:pt idx="97">
                  <c:v>90.042469999999994</c:v>
                </c:pt>
                <c:pt idx="98">
                  <c:v>90.235249999999994</c:v>
                </c:pt>
                <c:pt idx="99">
                  <c:v>90.426100000000005</c:v>
                </c:pt>
                <c:pt idx="100">
                  <c:v>90.61506</c:v>
                </c:pt>
                <c:pt idx="101">
                  <c:v>90.802180000000007</c:v>
                </c:pt>
                <c:pt idx="102">
                  <c:v>90.987480000000005</c:v>
                </c:pt>
                <c:pt idx="103">
                  <c:v>91.171009999999995</c:v>
                </c:pt>
                <c:pt idx="104">
                  <c:v>91.352800000000002</c:v>
                </c:pt>
                <c:pt idx="105">
                  <c:v>91.532880000000006</c:v>
                </c:pt>
                <c:pt idx="106">
                  <c:v>91.711290000000005</c:v>
                </c:pt>
                <c:pt idx="107">
                  <c:v>91.888059999999996</c:v>
                </c:pt>
                <c:pt idx="108">
                  <c:v>92.063220000000001</c:v>
                </c:pt>
                <c:pt idx="109">
                  <c:v>92.236810000000006</c:v>
                </c:pt>
                <c:pt idx="110">
                  <c:v>92.408850000000001</c:v>
                </c:pt>
                <c:pt idx="111">
                  <c:v>92.579369999999997</c:v>
                </c:pt>
                <c:pt idx="112">
                  <c:v>92.748400000000004</c:v>
                </c:pt>
                <c:pt idx="113">
                  <c:v>92.915970000000002</c:v>
                </c:pt>
                <c:pt idx="114">
                  <c:v>93.082099999999997</c:v>
                </c:pt>
                <c:pt idx="115">
                  <c:v>93.246809999999996</c:v>
                </c:pt>
                <c:pt idx="116">
                  <c:v>93.410139999999998</c:v>
                </c:pt>
                <c:pt idx="117">
                  <c:v>93.572109999999995</c:v>
                </c:pt>
                <c:pt idx="118">
                  <c:v>93.732749999999996</c:v>
                </c:pt>
                <c:pt idx="119">
                  <c:v>93.892060000000001</c:v>
                </c:pt>
                <c:pt idx="120">
                  <c:v>94.050089999999997</c:v>
                </c:pt>
                <c:pt idx="121">
                  <c:v>94.20684</c:v>
                </c:pt>
                <c:pt idx="122">
                  <c:v>94.362350000000006</c:v>
                </c:pt>
                <c:pt idx="123">
                  <c:v>94.516630000000006</c:v>
                </c:pt>
                <c:pt idx="124">
                  <c:v>94.669700000000006</c:v>
                </c:pt>
                <c:pt idx="125">
                  <c:v>94.821579999999997</c:v>
                </c:pt>
                <c:pt idx="126">
                  <c:v>94.972290000000001</c:v>
                </c:pt>
                <c:pt idx="127">
                  <c:v>95.121849999999995</c:v>
                </c:pt>
                <c:pt idx="128">
                  <c:v>95.27028</c:v>
                </c:pt>
                <c:pt idx="129">
                  <c:v>95.417599999999993</c:v>
                </c:pt>
                <c:pt idx="130">
                  <c:v>95.563820000000007</c:v>
                </c:pt>
                <c:pt idx="131">
                  <c:v>95.708969999999994</c:v>
                </c:pt>
                <c:pt idx="132">
                  <c:v>95.853049999999996</c:v>
                </c:pt>
                <c:pt idx="133">
                  <c:v>95.996080000000006</c:v>
                </c:pt>
                <c:pt idx="134">
                  <c:v>96.138090000000005</c:v>
                </c:pt>
                <c:pt idx="135">
                  <c:v>96.279079999999993</c:v>
                </c:pt>
                <c:pt idx="136">
                  <c:v>96.419070000000005</c:v>
                </c:pt>
                <c:pt idx="137">
                  <c:v>96.558070000000001</c:v>
                </c:pt>
                <c:pt idx="138">
                  <c:v>96.696110000000004</c:v>
                </c:pt>
                <c:pt idx="139">
                  <c:v>96.833190000000002</c:v>
                </c:pt>
                <c:pt idx="140">
                  <c:v>96.969319999999996</c:v>
                </c:pt>
                <c:pt idx="141">
                  <c:v>97.104529999999997</c:v>
                </c:pt>
                <c:pt idx="142">
                  <c:v>97.238829999999993</c:v>
                </c:pt>
                <c:pt idx="143">
                  <c:v>97.372219999999999</c:v>
                </c:pt>
                <c:pt idx="144">
                  <c:v>97.504720000000006</c:v>
                </c:pt>
                <c:pt idx="145">
                  <c:v>97.636349999999993</c:v>
                </c:pt>
                <c:pt idx="146">
                  <c:v>97.767110000000002</c:v>
                </c:pt>
                <c:pt idx="147">
                  <c:v>97.897019999999998</c:v>
                </c:pt>
                <c:pt idx="148">
                  <c:v>98.026089999999996</c:v>
                </c:pt>
              </c:numCache>
            </c:numRef>
          </c:xVal>
          <c:yVal>
            <c:numRef>
              <c:f>'for graphs'!$A$3:$A$151</c:f>
              <c:numCache>
                <c:formatCode>General</c:formatCode>
                <c:ptCount val="14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  <c:pt idx="23">
                  <c:v>15</c:v>
                </c:pt>
                <c:pt idx="24">
                  <c:v>16</c:v>
                </c:pt>
                <c:pt idx="25">
                  <c:v>17</c:v>
                </c:pt>
                <c:pt idx="26">
                  <c:v>18</c:v>
                </c:pt>
                <c:pt idx="27">
                  <c:v>19</c:v>
                </c:pt>
                <c:pt idx="28">
                  <c:v>20</c:v>
                </c:pt>
                <c:pt idx="29">
                  <c:v>21</c:v>
                </c:pt>
                <c:pt idx="30">
                  <c:v>22</c:v>
                </c:pt>
                <c:pt idx="31">
                  <c:v>23</c:v>
                </c:pt>
                <c:pt idx="32">
                  <c:v>24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29</c:v>
                </c:pt>
                <c:pt idx="38">
                  <c:v>30</c:v>
                </c:pt>
                <c:pt idx="39">
                  <c:v>31</c:v>
                </c:pt>
                <c:pt idx="40">
                  <c:v>32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36</c:v>
                </c:pt>
                <c:pt idx="45">
                  <c:v>37</c:v>
                </c:pt>
                <c:pt idx="46">
                  <c:v>38</c:v>
                </c:pt>
                <c:pt idx="47">
                  <c:v>39</c:v>
                </c:pt>
                <c:pt idx="48">
                  <c:v>40</c:v>
                </c:pt>
                <c:pt idx="49">
                  <c:v>41</c:v>
                </c:pt>
                <c:pt idx="50">
                  <c:v>42</c:v>
                </c:pt>
                <c:pt idx="51">
                  <c:v>43</c:v>
                </c:pt>
                <c:pt idx="52">
                  <c:v>44</c:v>
                </c:pt>
                <c:pt idx="53">
                  <c:v>45</c:v>
                </c:pt>
                <c:pt idx="54">
                  <c:v>46</c:v>
                </c:pt>
                <c:pt idx="55">
                  <c:v>47</c:v>
                </c:pt>
                <c:pt idx="56">
                  <c:v>48</c:v>
                </c:pt>
                <c:pt idx="57">
                  <c:v>49</c:v>
                </c:pt>
                <c:pt idx="58">
                  <c:v>50</c:v>
                </c:pt>
                <c:pt idx="59">
                  <c:v>51</c:v>
                </c:pt>
                <c:pt idx="60">
                  <c:v>52</c:v>
                </c:pt>
                <c:pt idx="61">
                  <c:v>53</c:v>
                </c:pt>
                <c:pt idx="62">
                  <c:v>54</c:v>
                </c:pt>
                <c:pt idx="63">
                  <c:v>55</c:v>
                </c:pt>
                <c:pt idx="64">
                  <c:v>56</c:v>
                </c:pt>
                <c:pt idx="65">
                  <c:v>57</c:v>
                </c:pt>
                <c:pt idx="66">
                  <c:v>58</c:v>
                </c:pt>
                <c:pt idx="67">
                  <c:v>59</c:v>
                </c:pt>
                <c:pt idx="68">
                  <c:v>60</c:v>
                </c:pt>
                <c:pt idx="69">
                  <c:v>61</c:v>
                </c:pt>
                <c:pt idx="70">
                  <c:v>62</c:v>
                </c:pt>
                <c:pt idx="71">
                  <c:v>63</c:v>
                </c:pt>
                <c:pt idx="72">
                  <c:v>64</c:v>
                </c:pt>
                <c:pt idx="73">
                  <c:v>65</c:v>
                </c:pt>
                <c:pt idx="74">
                  <c:v>66</c:v>
                </c:pt>
                <c:pt idx="75">
                  <c:v>67</c:v>
                </c:pt>
                <c:pt idx="76">
                  <c:v>68</c:v>
                </c:pt>
                <c:pt idx="77">
                  <c:v>69</c:v>
                </c:pt>
                <c:pt idx="78">
                  <c:v>70</c:v>
                </c:pt>
                <c:pt idx="79">
                  <c:v>71</c:v>
                </c:pt>
                <c:pt idx="80">
                  <c:v>72</c:v>
                </c:pt>
                <c:pt idx="81">
                  <c:v>73</c:v>
                </c:pt>
                <c:pt idx="82">
                  <c:v>74</c:v>
                </c:pt>
                <c:pt idx="83">
                  <c:v>75</c:v>
                </c:pt>
                <c:pt idx="84">
                  <c:v>76</c:v>
                </c:pt>
                <c:pt idx="85">
                  <c:v>77</c:v>
                </c:pt>
                <c:pt idx="86">
                  <c:v>78</c:v>
                </c:pt>
                <c:pt idx="87">
                  <c:v>79</c:v>
                </c:pt>
                <c:pt idx="88">
                  <c:v>80</c:v>
                </c:pt>
                <c:pt idx="89">
                  <c:v>81</c:v>
                </c:pt>
                <c:pt idx="90">
                  <c:v>82</c:v>
                </c:pt>
                <c:pt idx="91">
                  <c:v>83</c:v>
                </c:pt>
                <c:pt idx="92">
                  <c:v>84</c:v>
                </c:pt>
                <c:pt idx="93">
                  <c:v>85</c:v>
                </c:pt>
                <c:pt idx="94">
                  <c:v>86</c:v>
                </c:pt>
                <c:pt idx="95">
                  <c:v>87</c:v>
                </c:pt>
                <c:pt idx="96">
                  <c:v>88</c:v>
                </c:pt>
                <c:pt idx="97">
                  <c:v>89</c:v>
                </c:pt>
                <c:pt idx="98">
                  <c:v>90</c:v>
                </c:pt>
                <c:pt idx="99">
                  <c:v>91</c:v>
                </c:pt>
                <c:pt idx="100">
                  <c:v>92</c:v>
                </c:pt>
                <c:pt idx="101">
                  <c:v>93</c:v>
                </c:pt>
                <c:pt idx="102">
                  <c:v>94</c:v>
                </c:pt>
                <c:pt idx="103">
                  <c:v>95</c:v>
                </c:pt>
                <c:pt idx="104">
                  <c:v>96</c:v>
                </c:pt>
                <c:pt idx="105">
                  <c:v>97</c:v>
                </c:pt>
                <c:pt idx="106">
                  <c:v>98</c:v>
                </c:pt>
                <c:pt idx="107">
                  <c:v>99</c:v>
                </c:pt>
                <c:pt idx="108">
                  <c:v>100</c:v>
                </c:pt>
                <c:pt idx="109">
                  <c:v>101</c:v>
                </c:pt>
                <c:pt idx="110">
                  <c:v>102</c:v>
                </c:pt>
                <c:pt idx="111">
                  <c:v>103</c:v>
                </c:pt>
                <c:pt idx="112">
                  <c:v>104</c:v>
                </c:pt>
                <c:pt idx="113">
                  <c:v>105</c:v>
                </c:pt>
                <c:pt idx="114">
                  <c:v>106</c:v>
                </c:pt>
                <c:pt idx="115">
                  <c:v>107</c:v>
                </c:pt>
                <c:pt idx="116">
                  <c:v>108</c:v>
                </c:pt>
                <c:pt idx="117">
                  <c:v>109</c:v>
                </c:pt>
                <c:pt idx="118">
                  <c:v>110</c:v>
                </c:pt>
                <c:pt idx="119">
                  <c:v>111</c:v>
                </c:pt>
                <c:pt idx="120">
                  <c:v>112</c:v>
                </c:pt>
                <c:pt idx="121">
                  <c:v>113</c:v>
                </c:pt>
                <c:pt idx="122">
                  <c:v>114</c:v>
                </c:pt>
                <c:pt idx="123">
                  <c:v>115</c:v>
                </c:pt>
                <c:pt idx="124">
                  <c:v>116</c:v>
                </c:pt>
                <c:pt idx="125">
                  <c:v>117</c:v>
                </c:pt>
                <c:pt idx="126">
                  <c:v>118</c:v>
                </c:pt>
                <c:pt idx="127">
                  <c:v>119</c:v>
                </c:pt>
                <c:pt idx="128">
                  <c:v>120</c:v>
                </c:pt>
                <c:pt idx="129">
                  <c:v>121</c:v>
                </c:pt>
                <c:pt idx="130">
                  <c:v>122</c:v>
                </c:pt>
                <c:pt idx="131">
                  <c:v>123</c:v>
                </c:pt>
                <c:pt idx="132">
                  <c:v>124</c:v>
                </c:pt>
                <c:pt idx="133">
                  <c:v>125</c:v>
                </c:pt>
                <c:pt idx="134">
                  <c:v>126</c:v>
                </c:pt>
                <c:pt idx="135">
                  <c:v>127</c:v>
                </c:pt>
                <c:pt idx="136">
                  <c:v>128</c:v>
                </c:pt>
                <c:pt idx="137">
                  <c:v>129</c:v>
                </c:pt>
                <c:pt idx="138">
                  <c:v>130</c:v>
                </c:pt>
                <c:pt idx="139">
                  <c:v>131</c:v>
                </c:pt>
                <c:pt idx="140">
                  <c:v>132</c:v>
                </c:pt>
                <c:pt idx="141">
                  <c:v>133</c:v>
                </c:pt>
                <c:pt idx="142">
                  <c:v>134</c:v>
                </c:pt>
                <c:pt idx="143">
                  <c:v>135</c:v>
                </c:pt>
                <c:pt idx="144">
                  <c:v>136</c:v>
                </c:pt>
                <c:pt idx="145">
                  <c:v>137</c:v>
                </c:pt>
                <c:pt idx="146">
                  <c:v>138</c:v>
                </c:pt>
                <c:pt idx="147">
                  <c:v>139</c:v>
                </c:pt>
                <c:pt idx="148">
                  <c:v>140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'for graphs'!$E$2</c:f>
              <c:strCache>
                <c:ptCount val="1"/>
                <c:pt idx="0">
                  <c:v>Rb₂CO₃ (1.5 - 1.0)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'for graphs'!$E$3:$E$151</c:f>
              <c:numCache>
                <c:formatCode>General</c:formatCode>
                <c:ptCount val="149"/>
                <c:pt idx="0">
                  <c:v>32.237960000000001</c:v>
                </c:pt>
                <c:pt idx="1">
                  <c:v>40.172469999999997</c:v>
                </c:pt>
                <c:pt idx="2">
                  <c:v>45.007939999999998</c:v>
                </c:pt>
                <c:pt idx="3">
                  <c:v>48.530279999999998</c:v>
                </c:pt>
                <c:pt idx="4">
                  <c:v>51.316600000000001</c:v>
                </c:pt>
                <c:pt idx="5">
                  <c:v>53.629269999999998</c:v>
                </c:pt>
                <c:pt idx="6">
                  <c:v>55.610480000000003</c:v>
                </c:pt>
                <c:pt idx="7">
                  <c:v>57.346200000000003</c:v>
                </c:pt>
                <c:pt idx="8">
                  <c:v>58.892510000000001</c:v>
                </c:pt>
                <c:pt idx="9">
                  <c:v>60.288029999999999</c:v>
                </c:pt>
                <c:pt idx="10">
                  <c:v>69.769689999999997</c:v>
                </c:pt>
                <c:pt idx="11">
                  <c:v>75.570310000000006</c:v>
                </c:pt>
                <c:pt idx="12">
                  <c:v>79.806380000000004</c:v>
                </c:pt>
                <c:pt idx="13">
                  <c:v>83.163669999999996</c:v>
                </c:pt>
                <c:pt idx="14">
                  <c:v>85.954560000000001</c:v>
                </c:pt>
                <c:pt idx="15">
                  <c:v>88.348560000000006</c:v>
                </c:pt>
                <c:pt idx="16">
                  <c:v>90.44829</c:v>
                </c:pt>
                <c:pt idx="17">
                  <c:v>92.320729999999998</c:v>
                </c:pt>
                <c:pt idx="18">
                  <c:v>94.012100000000004</c:v>
                </c:pt>
                <c:pt idx="19">
                  <c:v>95.555679999999995</c:v>
                </c:pt>
                <c:pt idx="20">
                  <c:v>96.976230000000001</c:v>
                </c:pt>
                <c:pt idx="21">
                  <c:v>98.29271</c:v>
                </c:pt>
                <c:pt idx="22">
                  <c:v>99.519959999999998</c:v>
                </c:pt>
                <c:pt idx="23">
                  <c:v>100.66982</c:v>
                </c:pt>
                <c:pt idx="24">
                  <c:v>101.75187</c:v>
                </c:pt>
                <c:pt idx="25">
                  <c:v>102.77403</c:v>
                </c:pt>
                <c:pt idx="26">
                  <c:v>103.74287</c:v>
                </c:pt>
                <c:pt idx="27">
                  <c:v>104.66391</c:v>
                </c:pt>
                <c:pt idx="28">
                  <c:v>105.54187</c:v>
                </c:pt>
                <c:pt idx="29">
                  <c:v>106.38079</c:v>
                </c:pt>
                <c:pt idx="30">
                  <c:v>107.18413</c:v>
                </c:pt>
                <c:pt idx="31">
                  <c:v>107.95495</c:v>
                </c:pt>
                <c:pt idx="32">
                  <c:v>108.69589000000001</c:v>
                </c:pt>
                <c:pt idx="33">
                  <c:v>109.40929</c:v>
                </c:pt>
                <c:pt idx="34">
                  <c:v>110.09721999999999</c:v>
                </c:pt>
                <c:pt idx="35">
                  <c:v>110.76152</c:v>
                </c:pt>
                <c:pt idx="36">
                  <c:v>111.40385000000001</c:v>
                </c:pt>
                <c:pt idx="37">
                  <c:v>112.02567000000001</c:v>
                </c:pt>
                <c:pt idx="38">
                  <c:v>112.62832</c:v>
                </c:pt>
                <c:pt idx="39">
                  <c:v>113.21301</c:v>
                </c:pt>
                <c:pt idx="40">
                  <c:v>113.78082000000001</c:v>
                </c:pt>
                <c:pt idx="41">
                  <c:v>114.33275999999999</c:v>
                </c:pt>
                <c:pt idx="42">
                  <c:v>114.86972</c:v>
                </c:pt>
                <c:pt idx="43">
                  <c:v>115.39255</c:v>
                </c:pt>
                <c:pt idx="44">
                  <c:v>115.90199</c:v>
                </c:pt>
                <c:pt idx="45">
                  <c:v>116.39876</c:v>
                </c:pt>
                <c:pt idx="46">
                  <c:v>116.8835</c:v>
                </c:pt>
                <c:pt idx="47">
                  <c:v>117.35681</c:v>
                </c:pt>
                <c:pt idx="48">
                  <c:v>117.81923999999999</c:v>
                </c:pt>
                <c:pt idx="49">
                  <c:v>118.27131</c:v>
                </c:pt>
                <c:pt idx="50">
                  <c:v>118.7135</c:v>
                </c:pt>
                <c:pt idx="51">
                  <c:v>119.14624000000001</c:v>
                </c:pt>
                <c:pt idx="52">
                  <c:v>119.56995999999999</c:v>
                </c:pt>
                <c:pt idx="53">
                  <c:v>119.98505</c:v>
                </c:pt>
                <c:pt idx="54">
                  <c:v>120.39185000000001</c:v>
                </c:pt>
                <c:pt idx="55">
                  <c:v>120.79073</c:v>
                </c:pt>
                <c:pt idx="56">
                  <c:v>121.18199</c:v>
                </c:pt>
                <c:pt idx="57">
                  <c:v>121.56594</c:v>
                </c:pt>
                <c:pt idx="58">
                  <c:v>121.94285000000001</c:v>
                </c:pt>
                <c:pt idx="59">
                  <c:v>122.313</c:v>
                </c:pt>
                <c:pt idx="60">
                  <c:v>122.67664000000001</c:v>
                </c:pt>
                <c:pt idx="61">
                  <c:v>123.03400000000001</c:v>
                </c:pt>
                <c:pt idx="62">
                  <c:v>123.38531</c:v>
                </c:pt>
                <c:pt idx="63">
                  <c:v>123.73078</c:v>
                </c:pt>
                <c:pt idx="64">
                  <c:v>124.07061</c:v>
                </c:pt>
                <c:pt idx="65">
                  <c:v>124.40499</c:v>
                </c:pt>
                <c:pt idx="66">
                  <c:v>124.73411</c:v>
                </c:pt>
                <c:pt idx="67">
                  <c:v>125.05813000000001</c:v>
                </c:pt>
                <c:pt idx="68">
                  <c:v>125.37721999999999</c:v>
                </c:pt>
                <c:pt idx="69">
                  <c:v>125.69153</c:v>
                </c:pt>
                <c:pt idx="70">
                  <c:v>126.00122</c:v>
                </c:pt>
                <c:pt idx="71">
                  <c:v>126.30642</c:v>
                </c:pt>
                <c:pt idx="72">
                  <c:v>126.60727</c:v>
                </c:pt>
                <c:pt idx="73">
                  <c:v>126.90389999999999</c:v>
                </c:pt>
                <c:pt idx="74">
                  <c:v>127.19644</c:v>
                </c:pt>
                <c:pt idx="75">
                  <c:v>127.48499</c:v>
                </c:pt>
                <c:pt idx="76">
                  <c:v>127.76967</c:v>
                </c:pt>
                <c:pt idx="77">
                  <c:v>128.05059</c:v>
                </c:pt>
                <c:pt idx="78">
                  <c:v>128.32785999999999</c:v>
                </c:pt>
                <c:pt idx="79">
                  <c:v>128.60157000000001</c:v>
                </c:pt>
                <c:pt idx="80">
                  <c:v>128.87181000000001</c:v>
                </c:pt>
                <c:pt idx="81">
                  <c:v>129.13869</c:v>
                </c:pt>
                <c:pt idx="82">
                  <c:v>129.40227999999999</c:v>
                </c:pt>
                <c:pt idx="83">
                  <c:v>129.66266999999999</c:v>
                </c:pt>
                <c:pt idx="84">
                  <c:v>129.91995</c:v>
                </c:pt>
                <c:pt idx="85">
                  <c:v>130.17418000000001</c:v>
                </c:pt>
                <c:pt idx="86">
                  <c:v>130.42544000000001</c:v>
                </c:pt>
                <c:pt idx="87">
                  <c:v>130.67382000000001</c:v>
                </c:pt>
                <c:pt idx="88">
                  <c:v>130.91936999999999</c:v>
                </c:pt>
                <c:pt idx="89">
                  <c:v>131.16216</c:v>
                </c:pt>
                <c:pt idx="90">
                  <c:v>131.40226000000001</c:v>
                </c:pt>
                <c:pt idx="91">
                  <c:v>131.63972999999999</c:v>
                </c:pt>
                <c:pt idx="92">
                  <c:v>131.87461999999999</c:v>
                </c:pt>
                <c:pt idx="93">
                  <c:v>132.10701</c:v>
                </c:pt>
                <c:pt idx="94">
                  <c:v>132.33694</c:v>
                </c:pt>
                <c:pt idx="95">
                  <c:v>132.56447</c:v>
                </c:pt>
                <c:pt idx="96">
                  <c:v>132.78964999999999</c:v>
                </c:pt>
                <c:pt idx="97">
                  <c:v>133.01253</c:v>
                </c:pt>
                <c:pt idx="98">
                  <c:v>133.23317</c:v>
                </c:pt>
                <c:pt idx="99">
                  <c:v>133.45160000000001</c:v>
                </c:pt>
                <c:pt idx="100">
                  <c:v>133.66786999999999</c:v>
                </c:pt>
                <c:pt idx="101">
                  <c:v>133.88202999999999</c:v>
                </c:pt>
                <c:pt idx="102">
                  <c:v>134.09412</c:v>
                </c:pt>
                <c:pt idx="103">
                  <c:v>134.30419000000001</c:v>
                </c:pt>
                <c:pt idx="104">
                  <c:v>134.51227</c:v>
                </c:pt>
                <c:pt idx="105">
                  <c:v>134.71841000000001</c:v>
                </c:pt>
                <c:pt idx="106">
                  <c:v>134.92263</c:v>
                </c:pt>
                <c:pt idx="107">
                  <c:v>135.12497999999999</c:v>
                </c:pt>
                <c:pt idx="108">
                  <c:v>135.32550000000001</c:v>
                </c:pt>
                <c:pt idx="109">
                  <c:v>135.52421000000001</c:v>
                </c:pt>
                <c:pt idx="110">
                  <c:v>135.72116</c:v>
                </c:pt>
                <c:pt idx="111">
                  <c:v>135.91638</c:v>
                </c:pt>
                <c:pt idx="112">
                  <c:v>136.10989000000001</c:v>
                </c:pt>
                <c:pt idx="113">
                  <c:v>136.30172999999999</c:v>
                </c:pt>
                <c:pt idx="114">
                  <c:v>136.49193</c:v>
                </c:pt>
                <c:pt idx="115">
                  <c:v>136.68052</c:v>
                </c:pt>
                <c:pt idx="116">
                  <c:v>136.86752000000001</c:v>
                </c:pt>
                <c:pt idx="117">
                  <c:v>137.05296999999999</c:v>
                </c:pt>
                <c:pt idx="118">
                  <c:v>137.23688999999999</c:v>
                </c:pt>
                <c:pt idx="119">
                  <c:v>137.41931</c:v>
                </c:pt>
                <c:pt idx="120">
                  <c:v>137.60025999999999</c:v>
                </c:pt>
                <c:pt idx="121">
                  <c:v>137.77975000000001</c:v>
                </c:pt>
                <c:pt idx="122">
                  <c:v>137.95782</c:v>
                </c:pt>
                <c:pt idx="123">
                  <c:v>138.13448</c:v>
                </c:pt>
                <c:pt idx="124">
                  <c:v>138.30976000000001</c:v>
                </c:pt>
                <c:pt idx="125">
                  <c:v>138.48369</c:v>
                </c:pt>
                <c:pt idx="126">
                  <c:v>138.65628000000001</c:v>
                </c:pt>
                <c:pt idx="127">
                  <c:v>138.82756000000001</c:v>
                </c:pt>
                <c:pt idx="128">
                  <c:v>138.99754999999999</c:v>
                </c:pt>
                <c:pt idx="129">
                  <c:v>139.16625999999999</c:v>
                </c:pt>
                <c:pt idx="130">
                  <c:v>139.33372</c:v>
                </c:pt>
                <c:pt idx="131">
                  <c:v>139.49995000000001</c:v>
                </c:pt>
                <c:pt idx="132">
                  <c:v>139.66496000000001</c:v>
                </c:pt>
                <c:pt idx="133">
                  <c:v>139.82877999999999</c:v>
                </c:pt>
                <c:pt idx="134">
                  <c:v>139.99143000000001</c:v>
                </c:pt>
                <c:pt idx="135">
                  <c:v>140.15290999999999</c:v>
                </c:pt>
                <c:pt idx="136">
                  <c:v>140.31325000000001</c:v>
                </c:pt>
                <c:pt idx="137">
                  <c:v>140.47246999999999</c:v>
                </c:pt>
                <c:pt idx="138">
                  <c:v>140.63058000000001</c:v>
                </c:pt>
                <c:pt idx="139">
                  <c:v>140.7876</c:v>
                </c:pt>
                <c:pt idx="140">
                  <c:v>140.94354000000001</c:v>
                </c:pt>
                <c:pt idx="141">
                  <c:v>141.09842</c:v>
                </c:pt>
                <c:pt idx="142">
                  <c:v>141.25226000000001</c:v>
                </c:pt>
                <c:pt idx="143">
                  <c:v>141.40505999999999</c:v>
                </c:pt>
                <c:pt idx="144">
                  <c:v>141.55685</c:v>
                </c:pt>
                <c:pt idx="145">
                  <c:v>141.70762999999999</c:v>
                </c:pt>
                <c:pt idx="146">
                  <c:v>141.85742999999999</c:v>
                </c:pt>
                <c:pt idx="147">
                  <c:v>142.00626</c:v>
                </c:pt>
                <c:pt idx="148">
                  <c:v>142.15412000000001</c:v>
                </c:pt>
              </c:numCache>
            </c:numRef>
          </c:xVal>
          <c:yVal>
            <c:numRef>
              <c:f>'for graphs'!$A$3:$A$151</c:f>
              <c:numCache>
                <c:formatCode>General</c:formatCode>
                <c:ptCount val="14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  <c:pt idx="23">
                  <c:v>15</c:v>
                </c:pt>
                <c:pt idx="24">
                  <c:v>16</c:v>
                </c:pt>
                <c:pt idx="25">
                  <c:v>17</c:v>
                </c:pt>
                <c:pt idx="26">
                  <c:v>18</c:v>
                </c:pt>
                <c:pt idx="27">
                  <c:v>19</c:v>
                </c:pt>
                <c:pt idx="28">
                  <c:v>20</c:v>
                </c:pt>
                <c:pt idx="29">
                  <c:v>21</c:v>
                </c:pt>
                <c:pt idx="30">
                  <c:v>22</c:v>
                </c:pt>
                <c:pt idx="31">
                  <c:v>23</c:v>
                </c:pt>
                <c:pt idx="32">
                  <c:v>24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29</c:v>
                </c:pt>
                <c:pt idx="38">
                  <c:v>30</c:v>
                </c:pt>
                <c:pt idx="39">
                  <c:v>31</c:v>
                </c:pt>
                <c:pt idx="40">
                  <c:v>32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36</c:v>
                </c:pt>
                <c:pt idx="45">
                  <c:v>37</c:v>
                </c:pt>
                <c:pt idx="46">
                  <c:v>38</c:v>
                </c:pt>
                <c:pt idx="47">
                  <c:v>39</c:v>
                </c:pt>
                <c:pt idx="48">
                  <c:v>40</c:v>
                </c:pt>
                <c:pt idx="49">
                  <c:v>41</c:v>
                </c:pt>
                <c:pt idx="50">
                  <c:v>42</c:v>
                </c:pt>
                <c:pt idx="51">
                  <c:v>43</c:v>
                </c:pt>
                <c:pt idx="52">
                  <c:v>44</c:v>
                </c:pt>
                <c:pt idx="53">
                  <c:v>45</c:v>
                </c:pt>
                <c:pt idx="54">
                  <c:v>46</c:v>
                </c:pt>
                <c:pt idx="55">
                  <c:v>47</c:v>
                </c:pt>
                <c:pt idx="56">
                  <c:v>48</c:v>
                </c:pt>
                <c:pt idx="57">
                  <c:v>49</c:v>
                </c:pt>
                <c:pt idx="58">
                  <c:v>50</c:v>
                </c:pt>
                <c:pt idx="59">
                  <c:v>51</c:v>
                </c:pt>
                <c:pt idx="60">
                  <c:v>52</c:v>
                </c:pt>
                <c:pt idx="61">
                  <c:v>53</c:v>
                </c:pt>
                <c:pt idx="62">
                  <c:v>54</c:v>
                </c:pt>
                <c:pt idx="63">
                  <c:v>55</c:v>
                </c:pt>
                <c:pt idx="64">
                  <c:v>56</c:v>
                </c:pt>
                <c:pt idx="65">
                  <c:v>57</c:v>
                </c:pt>
                <c:pt idx="66">
                  <c:v>58</c:v>
                </c:pt>
                <c:pt idx="67">
                  <c:v>59</c:v>
                </c:pt>
                <c:pt idx="68">
                  <c:v>60</c:v>
                </c:pt>
                <c:pt idx="69">
                  <c:v>61</c:v>
                </c:pt>
                <c:pt idx="70">
                  <c:v>62</c:v>
                </c:pt>
                <c:pt idx="71">
                  <c:v>63</c:v>
                </c:pt>
                <c:pt idx="72">
                  <c:v>64</c:v>
                </c:pt>
                <c:pt idx="73">
                  <c:v>65</c:v>
                </c:pt>
                <c:pt idx="74">
                  <c:v>66</c:v>
                </c:pt>
                <c:pt idx="75">
                  <c:v>67</c:v>
                </c:pt>
                <c:pt idx="76">
                  <c:v>68</c:v>
                </c:pt>
                <c:pt idx="77">
                  <c:v>69</c:v>
                </c:pt>
                <c:pt idx="78">
                  <c:v>70</c:v>
                </c:pt>
                <c:pt idx="79">
                  <c:v>71</c:v>
                </c:pt>
                <c:pt idx="80">
                  <c:v>72</c:v>
                </c:pt>
                <c:pt idx="81">
                  <c:v>73</c:v>
                </c:pt>
                <c:pt idx="82">
                  <c:v>74</c:v>
                </c:pt>
                <c:pt idx="83">
                  <c:v>75</c:v>
                </c:pt>
                <c:pt idx="84">
                  <c:v>76</c:v>
                </c:pt>
                <c:pt idx="85">
                  <c:v>77</c:v>
                </c:pt>
                <c:pt idx="86">
                  <c:v>78</c:v>
                </c:pt>
                <c:pt idx="87">
                  <c:v>79</c:v>
                </c:pt>
                <c:pt idx="88">
                  <c:v>80</c:v>
                </c:pt>
                <c:pt idx="89">
                  <c:v>81</c:v>
                </c:pt>
                <c:pt idx="90">
                  <c:v>82</c:v>
                </c:pt>
                <c:pt idx="91">
                  <c:v>83</c:v>
                </c:pt>
                <c:pt idx="92">
                  <c:v>84</c:v>
                </c:pt>
                <c:pt idx="93">
                  <c:v>85</c:v>
                </c:pt>
                <c:pt idx="94">
                  <c:v>86</c:v>
                </c:pt>
                <c:pt idx="95">
                  <c:v>87</c:v>
                </c:pt>
                <c:pt idx="96">
                  <c:v>88</c:v>
                </c:pt>
                <c:pt idx="97">
                  <c:v>89</c:v>
                </c:pt>
                <c:pt idx="98">
                  <c:v>90</c:v>
                </c:pt>
                <c:pt idx="99">
                  <c:v>91</c:v>
                </c:pt>
                <c:pt idx="100">
                  <c:v>92</c:v>
                </c:pt>
                <c:pt idx="101">
                  <c:v>93</c:v>
                </c:pt>
                <c:pt idx="102">
                  <c:v>94</c:v>
                </c:pt>
                <c:pt idx="103">
                  <c:v>95</c:v>
                </c:pt>
                <c:pt idx="104">
                  <c:v>96</c:v>
                </c:pt>
                <c:pt idx="105">
                  <c:v>97</c:v>
                </c:pt>
                <c:pt idx="106">
                  <c:v>98</c:v>
                </c:pt>
                <c:pt idx="107">
                  <c:v>99</c:v>
                </c:pt>
                <c:pt idx="108">
                  <c:v>100</c:v>
                </c:pt>
                <c:pt idx="109">
                  <c:v>101</c:v>
                </c:pt>
                <c:pt idx="110">
                  <c:v>102</c:v>
                </c:pt>
                <c:pt idx="111">
                  <c:v>103</c:v>
                </c:pt>
                <c:pt idx="112">
                  <c:v>104</c:v>
                </c:pt>
                <c:pt idx="113">
                  <c:v>105</c:v>
                </c:pt>
                <c:pt idx="114">
                  <c:v>106</c:v>
                </c:pt>
                <c:pt idx="115">
                  <c:v>107</c:v>
                </c:pt>
                <c:pt idx="116">
                  <c:v>108</c:v>
                </c:pt>
                <c:pt idx="117">
                  <c:v>109</c:v>
                </c:pt>
                <c:pt idx="118">
                  <c:v>110</c:v>
                </c:pt>
                <c:pt idx="119">
                  <c:v>111</c:v>
                </c:pt>
                <c:pt idx="120">
                  <c:v>112</c:v>
                </c:pt>
                <c:pt idx="121">
                  <c:v>113</c:v>
                </c:pt>
                <c:pt idx="122">
                  <c:v>114</c:v>
                </c:pt>
                <c:pt idx="123">
                  <c:v>115</c:v>
                </c:pt>
                <c:pt idx="124">
                  <c:v>116</c:v>
                </c:pt>
                <c:pt idx="125">
                  <c:v>117</c:v>
                </c:pt>
                <c:pt idx="126">
                  <c:v>118</c:v>
                </c:pt>
                <c:pt idx="127">
                  <c:v>119</c:v>
                </c:pt>
                <c:pt idx="128">
                  <c:v>120</c:v>
                </c:pt>
                <c:pt idx="129">
                  <c:v>121</c:v>
                </c:pt>
                <c:pt idx="130">
                  <c:v>122</c:v>
                </c:pt>
                <c:pt idx="131">
                  <c:v>123</c:v>
                </c:pt>
                <c:pt idx="132">
                  <c:v>124</c:v>
                </c:pt>
                <c:pt idx="133">
                  <c:v>125</c:v>
                </c:pt>
                <c:pt idx="134">
                  <c:v>126</c:v>
                </c:pt>
                <c:pt idx="135">
                  <c:v>127</c:v>
                </c:pt>
                <c:pt idx="136">
                  <c:v>128</c:v>
                </c:pt>
                <c:pt idx="137">
                  <c:v>129</c:v>
                </c:pt>
                <c:pt idx="138">
                  <c:v>130</c:v>
                </c:pt>
                <c:pt idx="139">
                  <c:v>131</c:v>
                </c:pt>
                <c:pt idx="140">
                  <c:v>132</c:v>
                </c:pt>
                <c:pt idx="141">
                  <c:v>133</c:v>
                </c:pt>
                <c:pt idx="142">
                  <c:v>134</c:v>
                </c:pt>
                <c:pt idx="143">
                  <c:v>135</c:v>
                </c:pt>
                <c:pt idx="144">
                  <c:v>136</c:v>
                </c:pt>
                <c:pt idx="145">
                  <c:v>137</c:v>
                </c:pt>
                <c:pt idx="146">
                  <c:v>138</c:v>
                </c:pt>
                <c:pt idx="147">
                  <c:v>139</c:v>
                </c:pt>
                <c:pt idx="148">
                  <c:v>140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'for graphs'!$F$2</c:f>
              <c:strCache>
                <c:ptCount val="1"/>
                <c:pt idx="0">
                  <c:v>Rb₂CO₃ (1 - 0)</c:v>
                </c:pt>
              </c:strCache>
            </c:strRef>
          </c:tx>
          <c:spPr>
            <a:ln w="19050" cap="rnd">
              <a:solidFill>
                <a:srgbClr val="00B05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'for graphs'!$F$3:$F$151</c:f>
              <c:numCache>
                <c:formatCode>General</c:formatCode>
                <c:ptCount val="149"/>
                <c:pt idx="0">
                  <c:v>14.008559999999999</c:v>
                </c:pt>
                <c:pt idx="1">
                  <c:v>21.33728</c:v>
                </c:pt>
                <c:pt idx="2">
                  <c:v>25.800350000000002</c:v>
                </c:pt>
                <c:pt idx="3">
                  <c:v>29.049880000000002</c:v>
                </c:pt>
                <c:pt idx="4">
                  <c:v>31.619479999999999</c:v>
                </c:pt>
                <c:pt idx="5">
                  <c:v>33.751649999999998</c:v>
                </c:pt>
                <c:pt idx="6">
                  <c:v>35.577800000000003</c:v>
                </c:pt>
                <c:pt idx="7">
                  <c:v>37.177329999999998</c:v>
                </c:pt>
                <c:pt idx="8">
                  <c:v>38.602040000000002</c:v>
                </c:pt>
                <c:pt idx="9">
                  <c:v>39.887619999999998</c:v>
                </c:pt>
                <c:pt idx="10">
                  <c:v>48.616889999999998</c:v>
                </c:pt>
                <c:pt idx="11">
                  <c:v>53.95261</c:v>
                </c:pt>
                <c:pt idx="12">
                  <c:v>57.846960000000003</c:v>
                </c:pt>
                <c:pt idx="13">
                  <c:v>60.932110000000002</c:v>
                </c:pt>
                <c:pt idx="14">
                  <c:v>63.49588</c:v>
                </c:pt>
                <c:pt idx="15">
                  <c:v>65.694419999999994</c:v>
                </c:pt>
                <c:pt idx="16">
                  <c:v>67.622219999999999</c:v>
                </c:pt>
                <c:pt idx="17">
                  <c:v>69.340959999999995</c:v>
                </c:pt>
                <c:pt idx="18">
                  <c:v>70.893190000000004</c:v>
                </c:pt>
                <c:pt idx="19">
                  <c:v>72.309510000000003</c:v>
                </c:pt>
                <c:pt idx="20">
                  <c:v>73.612740000000002</c:v>
                </c:pt>
                <c:pt idx="21">
                  <c:v>74.820310000000006</c:v>
                </c:pt>
                <c:pt idx="22">
                  <c:v>75.945859999999996</c:v>
                </c:pt>
                <c:pt idx="23">
                  <c:v>77.000290000000007</c:v>
                </c:pt>
                <c:pt idx="24">
                  <c:v>77.992429999999999</c:v>
                </c:pt>
                <c:pt idx="25">
                  <c:v>78.92953</c:v>
                </c:pt>
                <c:pt idx="26">
                  <c:v>79.81765</c:v>
                </c:pt>
                <c:pt idx="27">
                  <c:v>80.661869999999993</c:v>
                </c:pt>
                <c:pt idx="28">
                  <c:v>81.466520000000003</c:v>
                </c:pt>
                <c:pt idx="29">
                  <c:v>82.235299999999995</c:v>
                </c:pt>
                <c:pt idx="30">
                  <c:v>82.971429999999998</c:v>
                </c:pt>
                <c:pt idx="31">
                  <c:v>83.677679999999995</c:v>
                </c:pt>
                <c:pt idx="32">
                  <c:v>84.356499999999997</c:v>
                </c:pt>
                <c:pt idx="33">
                  <c:v>85.010040000000004</c:v>
                </c:pt>
                <c:pt idx="34">
                  <c:v>85.640190000000004</c:v>
                </c:pt>
                <c:pt idx="35">
                  <c:v>86.248660000000001</c:v>
                </c:pt>
                <c:pt idx="36">
                  <c:v>86.836950000000002</c:v>
                </c:pt>
                <c:pt idx="37">
                  <c:v>87.40643</c:v>
                </c:pt>
                <c:pt idx="38">
                  <c:v>87.958309999999997</c:v>
                </c:pt>
                <c:pt idx="39">
                  <c:v>88.493700000000004</c:v>
                </c:pt>
                <c:pt idx="40">
                  <c:v>89.01361</c:v>
                </c:pt>
                <c:pt idx="41">
                  <c:v>89.518940000000001</c:v>
                </c:pt>
                <c:pt idx="42">
                  <c:v>90.010540000000006</c:v>
                </c:pt>
                <c:pt idx="43">
                  <c:v>90.489170000000001</c:v>
                </c:pt>
                <c:pt idx="44">
                  <c:v>90.955520000000007</c:v>
                </c:pt>
                <c:pt idx="45">
                  <c:v>91.410240000000002</c:v>
                </c:pt>
                <c:pt idx="46">
                  <c:v>91.853930000000005</c:v>
                </c:pt>
                <c:pt idx="47">
                  <c:v>92.287130000000005</c:v>
                </c:pt>
                <c:pt idx="48">
                  <c:v>92.710350000000005</c:v>
                </c:pt>
                <c:pt idx="49">
                  <c:v>93.124070000000003</c:v>
                </c:pt>
                <c:pt idx="50">
                  <c:v>93.528710000000004</c:v>
                </c:pt>
                <c:pt idx="51">
                  <c:v>93.924710000000005</c:v>
                </c:pt>
                <c:pt idx="52">
                  <c:v>94.312420000000003</c:v>
                </c:pt>
                <c:pt idx="53">
                  <c:v>94.692210000000003</c:v>
                </c:pt>
                <c:pt idx="54">
                  <c:v>95.064419999999998</c:v>
                </c:pt>
                <c:pt idx="55">
                  <c:v>95.429349999999999</c:v>
                </c:pt>
                <c:pt idx="56">
                  <c:v>95.787300000000002</c:v>
                </c:pt>
                <c:pt idx="57">
                  <c:v>96.138540000000006</c:v>
                </c:pt>
                <c:pt idx="58">
                  <c:v>96.483339999999998</c:v>
                </c:pt>
                <c:pt idx="59">
                  <c:v>96.821929999999995</c:v>
                </c:pt>
                <c:pt idx="60">
                  <c:v>97.15455</c:v>
                </c:pt>
                <c:pt idx="61">
                  <c:v>97.481409999999997</c:v>
                </c:pt>
                <c:pt idx="62">
                  <c:v>97.802729999999997</c:v>
                </c:pt>
                <c:pt idx="63">
                  <c:v>98.118690000000001</c:v>
                </c:pt>
                <c:pt idx="64">
                  <c:v>98.429490000000001</c:v>
                </c:pt>
                <c:pt idx="65">
                  <c:v>98.735290000000006</c:v>
                </c:pt>
                <c:pt idx="66">
                  <c:v>99.036259999999999</c:v>
                </c:pt>
                <c:pt idx="67">
                  <c:v>99.332560000000001</c:v>
                </c:pt>
                <c:pt idx="68">
                  <c:v>99.624350000000007</c:v>
                </c:pt>
                <c:pt idx="69">
                  <c:v>99.911749999999998</c:v>
                </c:pt>
                <c:pt idx="70">
                  <c:v>100.19492</c:v>
                </c:pt>
                <c:pt idx="71">
                  <c:v>100.47396999999999</c:v>
                </c:pt>
                <c:pt idx="72">
                  <c:v>100.74903999999999</c:v>
                </c:pt>
                <c:pt idx="73">
                  <c:v>101.02024</c:v>
                </c:pt>
                <c:pt idx="74">
                  <c:v>101.28767999999999</c:v>
                </c:pt>
                <c:pt idx="75">
                  <c:v>101.55148</c:v>
                </c:pt>
                <c:pt idx="76">
                  <c:v>101.81173</c:v>
                </c:pt>
                <c:pt idx="77">
                  <c:v>102.06853</c:v>
                </c:pt>
                <c:pt idx="78">
                  <c:v>102.32198</c:v>
                </c:pt>
                <c:pt idx="79">
                  <c:v>102.57218</c:v>
                </c:pt>
                <c:pt idx="80">
                  <c:v>102.8192</c:v>
                </c:pt>
                <c:pt idx="81">
                  <c:v>103.06313</c:v>
                </c:pt>
                <c:pt idx="82">
                  <c:v>103.30406000000001</c:v>
                </c:pt>
                <c:pt idx="83">
                  <c:v>103.54205</c:v>
                </c:pt>
                <c:pt idx="84">
                  <c:v>103.77718</c:v>
                </c:pt>
                <c:pt idx="85">
                  <c:v>104.00953</c:v>
                </c:pt>
                <c:pt idx="86">
                  <c:v>104.23917</c:v>
                </c:pt>
                <c:pt idx="87">
                  <c:v>104.46615</c:v>
                </c:pt>
                <c:pt idx="88">
                  <c:v>104.69054</c:v>
                </c:pt>
                <c:pt idx="89">
                  <c:v>104.91240999999999</c:v>
                </c:pt>
                <c:pt idx="90">
                  <c:v>105.13181</c:v>
                </c:pt>
                <c:pt idx="91">
                  <c:v>105.34881</c:v>
                </c:pt>
                <c:pt idx="92">
                  <c:v>105.56345</c:v>
                </c:pt>
                <c:pt idx="93">
                  <c:v>105.77578</c:v>
                </c:pt>
                <c:pt idx="94">
                  <c:v>105.98587000000001</c:v>
                </c:pt>
                <c:pt idx="95">
                  <c:v>106.19376</c:v>
                </c:pt>
                <c:pt idx="96">
                  <c:v>106.3995</c:v>
                </c:pt>
                <c:pt idx="97">
                  <c:v>106.60312999999999</c:v>
                </c:pt>
                <c:pt idx="98">
                  <c:v>106.8047</c:v>
                </c:pt>
                <c:pt idx="99">
                  <c:v>107.00426</c:v>
                </c:pt>
                <c:pt idx="100">
                  <c:v>107.20184</c:v>
                </c:pt>
                <c:pt idx="101">
                  <c:v>107.39748</c:v>
                </c:pt>
                <c:pt idx="102">
                  <c:v>107.59123</c:v>
                </c:pt>
                <c:pt idx="103">
                  <c:v>107.78313</c:v>
                </c:pt>
                <c:pt idx="104">
                  <c:v>107.97320999999999</c:v>
                </c:pt>
                <c:pt idx="105">
                  <c:v>108.1615</c:v>
                </c:pt>
                <c:pt idx="106">
                  <c:v>108.34805</c:v>
                </c:pt>
                <c:pt idx="107">
                  <c:v>108.53288000000001</c:v>
                </c:pt>
                <c:pt idx="108">
                  <c:v>108.71603</c:v>
                </c:pt>
                <c:pt idx="109">
                  <c:v>108.89753</c:v>
                </c:pt>
                <c:pt idx="110">
                  <c:v>109.07741</c:v>
                </c:pt>
                <c:pt idx="111">
                  <c:v>109.25570999999999</c:v>
                </c:pt>
                <c:pt idx="112">
                  <c:v>109.43245</c:v>
                </c:pt>
                <c:pt idx="113">
                  <c:v>109.60765000000001</c:v>
                </c:pt>
                <c:pt idx="114">
                  <c:v>109.78136000000001</c:v>
                </c:pt>
                <c:pt idx="115">
                  <c:v>109.95359000000001</c:v>
                </c:pt>
                <c:pt idx="116">
                  <c:v>110.12437</c:v>
                </c:pt>
                <c:pt idx="117">
                  <c:v>110.29371999999999</c:v>
                </c:pt>
                <c:pt idx="118">
                  <c:v>110.46168</c:v>
                </c:pt>
                <c:pt idx="119">
                  <c:v>110.62826</c:v>
                </c:pt>
                <c:pt idx="120">
                  <c:v>110.79349000000001</c:v>
                </c:pt>
                <c:pt idx="121">
                  <c:v>110.95739</c:v>
                </c:pt>
                <c:pt idx="122">
                  <c:v>111.11999</c:v>
                </c:pt>
                <c:pt idx="123">
                  <c:v>111.2813</c:v>
                </c:pt>
                <c:pt idx="124">
                  <c:v>111.44135</c:v>
                </c:pt>
                <c:pt idx="125">
                  <c:v>111.60016</c:v>
                </c:pt>
                <c:pt idx="126">
                  <c:v>111.75774</c:v>
                </c:pt>
                <c:pt idx="127">
                  <c:v>111.91412</c:v>
                </c:pt>
                <c:pt idx="128">
                  <c:v>112.06932</c:v>
                </c:pt>
                <c:pt idx="129">
                  <c:v>112.22336</c:v>
                </c:pt>
                <c:pt idx="130">
                  <c:v>112.37625</c:v>
                </c:pt>
                <c:pt idx="131">
                  <c:v>112.52800999999999</c:v>
                </c:pt>
                <c:pt idx="132">
                  <c:v>112.67865999999999</c:v>
                </c:pt>
                <c:pt idx="133">
                  <c:v>112.82821</c:v>
                </c:pt>
                <c:pt idx="134">
                  <c:v>112.97669</c:v>
                </c:pt>
                <c:pt idx="135">
                  <c:v>113.12411</c:v>
                </c:pt>
                <c:pt idx="136">
                  <c:v>113.27049</c:v>
                </c:pt>
                <c:pt idx="137">
                  <c:v>113.41583</c:v>
                </c:pt>
                <c:pt idx="138">
                  <c:v>113.56016</c:v>
                </c:pt>
                <c:pt idx="139">
                  <c:v>113.70349</c:v>
                </c:pt>
                <c:pt idx="140">
                  <c:v>113.84583000000001</c:v>
                </c:pt>
                <c:pt idx="141">
                  <c:v>113.98721</c:v>
                </c:pt>
                <c:pt idx="142">
                  <c:v>114.12763</c:v>
                </c:pt>
                <c:pt idx="143">
                  <c:v>114.2671</c:v>
                </c:pt>
                <c:pt idx="144">
                  <c:v>114.40564999999999</c:v>
                </c:pt>
                <c:pt idx="145">
                  <c:v>114.54327000000001</c:v>
                </c:pt>
                <c:pt idx="146">
                  <c:v>114.68</c:v>
                </c:pt>
                <c:pt idx="147">
                  <c:v>114.81583000000001</c:v>
                </c:pt>
                <c:pt idx="148">
                  <c:v>114.95077999999999</c:v>
                </c:pt>
              </c:numCache>
            </c:numRef>
          </c:xVal>
          <c:yVal>
            <c:numRef>
              <c:f>'for graphs'!$A$3:$A$151</c:f>
              <c:numCache>
                <c:formatCode>General</c:formatCode>
                <c:ptCount val="14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  <c:pt idx="23">
                  <c:v>15</c:v>
                </c:pt>
                <c:pt idx="24">
                  <c:v>16</c:v>
                </c:pt>
                <c:pt idx="25">
                  <c:v>17</c:v>
                </c:pt>
                <c:pt idx="26">
                  <c:v>18</c:v>
                </c:pt>
                <c:pt idx="27">
                  <c:v>19</c:v>
                </c:pt>
                <c:pt idx="28">
                  <c:v>20</c:v>
                </c:pt>
                <c:pt idx="29">
                  <c:v>21</c:v>
                </c:pt>
                <c:pt idx="30">
                  <c:v>22</c:v>
                </c:pt>
                <c:pt idx="31">
                  <c:v>23</c:v>
                </c:pt>
                <c:pt idx="32">
                  <c:v>24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29</c:v>
                </c:pt>
                <c:pt idx="38">
                  <c:v>30</c:v>
                </c:pt>
                <c:pt idx="39">
                  <c:v>31</c:v>
                </c:pt>
                <c:pt idx="40">
                  <c:v>32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36</c:v>
                </c:pt>
                <c:pt idx="45">
                  <c:v>37</c:v>
                </c:pt>
                <c:pt idx="46">
                  <c:v>38</c:v>
                </c:pt>
                <c:pt idx="47">
                  <c:v>39</c:v>
                </c:pt>
                <c:pt idx="48">
                  <c:v>40</c:v>
                </c:pt>
                <c:pt idx="49">
                  <c:v>41</c:v>
                </c:pt>
                <c:pt idx="50">
                  <c:v>42</c:v>
                </c:pt>
                <c:pt idx="51">
                  <c:v>43</c:v>
                </c:pt>
                <c:pt idx="52">
                  <c:v>44</c:v>
                </c:pt>
                <c:pt idx="53">
                  <c:v>45</c:v>
                </c:pt>
                <c:pt idx="54">
                  <c:v>46</c:v>
                </c:pt>
                <c:pt idx="55">
                  <c:v>47</c:v>
                </c:pt>
                <c:pt idx="56">
                  <c:v>48</c:v>
                </c:pt>
                <c:pt idx="57">
                  <c:v>49</c:v>
                </c:pt>
                <c:pt idx="58">
                  <c:v>50</c:v>
                </c:pt>
                <c:pt idx="59">
                  <c:v>51</c:v>
                </c:pt>
                <c:pt idx="60">
                  <c:v>52</c:v>
                </c:pt>
                <c:pt idx="61">
                  <c:v>53</c:v>
                </c:pt>
                <c:pt idx="62">
                  <c:v>54</c:v>
                </c:pt>
                <c:pt idx="63">
                  <c:v>55</c:v>
                </c:pt>
                <c:pt idx="64">
                  <c:v>56</c:v>
                </c:pt>
                <c:pt idx="65">
                  <c:v>57</c:v>
                </c:pt>
                <c:pt idx="66">
                  <c:v>58</c:v>
                </c:pt>
                <c:pt idx="67">
                  <c:v>59</c:v>
                </c:pt>
                <c:pt idx="68">
                  <c:v>60</c:v>
                </c:pt>
                <c:pt idx="69">
                  <c:v>61</c:v>
                </c:pt>
                <c:pt idx="70">
                  <c:v>62</c:v>
                </c:pt>
                <c:pt idx="71">
                  <c:v>63</c:v>
                </c:pt>
                <c:pt idx="72">
                  <c:v>64</c:v>
                </c:pt>
                <c:pt idx="73">
                  <c:v>65</c:v>
                </c:pt>
                <c:pt idx="74">
                  <c:v>66</c:v>
                </c:pt>
                <c:pt idx="75">
                  <c:v>67</c:v>
                </c:pt>
                <c:pt idx="76">
                  <c:v>68</c:v>
                </c:pt>
                <c:pt idx="77">
                  <c:v>69</c:v>
                </c:pt>
                <c:pt idx="78">
                  <c:v>70</c:v>
                </c:pt>
                <c:pt idx="79">
                  <c:v>71</c:v>
                </c:pt>
                <c:pt idx="80">
                  <c:v>72</c:v>
                </c:pt>
                <c:pt idx="81">
                  <c:v>73</c:v>
                </c:pt>
                <c:pt idx="82">
                  <c:v>74</c:v>
                </c:pt>
                <c:pt idx="83">
                  <c:v>75</c:v>
                </c:pt>
                <c:pt idx="84">
                  <c:v>76</c:v>
                </c:pt>
                <c:pt idx="85">
                  <c:v>77</c:v>
                </c:pt>
                <c:pt idx="86">
                  <c:v>78</c:v>
                </c:pt>
                <c:pt idx="87">
                  <c:v>79</c:v>
                </c:pt>
                <c:pt idx="88">
                  <c:v>80</c:v>
                </c:pt>
                <c:pt idx="89">
                  <c:v>81</c:v>
                </c:pt>
                <c:pt idx="90">
                  <c:v>82</c:v>
                </c:pt>
                <c:pt idx="91">
                  <c:v>83</c:v>
                </c:pt>
                <c:pt idx="92">
                  <c:v>84</c:v>
                </c:pt>
                <c:pt idx="93">
                  <c:v>85</c:v>
                </c:pt>
                <c:pt idx="94">
                  <c:v>86</c:v>
                </c:pt>
                <c:pt idx="95">
                  <c:v>87</c:v>
                </c:pt>
                <c:pt idx="96">
                  <c:v>88</c:v>
                </c:pt>
                <c:pt idx="97">
                  <c:v>89</c:v>
                </c:pt>
                <c:pt idx="98">
                  <c:v>90</c:v>
                </c:pt>
                <c:pt idx="99">
                  <c:v>91</c:v>
                </c:pt>
                <c:pt idx="100">
                  <c:v>92</c:v>
                </c:pt>
                <c:pt idx="101">
                  <c:v>93</c:v>
                </c:pt>
                <c:pt idx="102">
                  <c:v>94</c:v>
                </c:pt>
                <c:pt idx="103">
                  <c:v>95</c:v>
                </c:pt>
                <c:pt idx="104">
                  <c:v>96</c:v>
                </c:pt>
                <c:pt idx="105">
                  <c:v>97</c:v>
                </c:pt>
                <c:pt idx="106">
                  <c:v>98</c:v>
                </c:pt>
                <c:pt idx="107">
                  <c:v>99</c:v>
                </c:pt>
                <c:pt idx="108">
                  <c:v>100</c:v>
                </c:pt>
                <c:pt idx="109">
                  <c:v>101</c:v>
                </c:pt>
                <c:pt idx="110">
                  <c:v>102</c:v>
                </c:pt>
                <c:pt idx="111">
                  <c:v>103</c:v>
                </c:pt>
                <c:pt idx="112">
                  <c:v>104</c:v>
                </c:pt>
                <c:pt idx="113">
                  <c:v>105</c:v>
                </c:pt>
                <c:pt idx="114">
                  <c:v>106</c:v>
                </c:pt>
                <c:pt idx="115">
                  <c:v>107</c:v>
                </c:pt>
                <c:pt idx="116">
                  <c:v>108</c:v>
                </c:pt>
                <c:pt idx="117">
                  <c:v>109</c:v>
                </c:pt>
                <c:pt idx="118">
                  <c:v>110</c:v>
                </c:pt>
                <c:pt idx="119">
                  <c:v>111</c:v>
                </c:pt>
                <c:pt idx="120">
                  <c:v>112</c:v>
                </c:pt>
                <c:pt idx="121">
                  <c:v>113</c:v>
                </c:pt>
                <c:pt idx="122">
                  <c:v>114</c:v>
                </c:pt>
                <c:pt idx="123">
                  <c:v>115</c:v>
                </c:pt>
                <c:pt idx="124">
                  <c:v>116</c:v>
                </c:pt>
                <c:pt idx="125">
                  <c:v>117</c:v>
                </c:pt>
                <c:pt idx="126">
                  <c:v>118</c:v>
                </c:pt>
                <c:pt idx="127">
                  <c:v>119</c:v>
                </c:pt>
                <c:pt idx="128">
                  <c:v>120</c:v>
                </c:pt>
                <c:pt idx="129">
                  <c:v>121</c:v>
                </c:pt>
                <c:pt idx="130">
                  <c:v>122</c:v>
                </c:pt>
                <c:pt idx="131">
                  <c:v>123</c:v>
                </c:pt>
                <c:pt idx="132">
                  <c:v>124</c:v>
                </c:pt>
                <c:pt idx="133">
                  <c:v>125</c:v>
                </c:pt>
                <c:pt idx="134">
                  <c:v>126</c:v>
                </c:pt>
                <c:pt idx="135">
                  <c:v>127</c:v>
                </c:pt>
                <c:pt idx="136">
                  <c:v>128</c:v>
                </c:pt>
                <c:pt idx="137">
                  <c:v>129</c:v>
                </c:pt>
                <c:pt idx="138">
                  <c:v>130</c:v>
                </c:pt>
                <c:pt idx="139">
                  <c:v>131</c:v>
                </c:pt>
                <c:pt idx="140">
                  <c:v>132</c:v>
                </c:pt>
                <c:pt idx="141">
                  <c:v>133</c:v>
                </c:pt>
                <c:pt idx="142">
                  <c:v>134</c:v>
                </c:pt>
                <c:pt idx="143">
                  <c:v>135</c:v>
                </c:pt>
                <c:pt idx="144">
                  <c:v>136</c:v>
                </c:pt>
                <c:pt idx="145">
                  <c:v>137</c:v>
                </c:pt>
                <c:pt idx="146">
                  <c:v>138</c:v>
                </c:pt>
                <c:pt idx="147">
                  <c:v>139</c:v>
                </c:pt>
                <c:pt idx="148">
                  <c:v>140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'for graphs'!$G$2</c:f>
              <c:strCache>
                <c:ptCount val="1"/>
                <c:pt idx="0">
                  <c:v>CaC₂O₄ (1 -0)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'for graphs'!$G$3:$G$151</c:f>
              <c:numCache>
                <c:formatCode>General</c:formatCode>
                <c:ptCount val="149"/>
                <c:pt idx="0">
                  <c:v>56.891820000000003</c:v>
                </c:pt>
                <c:pt idx="1">
                  <c:v>66.178619999999995</c:v>
                </c:pt>
                <c:pt idx="2">
                  <c:v>71.857389999999995</c:v>
                </c:pt>
                <c:pt idx="3">
                  <c:v>76.003190000000004</c:v>
                </c:pt>
                <c:pt idx="4">
                  <c:v>79.288179999999997</c:v>
                </c:pt>
                <c:pt idx="5">
                  <c:v>82.018460000000005</c:v>
                </c:pt>
                <c:pt idx="6">
                  <c:v>84.36009</c:v>
                </c:pt>
                <c:pt idx="7">
                  <c:v>86.413610000000006</c:v>
                </c:pt>
                <c:pt idx="8">
                  <c:v>88.244630000000001</c:v>
                </c:pt>
                <c:pt idx="9">
                  <c:v>89.898399999999995</c:v>
                </c:pt>
                <c:pt idx="10">
                  <c:v>101.16728999999999</c:v>
                </c:pt>
                <c:pt idx="11">
                  <c:v>108.08947000000001</c:v>
                </c:pt>
                <c:pt idx="12">
                  <c:v>113.15816</c:v>
                </c:pt>
                <c:pt idx="13">
                  <c:v>117.18352</c:v>
                </c:pt>
                <c:pt idx="14">
                  <c:v>120.53529</c:v>
                </c:pt>
                <c:pt idx="15">
                  <c:v>123.41441</c:v>
                </c:pt>
                <c:pt idx="16">
                  <c:v>125.94268</c:v>
                </c:pt>
                <c:pt idx="17">
                  <c:v>128.19967</c:v>
                </c:pt>
                <c:pt idx="18">
                  <c:v>130.24037000000001</c:v>
                </c:pt>
                <c:pt idx="19">
                  <c:v>132.10436000000001</c:v>
                </c:pt>
                <c:pt idx="20">
                  <c:v>133.82114999999999</c:v>
                </c:pt>
                <c:pt idx="21">
                  <c:v>135.41335000000001</c:v>
                </c:pt>
                <c:pt idx="22">
                  <c:v>136.89864</c:v>
                </c:pt>
                <c:pt idx="23">
                  <c:v>138.29114999999999</c:v>
                </c:pt>
                <c:pt idx="24">
                  <c:v>139.60234</c:v>
                </c:pt>
                <c:pt idx="25">
                  <c:v>140.84165999999999</c:v>
                </c:pt>
                <c:pt idx="26">
                  <c:v>142.01695000000001</c:v>
                </c:pt>
                <c:pt idx="27">
                  <c:v>143.13484</c:v>
                </c:pt>
                <c:pt idx="28">
                  <c:v>144.20095000000001</c:v>
                </c:pt>
                <c:pt idx="29">
                  <c:v>145.22012000000001</c:v>
                </c:pt>
                <c:pt idx="30">
                  <c:v>146.19651999999999</c:v>
                </c:pt>
                <c:pt idx="31">
                  <c:v>147.13377</c:v>
                </c:pt>
                <c:pt idx="32">
                  <c:v>148.03505999999999</c:v>
                </c:pt>
                <c:pt idx="33">
                  <c:v>148.90319</c:v>
                </c:pt>
                <c:pt idx="34">
                  <c:v>149.74064000000001</c:v>
                </c:pt>
                <c:pt idx="35">
                  <c:v>150.54963000000001</c:v>
                </c:pt>
                <c:pt idx="36">
                  <c:v>151.33213000000001</c:v>
                </c:pt>
                <c:pt idx="37">
                  <c:v>152.08992000000001</c:v>
                </c:pt>
                <c:pt idx="38">
                  <c:v>152.82458</c:v>
                </c:pt>
                <c:pt idx="39">
                  <c:v>153.53756999999999</c:v>
                </c:pt>
                <c:pt idx="40">
                  <c:v>154.2302</c:v>
                </c:pt>
                <c:pt idx="41">
                  <c:v>154.90367000000001</c:v>
                </c:pt>
                <c:pt idx="42">
                  <c:v>155.55905999999999</c:v>
                </c:pt>
                <c:pt idx="43">
                  <c:v>156.19737000000001</c:v>
                </c:pt>
                <c:pt idx="44">
                  <c:v>156.81952000000001</c:v>
                </c:pt>
                <c:pt idx="45">
                  <c:v>157.42635999999999</c:v>
                </c:pt>
                <c:pt idx="46">
                  <c:v>158.01866999999999</c:v>
                </c:pt>
                <c:pt idx="47">
                  <c:v>158.59715</c:v>
                </c:pt>
                <c:pt idx="48">
                  <c:v>159.16247999999999</c:v>
                </c:pt>
                <c:pt idx="49">
                  <c:v>159.71528000000001</c:v>
                </c:pt>
                <c:pt idx="50">
                  <c:v>160.25613000000001</c:v>
                </c:pt>
                <c:pt idx="51">
                  <c:v>160.78555</c:v>
                </c:pt>
                <c:pt idx="52">
                  <c:v>161.30404999999999</c:v>
                </c:pt>
                <c:pt idx="53">
                  <c:v>161.81209999999999</c:v>
                </c:pt>
                <c:pt idx="54">
                  <c:v>162.31012999999999</c:v>
                </c:pt>
                <c:pt idx="55">
                  <c:v>162.79856000000001</c:v>
                </c:pt>
                <c:pt idx="56">
                  <c:v>163.27776</c:v>
                </c:pt>
                <c:pt idx="57">
                  <c:v>163.74811</c:v>
                </c:pt>
                <c:pt idx="58">
                  <c:v>164.20993999999999</c:v>
                </c:pt>
                <c:pt idx="59">
                  <c:v>164.66356999999999</c:v>
                </c:pt>
                <c:pt idx="60">
                  <c:v>165.10929999999999</c:v>
                </c:pt>
                <c:pt idx="61">
                  <c:v>165.54742999999999</c:v>
                </c:pt>
                <c:pt idx="62">
                  <c:v>165.97821999999999</c:v>
                </c:pt>
                <c:pt idx="63">
                  <c:v>166.40192999999999</c:v>
                </c:pt>
                <c:pt idx="64">
                  <c:v>166.81881000000001</c:v>
                </c:pt>
                <c:pt idx="65">
                  <c:v>167.22907000000001</c:v>
                </c:pt>
                <c:pt idx="66">
                  <c:v>167.63293999999999</c:v>
                </c:pt>
                <c:pt idx="67">
                  <c:v>168.03064000000001</c:v>
                </c:pt>
                <c:pt idx="68">
                  <c:v>168.42233999999999</c:v>
                </c:pt>
                <c:pt idx="69">
                  <c:v>168.80825999999999</c:v>
                </c:pt>
                <c:pt idx="70">
                  <c:v>169.18854999999999</c:v>
                </c:pt>
                <c:pt idx="71">
                  <c:v>169.5634</c:v>
                </c:pt>
                <c:pt idx="72">
                  <c:v>169.93297000000001</c:v>
                </c:pt>
                <c:pt idx="73">
                  <c:v>170.29741000000001</c:v>
                </c:pt>
                <c:pt idx="74">
                  <c:v>170.65688</c:v>
                </c:pt>
                <c:pt idx="75">
                  <c:v>171.01150000000001</c:v>
                </c:pt>
                <c:pt idx="76">
                  <c:v>171.36143000000001</c:v>
                </c:pt>
                <c:pt idx="77">
                  <c:v>171.70679000000001</c:v>
                </c:pt>
                <c:pt idx="78">
                  <c:v>172.04771</c:v>
                </c:pt>
                <c:pt idx="79">
                  <c:v>172.3843</c:v>
                </c:pt>
                <c:pt idx="80">
                  <c:v>172.71668</c:v>
                </c:pt>
                <c:pt idx="81">
                  <c:v>173.04497000000001</c:v>
                </c:pt>
                <c:pt idx="82">
                  <c:v>173.36926</c:v>
                </c:pt>
                <c:pt idx="83">
                  <c:v>173.68966</c:v>
                </c:pt>
                <c:pt idx="84">
                  <c:v>174.00627</c:v>
                </c:pt>
                <c:pt idx="85">
                  <c:v>174.31917999999999</c:v>
                </c:pt>
                <c:pt idx="86">
                  <c:v>174.62848</c:v>
                </c:pt>
                <c:pt idx="87">
                  <c:v>174.93425999999999</c:v>
                </c:pt>
                <c:pt idx="88">
                  <c:v>175.23660000000001</c:v>
                </c:pt>
                <c:pt idx="89">
                  <c:v>175.53559000000001</c:v>
                </c:pt>
                <c:pt idx="90">
                  <c:v>175.8313</c:v>
                </c:pt>
                <c:pt idx="91">
                  <c:v>176.12381999999999</c:v>
                </c:pt>
                <c:pt idx="92">
                  <c:v>176.41319999999999</c:v>
                </c:pt>
                <c:pt idx="93">
                  <c:v>176.69952000000001</c:v>
                </c:pt>
                <c:pt idx="94">
                  <c:v>176.98285999999999</c:v>
                </c:pt>
                <c:pt idx="95">
                  <c:v>177.26326</c:v>
                </c:pt>
                <c:pt idx="96">
                  <c:v>177.54080999999999</c:v>
                </c:pt>
                <c:pt idx="97">
                  <c:v>177.81556</c:v>
                </c:pt>
                <c:pt idx="98">
                  <c:v>178.08757</c:v>
                </c:pt>
                <c:pt idx="99">
                  <c:v>178.35688999999999</c:v>
                </c:pt>
                <c:pt idx="100">
                  <c:v>178.62359000000001</c:v>
                </c:pt>
                <c:pt idx="101">
                  <c:v>178.88772</c:v>
                </c:pt>
                <c:pt idx="102">
                  <c:v>179.14931999999999</c:v>
                </c:pt>
                <c:pt idx="103">
                  <c:v>179.40844999999999</c:v>
                </c:pt>
                <c:pt idx="104">
                  <c:v>179.66516999999999</c:v>
                </c:pt>
                <c:pt idx="105">
                  <c:v>179.91951</c:v>
                </c:pt>
                <c:pt idx="106">
                  <c:v>180.17151999999999</c:v>
                </c:pt>
                <c:pt idx="107">
                  <c:v>180.42124999999999</c:v>
                </c:pt>
                <c:pt idx="108">
                  <c:v>180.66874000000001</c:v>
                </c:pt>
                <c:pt idx="109">
                  <c:v>180.91403</c:v>
                </c:pt>
                <c:pt idx="110">
                  <c:v>181.15717000000001</c:v>
                </c:pt>
                <c:pt idx="111">
                  <c:v>181.3982</c:v>
                </c:pt>
                <c:pt idx="112">
                  <c:v>181.63714999999999</c:v>
                </c:pt>
                <c:pt idx="113">
                  <c:v>181.87405000000001</c:v>
                </c:pt>
                <c:pt idx="114">
                  <c:v>182.10896</c:v>
                </c:pt>
                <c:pt idx="115">
                  <c:v>182.34190000000001</c:v>
                </c:pt>
                <c:pt idx="116">
                  <c:v>182.57291000000001</c:v>
                </c:pt>
                <c:pt idx="117">
                  <c:v>182.80202</c:v>
                </c:pt>
                <c:pt idx="118">
                  <c:v>183.02925999999999</c:v>
                </c:pt>
                <c:pt idx="119">
                  <c:v>183.25468000000001</c:v>
                </c:pt>
                <c:pt idx="120">
                  <c:v>183.47828999999999</c:v>
                </c:pt>
                <c:pt idx="121">
                  <c:v>183.70013</c:v>
                </c:pt>
                <c:pt idx="122">
                  <c:v>183.92022</c:v>
                </c:pt>
                <c:pt idx="123">
                  <c:v>184.13861</c:v>
                </c:pt>
                <c:pt idx="124">
                  <c:v>184.35531</c:v>
                </c:pt>
                <c:pt idx="125">
                  <c:v>184.57034999999999</c:v>
                </c:pt>
                <c:pt idx="126">
                  <c:v>184.78376</c:v>
                </c:pt>
                <c:pt idx="127">
                  <c:v>184.99556999999999</c:v>
                </c:pt>
                <c:pt idx="128">
                  <c:v>185.20580000000001</c:v>
                </c:pt>
                <c:pt idx="129">
                  <c:v>185.41446999999999</c:v>
                </c:pt>
                <c:pt idx="130">
                  <c:v>185.62162000000001</c:v>
                </c:pt>
                <c:pt idx="131">
                  <c:v>185.82726</c:v>
                </c:pt>
                <c:pt idx="132">
                  <c:v>186.03140999999999</c:v>
                </c:pt>
                <c:pt idx="133">
                  <c:v>186.23410999999999</c:v>
                </c:pt>
                <c:pt idx="134">
                  <c:v>186.43537000000001</c:v>
                </c:pt>
                <c:pt idx="135">
                  <c:v>186.63521</c:v>
                </c:pt>
                <c:pt idx="136">
                  <c:v>186.83365000000001</c:v>
                </c:pt>
                <c:pt idx="137">
                  <c:v>187.03072</c:v>
                </c:pt>
                <c:pt idx="138">
                  <c:v>187.22644</c:v>
                </c:pt>
                <c:pt idx="139">
                  <c:v>187.42081999999999</c:v>
                </c:pt>
                <c:pt idx="140">
                  <c:v>187.61387999999999</c:v>
                </c:pt>
                <c:pt idx="141">
                  <c:v>187.80565000000001</c:v>
                </c:pt>
                <c:pt idx="142">
                  <c:v>187.99614</c:v>
                </c:pt>
                <c:pt idx="143">
                  <c:v>188.18537000000001</c:v>
                </c:pt>
                <c:pt idx="144">
                  <c:v>188.37334999999999</c:v>
                </c:pt>
                <c:pt idx="145">
                  <c:v>188.56011000000001</c:v>
                </c:pt>
                <c:pt idx="146">
                  <c:v>188.74566999999999</c:v>
                </c:pt>
                <c:pt idx="147">
                  <c:v>188.93002999999999</c:v>
                </c:pt>
                <c:pt idx="148">
                  <c:v>189.11321000000001</c:v>
                </c:pt>
              </c:numCache>
            </c:numRef>
          </c:xVal>
          <c:yVal>
            <c:numRef>
              <c:f>'for graphs'!$A$3:$A$151</c:f>
              <c:numCache>
                <c:formatCode>General</c:formatCode>
                <c:ptCount val="14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  <c:pt idx="23">
                  <c:v>15</c:v>
                </c:pt>
                <c:pt idx="24">
                  <c:v>16</c:v>
                </c:pt>
                <c:pt idx="25">
                  <c:v>17</c:v>
                </c:pt>
                <c:pt idx="26">
                  <c:v>18</c:v>
                </c:pt>
                <c:pt idx="27">
                  <c:v>19</c:v>
                </c:pt>
                <c:pt idx="28">
                  <c:v>20</c:v>
                </c:pt>
                <c:pt idx="29">
                  <c:v>21</c:v>
                </c:pt>
                <c:pt idx="30">
                  <c:v>22</c:v>
                </c:pt>
                <c:pt idx="31">
                  <c:v>23</c:v>
                </c:pt>
                <c:pt idx="32">
                  <c:v>24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29</c:v>
                </c:pt>
                <c:pt idx="38">
                  <c:v>30</c:v>
                </c:pt>
                <c:pt idx="39">
                  <c:v>31</c:v>
                </c:pt>
                <c:pt idx="40">
                  <c:v>32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36</c:v>
                </c:pt>
                <c:pt idx="45">
                  <c:v>37</c:v>
                </c:pt>
                <c:pt idx="46">
                  <c:v>38</c:v>
                </c:pt>
                <c:pt idx="47">
                  <c:v>39</c:v>
                </c:pt>
                <c:pt idx="48">
                  <c:v>40</c:v>
                </c:pt>
                <c:pt idx="49">
                  <c:v>41</c:v>
                </c:pt>
                <c:pt idx="50">
                  <c:v>42</c:v>
                </c:pt>
                <c:pt idx="51">
                  <c:v>43</c:v>
                </c:pt>
                <c:pt idx="52">
                  <c:v>44</c:v>
                </c:pt>
                <c:pt idx="53">
                  <c:v>45</c:v>
                </c:pt>
                <c:pt idx="54">
                  <c:v>46</c:v>
                </c:pt>
                <c:pt idx="55">
                  <c:v>47</c:v>
                </c:pt>
                <c:pt idx="56">
                  <c:v>48</c:v>
                </c:pt>
                <c:pt idx="57">
                  <c:v>49</c:v>
                </c:pt>
                <c:pt idx="58">
                  <c:v>50</c:v>
                </c:pt>
                <c:pt idx="59">
                  <c:v>51</c:v>
                </c:pt>
                <c:pt idx="60">
                  <c:v>52</c:v>
                </c:pt>
                <c:pt idx="61">
                  <c:v>53</c:v>
                </c:pt>
                <c:pt idx="62">
                  <c:v>54</c:v>
                </c:pt>
                <c:pt idx="63">
                  <c:v>55</c:v>
                </c:pt>
                <c:pt idx="64">
                  <c:v>56</c:v>
                </c:pt>
                <c:pt idx="65">
                  <c:v>57</c:v>
                </c:pt>
                <c:pt idx="66">
                  <c:v>58</c:v>
                </c:pt>
                <c:pt idx="67">
                  <c:v>59</c:v>
                </c:pt>
                <c:pt idx="68">
                  <c:v>60</c:v>
                </c:pt>
                <c:pt idx="69">
                  <c:v>61</c:v>
                </c:pt>
                <c:pt idx="70">
                  <c:v>62</c:v>
                </c:pt>
                <c:pt idx="71">
                  <c:v>63</c:v>
                </c:pt>
                <c:pt idx="72">
                  <c:v>64</c:v>
                </c:pt>
                <c:pt idx="73">
                  <c:v>65</c:v>
                </c:pt>
                <c:pt idx="74">
                  <c:v>66</c:v>
                </c:pt>
                <c:pt idx="75">
                  <c:v>67</c:v>
                </c:pt>
                <c:pt idx="76">
                  <c:v>68</c:v>
                </c:pt>
                <c:pt idx="77">
                  <c:v>69</c:v>
                </c:pt>
                <c:pt idx="78">
                  <c:v>70</c:v>
                </c:pt>
                <c:pt idx="79">
                  <c:v>71</c:v>
                </c:pt>
                <c:pt idx="80">
                  <c:v>72</c:v>
                </c:pt>
                <c:pt idx="81">
                  <c:v>73</c:v>
                </c:pt>
                <c:pt idx="82">
                  <c:v>74</c:v>
                </c:pt>
                <c:pt idx="83">
                  <c:v>75</c:v>
                </c:pt>
                <c:pt idx="84">
                  <c:v>76</c:v>
                </c:pt>
                <c:pt idx="85">
                  <c:v>77</c:v>
                </c:pt>
                <c:pt idx="86">
                  <c:v>78</c:v>
                </c:pt>
                <c:pt idx="87">
                  <c:v>79</c:v>
                </c:pt>
                <c:pt idx="88">
                  <c:v>80</c:v>
                </c:pt>
                <c:pt idx="89">
                  <c:v>81</c:v>
                </c:pt>
                <c:pt idx="90">
                  <c:v>82</c:v>
                </c:pt>
                <c:pt idx="91">
                  <c:v>83</c:v>
                </c:pt>
                <c:pt idx="92">
                  <c:v>84</c:v>
                </c:pt>
                <c:pt idx="93">
                  <c:v>85</c:v>
                </c:pt>
                <c:pt idx="94">
                  <c:v>86</c:v>
                </c:pt>
                <c:pt idx="95">
                  <c:v>87</c:v>
                </c:pt>
                <c:pt idx="96">
                  <c:v>88</c:v>
                </c:pt>
                <c:pt idx="97">
                  <c:v>89</c:v>
                </c:pt>
                <c:pt idx="98">
                  <c:v>90</c:v>
                </c:pt>
                <c:pt idx="99">
                  <c:v>91</c:v>
                </c:pt>
                <c:pt idx="100">
                  <c:v>92</c:v>
                </c:pt>
                <c:pt idx="101">
                  <c:v>93</c:v>
                </c:pt>
                <c:pt idx="102">
                  <c:v>94</c:v>
                </c:pt>
                <c:pt idx="103">
                  <c:v>95</c:v>
                </c:pt>
                <c:pt idx="104">
                  <c:v>96</c:v>
                </c:pt>
                <c:pt idx="105">
                  <c:v>97</c:v>
                </c:pt>
                <c:pt idx="106">
                  <c:v>98</c:v>
                </c:pt>
                <c:pt idx="107">
                  <c:v>99</c:v>
                </c:pt>
                <c:pt idx="108">
                  <c:v>100</c:v>
                </c:pt>
                <c:pt idx="109">
                  <c:v>101</c:v>
                </c:pt>
                <c:pt idx="110">
                  <c:v>102</c:v>
                </c:pt>
                <c:pt idx="111">
                  <c:v>103</c:v>
                </c:pt>
                <c:pt idx="112">
                  <c:v>104</c:v>
                </c:pt>
                <c:pt idx="113">
                  <c:v>105</c:v>
                </c:pt>
                <c:pt idx="114">
                  <c:v>106</c:v>
                </c:pt>
                <c:pt idx="115">
                  <c:v>107</c:v>
                </c:pt>
                <c:pt idx="116">
                  <c:v>108</c:v>
                </c:pt>
                <c:pt idx="117">
                  <c:v>109</c:v>
                </c:pt>
                <c:pt idx="118">
                  <c:v>110</c:v>
                </c:pt>
                <c:pt idx="119">
                  <c:v>111</c:v>
                </c:pt>
                <c:pt idx="120">
                  <c:v>112</c:v>
                </c:pt>
                <c:pt idx="121">
                  <c:v>113</c:v>
                </c:pt>
                <c:pt idx="122">
                  <c:v>114</c:v>
                </c:pt>
                <c:pt idx="123">
                  <c:v>115</c:v>
                </c:pt>
                <c:pt idx="124">
                  <c:v>116</c:v>
                </c:pt>
                <c:pt idx="125">
                  <c:v>117</c:v>
                </c:pt>
                <c:pt idx="126">
                  <c:v>118</c:v>
                </c:pt>
                <c:pt idx="127">
                  <c:v>119</c:v>
                </c:pt>
                <c:pt idx="128">
                  <c:v>120</c:v>
                </c:pt>
                <c:pt idx="129">
                  <c:v>121</c:v>
                </c:pt>
                <c:pt idx="130">
                  <c:v>122</c:v>
                </c:pt>
                <c:pt idx="131">
                  <c:v>123</c:v>
                </c:pt>
                <c:pt idx="132">
                  <c:v>124</c:v>
                </c:pt>
                <c:pt idx="133">
                  <c:v>125</c:v>
                </c:pt>
                <c:pt idx="134">
                  <c:v>126</c:v>
                </c:pt>
                <c:pt idx="135">
                  <c:v>127</c:v>
                </c:pt>
                <c:pt idx="136">
                  <c:v>128</c:v>
                </c:pt>
                <c:pt idx="137">
                  <c:v>129</c:v>
                </c:pt>
                <c:pt idx="138">
                  <c:v>130</c:v>
                </c:pt>
                <c:pt idx="139">
                  <c:v>131</c:v>
                </c:pt>
                <c:pt idx="140">
                  <c:v>132</c:v>
                </c:pt>
                <c:pt idx="141">
                  <c:v>133</c:v>
                </c:pt>
                <c:pt idx="142">
                  <c:v>134</c:v>
                </c:pt>
                <c:pt idx="143">
                  <c:v>135</c:v>
                </c:pt>
                <c:pt idx="144">
                  <c:v>136</c:v>
                </c:pt>
                <c:pt idx="145">
                  <c:v>137</c:v>
                </c:pt>
                <c:pt idx="146">
                  <c:v>138</c:v>
                </c:pt>
                <c:pt idx="147">
                  <c:v>139</c:v>
                </c:pt>
                <c:pt idx="148">
                  <c:v>140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567032"/>
        <c:axId val="37856781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'for graphs'!$H$2</c15:sqref>
                        </c15:formulaRef>
                      </c:ext>
                    </c:extLst>
                    <c:strCache>
                      <c:ptCount val="1"/>
                      <c:pt idx="0">
                        <c:v>MgCl₂ (6 - 4)</c:v>
                      </c:pt>
                    </c:strCache>
                  </c:strRef>
                </c:tx>
                <c:spPr>
                  <a:ln w="19050" cap="rnd">
                    <a:solidFill>
                      <a:sysClr val="windowText" lastClr="00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'for graphs'!$H$3:$H$111</c15:sqref>
                        </c15:formulaRef>
                      </c:ext>
                    </c:extLst>
                    <c:numCache>
                      <c:formatCode>General</c:formatCode>
                      <c:ptCount val="109"/>
                      <c:pt idx="0">
                        <c:v>-1.9217</c:v>
                      </c:pt>
                      <c:pt idx="1">
                        <c:v>5.5640000000000001</c:v>
                      </c:pt>
                      <c:pt idx="2">
                        <c:v>10.137549999999999</c:v>
                      </c:pt>
                      <c:pt idx="3">
                        <c:v>13.474629999999999</c:v>
                      </c:pt>
                      <c:pt idx="4">
                        <c:v>16.117719999999998</c:v>
                      </c:pt>
                      <c:pt idx="5">
                        <c:v>18.31373</c:v>
                      </c:pt>
                      <c:pt idx="6">
                        <c:v>20.196619999999999</c:v>
                      </c:pt>
                      <c:pt idx="7">
                        <c:v>21.84742</c:v>
                      </c:pt>
                      <c:pt idx="8">
                        <c:v>23.319040000000001</c:v>
                      </c:pt>
                      <c:pt idx="9">
                        <c:v>24.647939999999998</c:v>
                      </c:pt>
                      <c:pt idx="10">
                        <c:v>33.696539999999999</c:v>
                      </c:pt>
                      <c:pt idx="11">
                        <c:v>39.249160000000003</c:v>
                      </c:pt>
                      <c:pt idx="12">
                        <c:v>43.312260000000002</c:v>
                      </c:pt>
                      <c:pt idx="13">
                        <c:v>46.537370000000003</c:v>
                      </c:pt>
                      <c:pt idx="14">
                        <c:v>49.221690000000002</c:v>
                      </c:pt>
                      <c:pt idx="15">
                        <c:v>51.52666</c:v>
                      </c:pt>
                      <c:pt idx="16">
                        <c:v>53.550130000000003</c:v>
                      </c:pt>
                      <c:pt idx="17">
                        <c:v>55.356009999999998</c:v>
                      </c:pt>
                      <c:pt idx="18">
                        <c:v>56.988430000000001</c:v>
                      </c:pt>
                      <c:pt idx="19">
                        <c:v>58.47916</c:v>
                      </c:pt>
                      <c:pt idx="20">
                        <c:v>59.851909999999997</c:v>
                      </c:pt>
                      <c:pt idx="21">
                        <c:v>61.124780000000001</c:v>
                      </c:pt>
                      <c:pt idx="22">
                        <c:v>62.311979999999998</c:v>
                      </c:pt>
                      <c:pt idx="23">
                        <c:v>63.424849999999999</c:v>
                      </c:pt>
                      <c:pt idx="24">
                        <c:v>64.472570000000005</c:v>
                      </c:pt>
                      <c:pt idx="25">
                        <c:v>65.462710000000001</c:v>
                      </c:pt>
                      <c:pt idx="26">
                        <c:v>66.401570000000007</c:v>
                      </c:pt>
                      <c:pt idx="27">
                        <c:v>67.294460000000001</c:v>
                      </c:pt>
                      <c:pt idx="28">
                        <c:v>68.145899999999997</c:v>
                      </c:pt>
                      <c:pt idx="29">
                        <c:v>68.959739999999996</c:v>
                      </c:pt>
                      <c:pt idx="30">
                        <c:v>69.739339999999999</c:v>
                      </c:pt>
                      <c:pt idx="31">
                        <c:v>70.487610000000004</c:v>
                      </c:pt>
                      <c:pt idx="32">
                        <c:v>71.207089999999994</c:v>
                      </c:pt>
                      <c:pt idx="33">
                        <c:v>71.900040000000004</c:v>
                      </c:pt>
                      <c:pt idx="34">
                        <c:v>72.568430000000006</c:v>
                      </c:pt>
                      <c:pt idx="35">
                        <c:v>73.21405</c:v>
                      </c:pt>
                      <c:pt idx="36">
                        <c:v>73.838470000000001</c:v>
                      </c:pt>
                      <c:pt idx="37">
                        <c:v>74.443110000000004</c:v>
                      </c:pt>
                      <c:pt idx="38">
                        <c:v>75.029259999999994</c:v>
                      </c:pt>
                      <c:pt idx="39">
                        <c:v>75.598070000000007</c:v>
                      </c:pt>
                      <c:pt idx="40">
                        <c:v>76.150589999999994</c:v>
                      </c:pt>
                      <c:pt idx="41">
                        <c:v>76.687780000000004</c:v>
                      </c:pt>
                      <c:pt idx="42">
                        <c:v>77.210520000000002</c:v>
                      </c:pt>
                      <c:pt idx="43">
                        <c:v>77.7196</c:v>
                      </c:pt>
                      <c:pt idx="44">
                        <c:v>78.215760000000003</c:v>
                      </c:pt>
                      <c:pt idx="45">
                        <c:v>78.699669999999998</c:v>
                      </c:pt>
                      <c:pt idx="46">
                        <c:v>79.171949999999995</c:v>
                      </c:pt>
                      <c:pt idx="47">
                        <c:v>79.633189999999999</c:v>
                      </c:pt>
                      <c:pt idx="48">
                        <c:v>80.083910000000003</c:v>
                      </c:pt>
                      <c:pt idx="49">
                        <c:v>80.524609999999996</c:v>
                      </c:pt>
                      <c:pt idx="50">
                        <c:v>80.955759999999998</c:v>
                      </c:pt>
                      <c:pt idx="51">
                        <c:v>81.377769999999998</c:v>
                      </c:pt>
                      <c:pt idx="52">
                        <c:v>81.791060000000002</c:v>
                      </c:pt>
                      <c:pt idx="53">
                        <c:v>82.195989999999995</c:v>
                      </c:pt>
                      <c:pt idx="54">
                        <c:v>82.592910000000003</c:v>
                      </c:pt>
                      <c:pt idx="55">
                        <c:v>82.982159999999993</c:v>
                      </c:pt>
                      <c:pt idx="56">
                        <c:v>83.36403</c:v>
                      </c:pt>
                      <c:pt idx="57">
                        <c:v>83.738829999999993</c:v>
                      </c:pt>
                      <c:pt idx="58">
                        <c:v>84.106819999999999</c:v>
                      </c:pt>
                      <c:pt idx="59">
                        <c:v>84.468260000000001</c:v>
                      </c:pt>
                      <c:pt idx="60">
                        <c:v>84.823390000000003</c:v>
                      </c:pt>
                      <c:pt idx="61">
                        <c:v>85.172449999999998</c:v>
                      </c:pt>
                      <c:pt idx="62">
                        <c:v>85.515640000000005</c:v>
                      </c:pt>
                      <c:pt idx="63">
                        <c:v>85.853170000000006</c:v>
                      </c:pt>
                      <c:pt idx="64">
                        <c:v>86.185239999999993</c:v>
                      </c:pt>
                      <c:pt idx="65">
                        <c:v>86.512029999999996</c:v>
                      </c:pt>
                      <c:pt idx="66">
                        <c:v>86.83372</c:v>
                      </c:pt>
                      <c:pt idx="67">
                        <c:v>87.150469999999999</c:v>
                      </c:pt>
                      <c:pt idx="68">
                        <c:v>87.462440000000001</c:v>
                      </c:pt>
                      <c:pt idx="69">
                        <c:v>87.769779999999997</c:v>
                      </c:pt>
                      <c:pt idx="70">
                        <c:v>88.072630000000004</c:v>
                      </c:pt>
                      <c:pt idx="71">
                        <c:v>88.371139999999997</c:v>
                      </c:pt>
                      <c:pt idx="72">
                        <c:v>88.665419999999997</c:v>
                      </c:pt>
                      <c:pt idx="73">
                        <c:v>88.955609999999993</c:v>
                      </c:pt>
                      <c:pt idx="74">
                        <c:v>89.241829999999993</c:v>
                      </c:pt>
                      <c:pt idx="75">
                        <c:v>89.524180000000001</c:v>
                      </c:pt>
                      <c:pt idx="76">
                        <c:v>89.802790000000002</c:v>
                      </c:pt>
                      <c:pt idx="77">
                        <c:v>90.077740000000006</c:v>
                      </c:pt>
                      <c:pt idx="78">
                        <c:v>90.349149999999995</c:v>
                      </c:pt>
                      <c:pt idx="79">
                        <c:v>90.617099999999994</c:v>
                      </c:pt>
                      <c:pt idx="80">
                        <c:v>90.881690000000006</c:v>
                      </c:pt>
                      <c:pt idx="81">
                        <c:v>91.143010000000004</c:v>
                      </c:pt>
                      <c:pt idx="82">
                        <c:v>91.401139999999998</c:v>
                      </c:pt>
                      <c:pt idx="83">
                        <c:v>91.656170000000003</c:v>
                      </c:pt>
                      <c:pt idx="84">
                        <c:v>91.908169999999998</c:v>
                      </c:pt>
                      <c:pt idx="85">
                        <c:v>92.157210000000006</c:v>
                      </c:pt>
                      <c:pt idx="86">
                        <c:v>92.403379999999999</c:v>
                      </c:pt>
                      <c:pt idx="87">
                        <c:v>92.646730000000005</c:v>
                      </c:pt>
                      <c:pt idx="88">
                        <c:v>92.887339999999995</c:v>
                      </c:pt>
                      <c:pt idx="89">
                        <c:v>93.125280000000004</c:v>
                      </c:pt>
                      <c:pt idx="90">
                        <c:v>93.360590000000002</c:v>
                      </c:pt>
                      <c:pt idx="91">
                        <c:v>93.593360000000004</c:v>
                      </c:pt>
                      <c:pt idx="92">
                        <c:v>93.823620000000005</c:v>
                      </c:pt>
                      <c:pt idx="93">
                        <c:v>94.051450000000003</c:v>
                      </c:pt>
                      <c:pt idx="94">
                        <c:v>94.276889999999995</c:v>
                      </c:pt>
                      <c:pt idx="95">
                        <c:v>94.499989999999997</c:v>
                      </c:pt>
                      <c:pt idx="96">
                        <c:v>94.72081</c:v>
                      </c:pt>
                      <c:pt idx="97">
                        <c:v>94.939400000000006</c:v>
                      </c:pt>
                      <c:pt idx="98">
                        <c:v>95.155799999999999</c:v>
                      </c:pt>
                      <c:pt idx="99">
                        <c:v>95.370050000000006</c:v>
                      </c:pt>
                      <c:pt idx="100">
                        <c:v>95.582220000000007</c:v>
                      </c:pt>
                      <c:pt idx="101">
                        <c:v>95.792330000000007</c:v>
                      </c:pt>
                      <c:pt idx="102">
                        <c:v>96.000420000000005</c:v>
                      </c:pt>
                      <c:pt idx="103">
                        <c:v>96.206549999999993</c:v>
                      </c:pt>
                      <c:pt idx="104">
                        <c:v>96.410749999999993</c:v>
                      </c:pt>
                      <c:pt idx="105">
                        <c:v>96.613050000000001</c:v>
                      </c:pt>
                      <c:pt idx="106">
                        <c:v>96.813490000000002</c:v>
                      </c:pt>
                      <c:pt idx="107">
                        <c:v>97.012119999999996</c:v>
                      </c:pt>
                      <c:pt idx="108">
                        <c:v>97.208950000000002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'for graphs'!$A$3:$A$111</c15:sqref>
                        </c15:formulaRef>
                      </c:ext>
                    </c:extLst>
                    <c:numCache>
                      <c:formatCode>General</c:formatCode>
                      <c:ptCount val="109"/>
                      <c:pt idx="0">
                        <c:v>0.1</c:v>
                      </c:pt>
                      <c:pt idx="1">
                        <c:v>0.2</c:v>
                      </c:pt>
                      <c:pt idx="2">
                        <c:v>0.3</c:v>
                      </c:pt>
                      <c:pt idx="3">
                        <c:v>0.4</c:v>
                      </c:pt>
                      <c:pt idx="4">
                        <c:v>0.5</c:v>
                      </c:pt>
                      <c:pt idx="5">
                        <c:v>0.6</c:v>
                      </c:pt>
                      <c:pt idx="6">
                        <c:v>0.7</c:v>
                      </c:pt>
                      <c:pt idx="7">
                        <c:v>0.8</c:v>
                      </c:pt>
                      <c:pt idx="8">
                        <c:v>0.9</c:v>
                      </c:pt>
                      <c:pt idx="9">
                        <c:v>1</c:v>
                      </c:pt>
                      <c:pt idx="10">
                        <c:v>2</c:v>
                      </c:pt>
                      <c:pt idx="11">
                        <c:v>3</c:v>
                      </c:pt>
                      <c:pt idx="12">
                        <c:v>4</c:v>
                      </c:pt>
                      <c:pt idx="13">
                        <c:v>5</c:v>
                      </c:pt>
                      <c:pt idx="14">
                        <c:v>6</c:v>
                      </c:pt>
                      <c:pt idx="15">
                        <c:v>7</c:v>
                      </c:pt>
                      <c:pt idx="16">
                        <c:v>8</c:v>
                      </c:pt>
                      <c:pt idx="17">
                        <c:v>9</c:v>
                      </c:pt>
                      <c:pt idx="18">
                        <c:v>10</c:v>
                      </c:pt>
                      <c:pt idx="19">
                        <c:v>11</c:v>
                      </c:pt>
                      <c:pt idx="20">
                        <c:v>12</c:v>
                      </c:pt>
                      <c:pt idx="21">
                        <c:v>13</c:v>
                      </c:pt>
                      <c:pt idx="22">
                        <c:v>14</c:v>
                      </c:pt>
                      <c:pt idx="23">
                        <c:v>15</c:v>
                      </c:pt>
                      <c:pt idx="24">
                        <c:v>16</c:v>
                      </c:pt>
                      <c:pt idx="25">
                        <c:v>17</c:v>
                      </c:pt>
                      <c:pt idx="26">
                        <c:v>18</c:v>
                      </c:pt>
                      <c:pt idx="27">
                        <c:v>19</c:v>
                      </c:pt>
                      <c:pt idx="28">
                        <c:v>20</c:v>
                      </c:pt>
                      <c:pt idx="29">
                        <c:v>21</c:v>
                      </c:pt>
                      <c:pt idx="30">
                        <c:v>22</c:v>
                      </c:pt>
                      <c:pt idx="31">
                        <c:v>23</c:v>
                      </c:pt>
                      <c:pt idx="32">
                        <c:v>24</c:v>
                      </c:pt>
                      <c:pt idx="33">
                        <c:v>25</c:v>
                      </c:pt>
                      <c:pt idx="34">
                        <c:v>26</c:v>
                      </c:pt>
                      <c:pt idx="35">
                        <c:v>27</c:v>
                      </c:pt>
                      <c:pt idx="36">
                        <c:v>28</c:v>
                      </c:pt>
                      <c:pt idx="37">
                        <c:v>29</c:v>
                      </c:pt>
                      <c:pt idx="38">
                        <c:v>30</c:v>
                      </c:pt>
                      <c:pt idx="39">
                        <c:v>31</c:v>
                      </c:pt>
                      <c:pt idx="40">
                        <c:v>32</c:v>
                      </c:pt>
                      <c:pt idx="41">
                        <c:v>33</c:v>
                      </c:pt>
                      <c:pt idx="42">
                        <c:v>34</c:v>
                      </c:pt>
                      <c:pt idx="43">
                        <c:v>35</c:v>
                      </c:pt>
                      <c:pt idx="44">
                        <c:v>36</c:v>
                      </c:pt>
                      <c:pt idx="45">
                        <c:v>37</c:v>
                      </c:pt>
                      <c:pt idx="46">
                        <c:v>38</c:v>
                      </c:pt>
                      <c:pt idx="47">
                        <c:v>39</c:v>
                      </c:pt>
                      <c:pt idx="48">
                        <c:v>40</c:v>
                      </c:pt>
                      <c:pt idx="49">
                        <c:v>41</c:v>
                      </c:pt>
                      <c:pt idx="50">
                        <c:v>42</c:v>
                      </c:pt>
                      <c:pt idx="51">
                        <c:v>43</c:v>
                      </c:pt>
                      <c:pt idx="52">
                        <c:v>44</c:v>
                      </c:pt>
                      <c:pt idx="53">
                        <c:v>45</c:v>
                      </c:pt>
                      <c:pt idx="54">
                        <c:v>46</c:v>
                      </c:pt>
                      <c:pt idx="55">
                        <c:v>47</c:v>
                      </c:pt>
                      <c:pt idx="56">
                        <c:v>48</c:v>
                      </c:pt>
                      <c:pt idx="57">
                        <c:v>49</c:v>
                      </c:pt>
                      <c:pt idx="58">
                        <c:v>50</c:v>
                      </c:pt>
                      <c:pt idx="59">
                        <c:v>51</c:v>
                      </c:pt>
                      <c:pt idx="60">
                        <c:v>52</c:v>
                      </c:pt>
                      <c:pt idx="61">
                        <c:v>53</c:v>
                      </c:pt>
                      <c:pt idx="62">
                        <c:v>54</c:v>
                      </c:pt>
                      <c:pt idx="63">
                        <c:v>55</c:v>
                      </c:pt>
                      <c:pt idx="64">
                        <c:v>56</c:v>
                      </c:pt>
                      <c:pt idx="65">
                        <c:v>57</c:v>
                      </c:pt>
                      <c:pt idx="66">
                        <c:v>58</c:v>
                      </c:pt>
                      <c:pt idx="67">
                        <c:v>59</c:v>
                      </c:pt>
                      <c:pt idx="68">
                        <c:v>60</c:v>
                      </c:pt>
                      <c:pt idx="69">
                        <c:v>61</c:v>
                      </c:pt>
                      <c:pt idx="70">
                        <c:v>62</c:v>
                      </c:pt>
                      <c:pt idx="71">
                        <c:v>63</c:v>
                      </c:pt>
                      <c:pt idx="72">
                        <c:v>64</c:v>
                      </c:pt>
                      <c:pt idx="73">
                        <c:v>65</c:v>
                      </c:pt>
                      <c:pt idx="74">
                        <c:v>66</c:v>
                      </c:pt>
                      <c:pt idx="75">
                        <c:v>67</c:v>
                      </c:pt>
                      <c:pt idx="76">
                        <c:v>68</c:v>
                      </c:pt>
                      <c:pt idx="77">
                        <c:v>69</c:v>
                      </c:pt>
                      <c:pt idx="78">
                        <c:v>70</c:v>
                      </c:pt>
                      <c:pt idx="79">
                        <c:v>71</c:v>
                      </c:pt>
                      <c:pt idx="80">
                        <c:v>72</c:v>
                      </c:pt>
                      <c:pt idx="81">
                        <c:v>73</c:v>
                      </c:pt>
                      <c:pt idx="82">
                        <c:v>74</c:v>
                      </c:pt>
                      <c:pt idx="83">
                        <c:v>75</c:v>
                      </c:pt>
                      <c:pt idx="84">
                        <c:v>76</c:v>
                      </c:pt>
                      <c:pt idx="85">
                        <c:v>77</c:v>
                      </c:pt>
                      <c:pt idx="86">
                        <c:v>78</c:v>
                      </c:pt>
                      <c:pt idx="87">
                        <c:v>79</c:v>
                      </c:pt>
                      <c:pt idx="88">
                        <c:v>80</c:v>
                      </c:pt>
                      <c:pt idx="89">
                        <c:v>81</c:v>
                      </c:pt>
                      <c:pt idx="90">
                        <c:v>82</c:v>
                      </c:pt>
                      <c:pt idx="91">
                        <c:v>83</c:v>
                      </c:pt>
                      <c:pt idx="92">
                        <c:v>84</c:v>
                      </c:pt>
                      <c:pt idx="93">
                        <c:v>85</c:v>
                      </c:pt>
                      <c:pt idx="94">
                        <c:v>86</c:v>
                      </c:pt>
                      <c:pt idx="95">
                        <c:v>87</c:v>
                      </c:pt>
                      <c:pt idx="96">
                        <c:v>88</c:v>
                      </c:pt>
                      <c:pt idx="97">
                        <c:v>89</c:v>
                      </c:pt>
                      <c:pt idx="98">
                        <c:v>90</c:v>
                      </c:pt>
                      <c:pt idx="99">
                        <c:v>91</c:v>
                      </c:pt>
                      <c:pt idx="100">
                        <c:v>92</c:v>
                      </c:pt>
                      <c:pt idx="101">
                        <c:v>93</c:v>
                      </c:pt>
                      <c:pt idx="102">
                        <c:v>94</c:v>
                      </c:pt>
                      <c:pt idx="103">
                        <c:v>95</c:v>
                      </c:pt>
                      <c:pt idx="104">
                        <c:v>96</c:v>
                      </c:pt>
                      <c:pt idx="105">
                        <c:v>97</c:v>
                      </c:pt>
                      <c:pt idx="106">
                        <c:v>98</c:v>
                      </c:pt>
                      <c:pt idx="107">
                        <c:v>99</c:v>
                      </c:pt>
                      <c:pt idx="108">
                        <c:v>100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'for graphs'!$I$2</c15:sqref>
                        </c15:formulaRef>
                      </c:ext>
                    </c:extLst>
                    <c:strCache>
                      <c:ptCount val="1"/>
                      <c:pt idx="0">
                        <c:v>MgCl₂ (4 - 2)</c:v>
                      </c:pt>
                    </c:strCache>
                  </c:strRef>
                </c:tx>
                <c:spPr>
                  <a:ln w="19050" cap="rnd">
                    <a:solidFill>
                      <a:srgbClr val="FF0000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'for graphs'!$I$3:$I$111</c15:sqref>
                        </c15:formulaRef>
                      </c:ext>
                    </c:extLst>
                    <c:numCache>
                      <c:formatCode>General</c:formatCode>
                      <c:ptCount val="109"/>
                      <c:pt idx="0">
                        <c:v>30.098009999999999</c:v>
                      </c:pt>
                      <c:pt idx="1">
                        <c:v>38.121609999999997</c:v>
                      </c:pt>
                      <c:pt idx="2">
                        <c:v>43.015039999999999</c:v>
                      </c:pt>
                      <c:pt idx="3">
                        <c:v>46.581339999999997</c:v>
                      </c:pt>
                      <c:pt idx="4">
                        <c:v>49.403480000000002</c:v>
                      </c:pt>
                      <c:pt idx="5">
                        <c:v>51.746580000000002</c:v>
                      </c:pt>
                      <c:pt idx="6">
                        <c:v>53.754370000000002</c:v>
                      </c:pt>
                      <c:pt idx="7">
                        <c:v>55.513759999999998</c:v>
                      </c:pt>
                      <c:pt idx="8">
                        <c:v>57.081440000000001</c:v>
                      </c:pt>
                      <c:pt idx="9">
                        <c:v>58.496519999999997</c:v>
                      </c:pt>
                      <c:pt idx="10">
                        <c:v>68.117109999999997</c:v>
                      </c:pt>
                      <c:pt idx="11">
                        <c:v>74.008009999999999</c:v>
                      </c:pt>
                      <c:pt idx="12">
                        <c:v>78.312529999999995</c:v>
                      </c:pt>
                      <c:pt idx="13">
                        <c:v>81.725610000000003</c:v>
                      </c:pt>
                      <c:pt idx="14">
                        <c:v>84.563900000000004</c:v>
                      </c:pt>
                      <c:pt idx="15">
                        <c:v>86.999300000000005</c:v>
                      </c:pt>
                      <c:pt idx="16">
                        <c:v>89.135900000000007</c:v>
                      </c:pt>
                      <c:pt idx="17">
                        <c:v>91.041669999999996</c:v>
                      </c:pt>
                      <c:pt idx="18">
                        <c:v>92.763509999999997</c:v>
                      </c:pt>
                      <c:pt idx="19">
                        <c:v>94.335189999999997</c:v>
                      </c:pt>
                      <c:pt idx="20">
                        <c:v>95.781859999999995</c:v>
                      </c:pt>
                      <c:pt idx="21">
                        <c:v>97.12276</c:v>
                      </c:pt>
                      <c:pt idx="22">
                        <c:v>98.372950000000003</c:v>
                      </c:pt>
                      <c:pt idx="23">
                        <c:v>99.544470000000004</c:v>
                      </c:pt>
                      <c:pt idx="24">
                        <c:v>100.64706</c:v>
                      </c:pt>
                      <c:pt idx="25">
                        <c:v>101.68875</c:v>
                      </c:pt>
                      <c:pt idx="26">
                        <c:v>102.67619999999999</c:v>
                      </c:pt>
                      <c:pt idx="27">
                        <c:v>103.61506</c:v>
                      </c:pt>
                      <c:pt idx="28">
                        <c:v>104.51009000000001</c:v>
                      </c:pt>
                      <c:pt idx="29">
                        <c:v>105.36539999999999</c:v>
                      </c:pt>
                      <c:pt idx="30">
                        <c:v>106.18453</c:v>
                      </c:pt>
                      <c:pt idx="31">
                        <c:v>106.97056000000001</c:v>
                      </c:pt>
                      <c:pt idx="32">
                        <c:v>107.72619</c:v>
                      </c:pt>
                      <c:pt idx="33">
                        <c:v>108.4538</c:v>
                      </c:pt>
                      <c:pt idx="34">
                        <c:v>109.15549</c:v>
                      </c:pt>
                      <c:pt idx="35">
                        <c:v>109.83313</c:v>
                      </c:pt>
                      <c:pt idx="36">
                        <c:v>110.48841</c:v>
                      </c:pt>
                      <c:pt idx="37">
                        <c:v>111.12281</c:v>
                      </c:pt>
                      <c:pt idx="38">
                        <c:v>111.73771000000001</c:v>
                      </c:pt>
                      <c:pt idx="39">
                        <c:v>112.33431</c:v>
                      </c:pt>
                      <c:pt idx="40">
                        <c:v>112.91374</c:v>
                      </c:pt>
                      <c:pt idx="41">
                        <c:v>113.477</c:v>
                      </c:pt>
                      <c:pt idx="42">
                        <c:v>114.02500999999999</c:v>
                      </c:pt>
                      <c:pt idx="43">
                        <c:v>114.55862999999999</c:v>
                      </c:pt>
                      <c:pt idx="44">
                        <c:v>115.07863</c:v>
                      </c:pt>
                      <c:pt idx="45">
                        <c:v>115.58571000000001</c:v>
                      </c:pt>
                      <c:pt idx="46">
                        <c:v>116.08055</c:v>
                      </c:pt>
                      <c:pt idx="47">
                        <c:v>116.56375</c:v>
                      </c:pt>
                      <c:pt idx="48">
                        <c:v>117.03586</c:v>
                      </c:pt>
                      <c:pt idx="49">
                        <c:v>117.49742999999999</c:v>
                      </c:pt>
                      <c:pt idx="50">
                        <c:v>117.94892</c:v>
                      </c:pt>
                      <c:pt idx="51">
                        <c:v>118.39079</c:v>
                      </c:pt>
                      <c:pt idx="52">
                        <c:v>118.82348</c:v>
                      </c:pt>
                      <c:pt idx="53">
                        <c:v>119.24736</c:v>
                      </c:pt>
                      <c:pt idx="54">
                        <c:v>119.66282</c:v>
                      </c:pt>
                      <c:pt idx="55">
                        <c:v>120.07019</c:v>
                      </c:pt>
                      <c:pt idx="56">
                        <c:v>120.46981</c:v>
                      </c:pt>
                      <c:pt idx="57">
                        <c:v>120.86197</c:v>
                      </c:pt>
                      <c:pt idx="58">
                        <c:v>121.24697</c:v>
                      </c:pt>
                      <c:pt idx="59">
                        <c:v>121.62506999999999</c:v>
                      </c:pt>
                      <c:pt idx="60">
                        <c:v>121.99654</c:v>
                      </c:pt>
                      <c:pt idx="61">
                        <c:v>122.36161</c:v>
                      </c:pt>
                      <c:pt idx="62">
                        <c:v>122.72051</c:v>
                      </c:pt>
                      <c:pt idx="63">
                        <c:v>123.07347</c:v>
                      </c:pt>
                      <c:pt idx="64">
                        <c:v>123.42067</c:v>
                      </c:pt>
                      <c:pt idx="65">
                        <c:v>123.76232</c:v>
                      </c:pt>
                      <c:pt idx="66">
                        <c:v>124.09860999999999</c:v>
                      </c:pt>
                      <c:pt idx="67">
                        <c:v>124.4297</c:v>
                      </c:pt>
                      <c:pt idx="68">
                        <c:v>124.75576</c:v>
                      </c:pt>
                      <c:pt idx="69">
                        <c:v>125.07696</c:v>
                      </c:pt>
                      <c:pt idx="70">
                        <c:v>125.39344</c:v>
                      </c:pt>
                      <c:pt idx="71">
                        <c:v>125.70535</c:v>
                      </c:pt>
                      <c:pt idx="72">
                        <c:v>126.01282</c:v>
                      </c:pt>
                      <c:pt idx="73">
                        <c:v>126.31599</c:v>
                      </c:pt>
                      <c:pt idx="74">
                        <c:v>126.61498</c:v>
                      </c:pt>
                      <c:pt idx="75">
                        <c:v>126.90992</c:v>
                      </c:pt>
                      <c:pt idx="76">
                        <c:v>127.2009</c:v>
                      </c:pt>
                      <c:pt idx="77">
                        <c:v>127.48806</c:v>
                      </c:pt>
                      <c:pt idx="78">
                        <c:v>127.77149</c:v>
                      </c:pt>
                      <c:pt idx="79">
                        <c:v>128.05128999999999</c:v>
                      </c:pt>
                      <c:pt idx="80">
                        <c:v>128.32755</c:v>
                      </c:pt>
                      <c:pt idx="81">
                        <c:v>128.60038</c:v>
                      </c:pt>
                      <c:pt idx="82">
                        <c:v>128.86986999999999</c:v>
                      </c:pt>
                      <c:pt idx="83">
                        <c:v>129.13609</c:v>
                      </c:pt>
                      <c:pt idx="84">
                        <c:v>129.39912000000001</c:v>
                      </c:pt>
                      <c:pt idx="85">
                        <c:v>129.65906000000001</c:v>
                      </c:pt>
                      <c:pt idx="86">
                        <c:v>129.91596999999999</c:v>
                      </c:pt>
                      <c:pt idx="87">
                        <c:v>130.16994</c:v>
                      </c:pt>
                      <c:pt idx="88">
                        <c:v>130.42102</c:v>
                      </c:pt>
                      <c:pt idx="89">
                        <c:v>130.66928999999999</c:v>
                      </c:pt>
                      <c:pt idx="90">
                        <c:v>130.91480999999999</c:v>
                      </c:pt>
                      <c:pt idx="91">
                        <c:v>131.15764999999999</c:v>
                      </c:pt>
                      <c:pt idx="92">
                        <c:v>131.39787000000001</c:v>
                      </c:pt>
                      <c:pt idx="93">
                        <c:v>131.63552999999999</c:v>
                      </c:pt>
                      <c:pt idx="94">
                        <c:v>131.87067999999999</c:v>
                      </c:pt>
                      <c:pt idx="95">
                        <c:v>132.10337999999999</c:v>
                      </c:pt>
                      <c:pt idx="96">
                        <c:v>132.33367999999999</c:v>
                      </c:pt>
                      <c:pt idx="97">
                        <c:v>132.56164000000001</c:v>
                      </c:pt>
                      <c:pt idx="98">
                        <c:v>132.78730999999999</c:v>
                      </c:pt>
                      <c:pt idx="99">
                        <c:v>133.01073</c:v>
                      </c:pt>
                      <c:pt idx="100">
                        <c:v>133.23195000000001</c:v>
                      </c:pt>
                      <c:pt idx="101">
                        <c:v>133.45101</c:v>
                      </c:pt>
                      <c:pt idx="102">
                        <c:v>133.66795999999999</c:v>
                      </c:pt>
                      <c:pt idx="103">
                        <c:v>133.88284999999999</c:v>
                      </c:pt>
                      <c:pt idx="104">
                        <c:v>134.09571</c:v>
                      </c:pt>
                      <c:pt idx="105">
                        <c:v>134.30658</c:v>
                      </c:pt>
                      <c:pt idx="106">
                        <c:v>134.51551000000001</c:v>
                      </c:pt>
                      <c:pt idx="107">
                        <c:v>134.72252</c:v>
                      </c:pt>
                      <c:pt idx="108">
                        <c:v>134.92767000000001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'for graphs'!$A$3:$A$111</c15:sqref>
                        </c15:formulaRef>
                      </c:ext>
                    </c:extLst>
                    <c:numCache>
                      <c:formatCode>General</c:formatCode>
                      <c:ptCount val="109"/>
                      <c:pt idx="0">
                        <c:v>0.1</c:v>
                      </c:pt>
                      <c:pt idx="1">
                        <c:v>0.2</c:v>
                      </c:pt>
                      <c:pt idx="2">
                        <c:v>0.3</c:v>
                      </c:pt>
                      <c:pt idx="3">
                        <c:v>0.4</c:v>
                      </c:pt>
                      <c:pt idx="4">
                        <c:v>0.5</c:v>
                      </c:pt>
                      <c:pt idx="5">
                        <c:v>0.6</c:v>
                      </c:pt>
                      <c:pt idx="6">
                        <c:v>0.7</c:v>
                      </c:pt>
                      <c:pt idx="7">
                        <c:v>0.8</c:v>
                      </c:pt>
                      <c:pt idx="8">
                        <c:v>0.9</c:v>
                      </c:pt>
                      <c:pt idx="9">
                        <c:v>1</c:v>
                      </c:pt>
                      <c:pt idx="10">
                        <c:v>2</c:v>
                      </c:pt>
                      <c:pt idx="11">
                        <c:v>3</c:v>
                      </c:pt>
                      <c:pt idx="12">
                        <c:v>4</c:v>
                      </c:pt>
                      <c:pt idx="13">
                        <c:v>5</c:v>
                      </c:pt>
                      <c:pt idx="14">
                        <c:v>6</c:v>
                      </c:pt>
                      <c:pt idx="15">
                        <c:v>7</c:v>
                      </c:pt>
                      <c:pt idx="16">
                        <c:v>8</c:v>
                      </c:pt>
                      <c:pt idx="17">
                        <c:v>9</c:v>
                      </c:pt>
                      <c:pt idx="18">
                        <c:v>10</c:v>
                      </c:pt>
                      <c:pt idx="19">
                        <c:v>11</c:v>
                      </c:pt>
                      <c:pt idx="20">
                        <c:v>12</c:v>
                      </c:pt>
                      <c:pt idx="21">
                        <c:v>13</c:v>
                      </c:pt>
                      <c:pt idx="22">
                        <c:v>14</c:v>
                      </c:pt>
                      <c:pt idx="23">
                        <c:v>15</c:v>
                      </c:pt>
                      <c:pt idx="24">
                        <c:v>16</c:v>
                      </c:pt>
                      <c:pt idx="25">
                        <c:v>17</c:v>
                      </c:pt>
                      <c:pt idx="26">
                        <c:v>18</c:v>
                      </c:pt>
                      <c:pt idx="27">
                        <c:v>19</c:v>
                      </c:pt>
                      <c:pt idx="28">
                        <c:v>20</c:v>
                      </c:pt>
                      <c:pt idx="29">
                        <c:v>21</c:v>
                      </c:pt>
                      <c:pt idx="30">
                        <c:v>22</c:v>
                      </c:pt>
                      <c:pt idx="31">
                        <c:v>23</c:v>
                      </c:pt>
                      <c:pt idx="32">
                        <c:v>24</c:v>
                      </c:pt>
                      <c:pt idx="33">
                        <c:v>25</c:v>
                      </c:pt>
                      <c:pt idx="34">
                        <c:v>26</c:v>
                      </c:pt>
                      <c:pt idx="35">
                        <c:v>27</c:v>
                      </c:pt>
                      <c:pt idx="36">
                        <c:v>28</c:v>
                      </c:pt>
                      <c:pt idx="37">
                        <c:v>29</c:v>
                      </c:pt>
                      <c:pt idx="38">
                        <c:v>30</c:v>
                      </c:pt>
                      <c:pt idx="39">
                        <c:v>31</c:v>
                      </c:pt>
                      <c:pt idx="40">
                        <c:v>32</c:v>
                      </c:pt>
                      <c:pt idx="41">
                        <c:v>33</c:v>
                      </c:pt>
                      <c:pt idx="42">
                        <c:v>34</c:v>
                      </c:pt>
                      <c:pt idx="43">
                        <c:v>35</c:v>
                      </c:pt>
                      <c:pt idx="44">
                        <c:v>36</c:v>
                      </c:pt>
                      <c:pt idx="45">
                        <c:v>37</c:v>
                      </c:pt>
                      <c:pt idx="46">
                        <c:v>38</c:v>
                      </c:pt>
                      <c:pt idx="47">
                        <c:v>39</c:v>
                      </c:pt>
                      <c:pt idx="48">
                        <c:v>40</c:v>
                      </c:pt>
                      <c:pt idx="49">
                        <c:v>41</c:v>
                      </c:pt>
                      <c:pt idx="50">
                        <c:v>42</c:v>
                      </c:pt>
                      <c:pt idx="51">
                        <c:v>43</c:v>
                      </c:pt>
                      <c:pt idx="52">
                        <c:v>44</c:v>
                      </c:pt>
                      <c:pt idx="53">
                        <c:v>45</c:v>
                      </c:pt>
                      <c:pt idx="54">
                        <c:v>46</c:v>
                      </c:pt>
                      <c:pt idx="55">
                        <c:v>47</c:v>
                      </c:pt>
                      <c:pt idx="56">
                        <c:v>48</c:v>
                      </c:pt>
                      <c:pt idx="57">
                        <c:v>49</c:v>
                      </c:pt>
                      <c:pt idx="58">
                        <c:v>50</c:v>
                      </c:pt>
                      <c:pt idx="59">
                        <c:v>51</c:v>
                      </c:pt>
                      <c:pt idx="60">
                        <c:v>52</c:v>
                      </c:pt>
                      <c:pt idx="61">
                        <c:v>53</c:v>
                      </c:pt>
                      <c:pt idx="62">
                        <c:v>54</c:v>
                      </c:pt>
                      <c:pt idx="63">
                        <c:v>55</c:v>
                      </c:pt>
                      <c:pt idx="64">
                        <c:v>56</c:v>
                      </c:pt>
                      <c:pt idx="65">
                        <c:v>57</c:v>
                      </c:pt>
                      <c:pt idx="66">
                        <c:v>58</c:v>
                      </c:pt>
                      <c:pt idx="67">
                        <c:v>59</c:v>
                      </c:pt>
                      <c:pt idx="68">
                        <c:v>60</c:v>
                      </c:pt>
                      <c:pt idx="69">
                        <c:v>61</c:v>
                      </c:pt>
                      <c:pt idx="70">
                        <c:v>62</c:v>
                      </c:pt>
                      <c:pt idx="71">
                        <c:v>63</c:v>
                      </c:pt>
                      <c:pt idx="72">
                        <c:v>64</c:v>
                      </c:pt>
                      <c:pt idx="73">
                        <c:v>65</c:v>
                      </c:pt>
                      <c:pt idx="74">
                        <c:v>66</c:v>
                      </c:pt>
                      <c:pt idx="75">
                        <c:v>67</c:v>
                      </c:pt>
                      <c:pt idx="76">
                        <c:v>68</c:v>
                      </c:pt>
                      <c:pt idx="77">
                        <c:v>69</c:v>
                      </c:pt>
                      <c:pt idx="78">
                        <c:v>70</c:v>
                      </c:pt>
                      <c:pt idx="79">
                        <c:v>71</c:v>
                      </c:pt>
                      <c:pt idx="80">
                        <c:v>72</c:v>
                      </c:pt>
                      <c:pt idx="81">
                        <c:v>73</c:v>
                      </c:pt>
                      <c:pt idx="82">
                        <c:v>74</c:v>
                      </c:pt>
                      <c:pt idx="83">
                        <c:v>75</c:v>
                      </c:pt>
                      <c:pt idx="84">
                        <c:v>76</c:v>
                      </c:pt>
                      <c:pt idx="85">
                        <c:v>77</c:v>
                      </c:pt>
                      <c:pt idx="86">
                        <c:v>78</c:v>
                      </c:pt>
                      <c:pt idx="87">
                        <c:v>79</c:v>
                      </c:pt>
                      <c:pt idx="88">
                        <c:v>80</c:v>
                      </c:pt>
                      <c:pt idx="89">
                        <c:v>81</c:v>
                      </c:pt>
                      <c:pt idx="90">
                        <c:v>82</c:v>
                      </c:pt>
                      <c:pt idx="91">
                        <c:v>83</c:v>
                      </c:pt>
                      <c:pt idx="92">
                        <c:v>84</c:v>
                      </c:pt>
                      <c:pt idx="93">
                        <c:v>85</c:v>
                      </c:pt>
                      <c:pt idx="94">
                        <c:v>86</c:v>
                      </c:pt>
                      <c:pt idx="95">
                        <c:v>87</c:v>
                      </c:pt>
                      <c:pt idx="96">
                        <c:v>88</c:v>
                      </c:pt>
                      <c:pt idx="97">
                        <c:v>89</c:v>
                      </c:pt>
                      <c:pt idx="98">
                        <c:v>90</c:v>
                      </c:pt>
                      <c:pt idx="99">
                        <c:v>91</c:v>
                      </c:pt>
                      <c:pt idx="100">
                        <c:v>92</c:v>
                      </c:pt>
                      <c:pt idx="101">
                        <c:v>93</c:v>
                      </c:pt>
                      <c:pt idx="102">
                        <c:v>94</c:v>
                      </c:pt>
                      <c:pt idx="103">
                        <c:v>95</c:v>
                      </c:pt>
                      <c:pt idx="104">
                        <c:v>96</c:v>
                      </c:pt>
                      <c:pt idx="105">
                        <c:v>97</c:v>
                      </c:pt>
                      <c:pt idx="106">
                        <c:v>98</c:v>
                      </c:pt>
                      <c:pt idx="107">
                        <c:v>99</c:v>
                      </c:pt>
                      <c:pt idx="108">
                        <c:v>100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'for graphs'!$J$2</c15:sqref>
                        </c15:formulaRef>
                      </c:ext>
                    </c:extLst>
                    <c:strCache>
                      <c:ptCount val="1"/>
                      <c:pt idx="0">
                        <c:v>MgCl₂ (2 - 1)</c:v>
                      </c:pt>
                    </c:strCache>
                  </c:strRef>
                </c:tx>
                <c:spPr>
                  <a:ln w="19050" cap="rnd">
                    <a:solidFill>
                      <a:srgbClr val="00B050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'for graphs'!$J$3:$J$111</c15:sqref>
                        </c15:formulaRef>
                      </c:ext>
                    </c:extLst>
                    <c:numCache>
                      <c:formatCode>General</c:formatCode>
                      <c:ptCount val="109"/>
                      <c:pt idx="0">
                        <c:v>47.007570000000001</c:v>
                      </c:pt>
                      <c:pt idx="1">
                        <c:v>55.637059999999998</c:v>
                      </c:pt>
                      <c:pt idx="2">
                        <c:v>60.904089999999997</c:v>
                      </c:pt>
                      <c:pt idx="3">
                        <c:v>64.744619999999998</c:v>
                      </c:pt>
                      <c:pt idx="4">
                        <c:v>67.784930000000003</c:v>
                      </c:pt>
                      <c:pt idx="5">
                        <c:v>70.309960000000004</c:v>
                      </c:pt>
                      <c:pt idx="6">
                        <c:v>72.474209999999999</c:v>
                      </c:pt>
                      <c:pt idx="7">
                        <c:v>74.371129999999994</c:v>
                      </c:pt>
                      <c:pt idx="8">
                        <c:v>76.061700000000002</c:v>
                      </c:pt>
                      <c:pt idx="9">
                        <c:v>77.587969999999999</c:v>
                      </c:pt>
                      <c:pt idx="10">
                        <c:v>87.971429999999998</c:v>
                      </c:pt>
                      <c:pt idx="11">
                        <c:v>94.335400000000007</c:v>
                      </c:pt>
                      <c:pt idx="12">
                        <c:v>98.98845</c:v>
                      </c:pt>
                      <c:pt idx="13">
                        <c:v>102.67959</c:v>
                      </c:pt>
                      <c:pt idx="14">
                        <c:v>105.75027</c:v>
                      </c:pt>
                      <c:pt idx="15">
                        <c:v>108.38592</c:v>
                      </c:pt>
                      <c:pt idx="16">
                        <c:v>110.69883</c:v>
                      </c:pt>
                      <c:pt idx="17">
                        <c:v>112.76237</c:v>
                      </c:pt>
                      <c:pt idx="18">
                        <c:v>114.62716</c:v>
                      </c:pt>
                      <c:pt idx="19">
                        <c:v>116.32966</c:v>
                      </c:pt>
                      <c:pt idx="20">
                        <c:v>117.89703</c:v>
                      </c:pt>
                      <c:pt idx="21">
                        <c:v>119.35004000000001</c:v>
                      </c:pt>
                      <c:pt idx="22">
                        <c:v>120.70499</c:v>
                      </c:pt>
                      <c:pt idx="23">
                        <c:v>121.97485</c:v>
                      </c:pt>
                      <c:pt idx="24">
                        <c:v>123.17016</c:v>
                      </c:pt>
                      <c:pt idx="25">
                        <c:v>124.29958999999999</c:v>
                      </c:pt>
                      <c:pt idx="26">
                        <c:v>125.37035</c:v>
                      </c:pt>
                      <c:pt idx="27">
                        <c:v>126.38853</c:v>
                      </c:pt>
                      <c:pt idx="28">
                        <c:v>127.35929</c:v>
                      </c:pt>
                      <c:pt idx="29">
                        <c:v>128.28707</c:v>
                      </c:pt>
                      <c:pt idx="30">
                        <c:v>129.17569</c:v>
                      </c:pt>
                      <c:pt idx="31">
                        <c:v>130.02848</c:v>
                      </c:pt>
                      <c:pt idx="32">
                        <c:v>130.84836999999999</c:v>
                      </c:pt>
                      <c:pt idx="33">
                        <c:v>131.63793000000001</c:v>
                      </c:pt>
                      <c:pt idx="34">
                        <c:v>132.39941999999999</c:v>
                      </c:pt>
                      <c:pt idx="35">
                        <c:v>133.13488000000001</c:v>
                      </c:pt>
                      <c:pt idx="36">
                        <c:v>133.84612999999999</c:v>
                      </c:pt>
                      <c:pt idx="37">
                        <c:v>134.53477000000001</c:v>
                      </c:pt>
                      <c:pt idx="38">
                        <c:v>135.20228</c:v>
                      </c:pt>
                      <c:pt idx="39">
                        <c:v>135.84998999999999</c:v>
                      </c:pt>
                      <c:pt idx="40">
                        <c:v>136.47909000000001</c:v>
                      </c:pt>
                      <c:pt idx="41">
                        <c:v>137.09067999999999</c:v>
                      </c:pt>
                      <c:pt idx="42">
                        <c:v>137.68575999999999</c:v>
                      </c:pt>
                      <c:pt idx="43">
                        <c:v>138.26525000000001</c:v>
                      </c:pt>
                      <c:pt idx="44">
                        <c:v>138.82997</c:v>
                      </c:pt>
                      <c:pt idx="45">
                        <c:v>139.38070999999999</c:v>
                      </c:pt>
                      <c:pt idx="46">
                        <c:v>139.91818000000001</c:v>
                      </c:pt>
                      <c:pt idx="47">
                        <c:v>140.44304</c:v>
                      </c:pt>
                      <c:pt idx="48">
                        <c:v>140.95589000000001</c:v>
                      </c:pt>
                      <c:pt idx="49">
                        <c:v>141.4573</c:v>
                      </c:pt>
                      <c:pt idx="50">
                        <c:v>141.9478</c:v>
                      </c:pt>
                      <c:pt idx="51">
                        <c:v>142.42788999999999</c:v>
                      </c:pt>
                      <c:pt idx="52">
                        <c:v>142.898</c:v>
                      </c:pt>
                      <c:pt idx="53">
                        <c:v>143.35857999999999</c:v>
                      </c:pt>
                      <c:pt idx="54">
                        <c:v>143.81003000000001</c:v>
                      </c:pt>
                      <c:pt idx="55">
                        <c:v>144.25271000000001</c:v>
                      </c:pt>
                      <c:pt idx="56">
                        <c:v>144.68699000000001</c:v>
                      </c:pt>
                      <c:pt idx="57">
                        <c:v>145.11319</c:v>
                      </c:pt>
                      <c:pt idx="58">
                        <c:v>145.53162</c:v>
                      </c:pt>
                      <c:pt idx="59">
                        <c:v>145.94257999999999</c:v>
                      </c:pt>
                      <c:pt idx="60">
                        <c:v>146.34634</c:v>
                      </c:pt>
                      <c:pt idx="61">
                        <c:v>146.74316999999999</c:v>
                      </c:pt>
                      <c:pt idx="62">
                        <c:v>147.13330999999999</c:v>
                      </c:pt>
                      <c:pt idx="63">
                        <c:v>147.51698999999999</c:v>
                      </c:pt>
                      <c:pt idx="64">
                        <c:v>147.89445000000001</c:v>
                      </c:pt>
                      <c:pt idx="65">
                        <c:v>148.26588000000001</c:v>
                      </c:pt>
                      <c:pt idx="66">
                        <c:v>148.63149999999999</c:v>
                      </c:pt>
                      <c:pt idx="67">
                        <c:v>148.99148</c:v>
                      </c:pt>
                      <c:pt idx="68">
                        <c:v>149.34601000000001</c:v>
                      </c:pt>
                      <c:pt idx="69">
                        <c:v>149.69525999999999</c:v>
                      </c:pt>
                      <c:pt idx="70">
                        <c:v>150.0394</c:v>
                      </c:pt>
                      <c:pt idx="71">
                        <c:v>150.37858</c:v>
                      </c:pt>
                      <c:pt idx="72">
                        <c:v>150.71295000000001</c:v>
                      </c:pt>
                      <c:pt idx="73">
                        <c:v>151.04265000000001</c:v>
                      </c:pt>
                      <c:pt idx="74">
                        <c:v>151.36780999999999</c:v>
                      </c:pt>
                      <c:pt idx="75">
                        <c:v>151.68858</c:v>
                      </c:pt>
                      <c:pt idx="76">
                        <c:v>152.00506999999999</c:v>
                      </c:pt>
                      <c:pt idx="77">
                        <c:v>152.31738999999999</c:v>
                      </c:pt>
                      <c:pt idx="78">
                        <c:v>152.62567999999999</c:v>
                      </c:pt>
                      <c:pt idx="79">
                        <c:v>152.93002999999999</c:v>
                      </c:pt>
                      <c:pt idx="80">
                        <c:v>153.23053999999999</c:v>
                      </c:pt>
                      <c:pt idx="81">
                        <c:v>153.52733000000001</c:v>
                      </c:pt>
                      <c:pt idx="82">
                        <c:v>153.82049000000001</c:v>
                      </c:pt>
                      <c:pt idx="83">
                        <c:v>154.11009999999999</c:v>
                      </c:pt>
                      <c:pt idx="84">
                        <c:v>154.39626999999999</c:v>
                      </c:pt>
                      <c:pt idx="85">
                        <c:v>154.67907</c:v>
                      </c:pt>
                      <c:pt idx="86">
                        <c:v>154.95858000000001</c:v>
                      </c:pt>
                      <c:pt idx="87">
                        <c:v>155.23490000000001</c:v>
                      </c:pt>
                      <c:pt idx="88">
                        <c:v>155.50809000000001</c:v>
                      </c:pt>
                      <c:pt idx="89">
                        <c:v>155.77823000000001</c:v>
                      </c:pt>
                      <c:pt idx="90">
                        <c:v>156.04539</c:v>
                      </c:pt>
                      <c:pt idx="91">
                        <c:v>156.30963</c:v>
                      </c:pt>
                      <c:pt idx="92">
                        <c:v>156.57103000000001</c:v>
                      </c:pt>
                      <c:pt idx="93">
                        <c:v>156.82965999999999</c:v>
                      </c:pt>
                      <c:pt idx="94">
                        <c:v>157.08555999999999</c:v>
                      </c:pt>
                      <c:pt idx="95">
                        <c:v>157.33879999999999</c:v>
                      </c:pt>
                      <c:pt idx="96">
                        <c:v>157.58944</c:v>
                      </c:pt>
                      <c:pt idx="97">
                        <c:v>157.83753999999999</c:v>
                      </c:pt>
                      <c:pt idx="98">
                        <c:v>158.08314999999999</c:v>
                      </c:pt>
                      <c:pt idx="99">
                        <c:v>158.32631000000001</c:v>
                      </c:pt>
                      <c:pt idx="100">
                        <c:v>158.56709000000001</c:v>
                      </c:pt>
                      <c:pt idx="101">
                        <c:v>158.80554000000001</c:v>
                      </c:pt>
                      <c:pt idx="102">
                        <c:v>159.04168999999999</c:v>
                      </c:pt>
                      <c:pt idx="103">
                        <c:v>159.27558999999999</c:v>
                      </c:pt>
                      <c:pt idx="104">
                        <c:v>159.50729999999999</c:v>
                      </c:pt>
                      <c:pt idx="105">
                        <c:v>159.73685</c:v>
                      </c:pt>
                      <c:pt idx="106">
                        <c:v>159.96428</c:v>
                      </c:pt>
                      <c:pt idx="107">
                        <c:v>160.18964</c:v>
                      </c:pt>
                      <c:pt idx="108">
                        <c:v>160.41297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'for graphs'!$A$3:$A$111</c15:sqref>
                        </c15:formulaRef>
                      </c:ext>
                    </c:extLst>
                    <c:numCache>
                      <c:formatCode>General</c:formatCode>
                      <c:ptCount val="109"/>
                      <c:pt idx="0">
                        <c:v>0.1</c:v>
                      </c:pt>
                      <c:pt idx="1">
                        <c:v>0.2</c:v>
                      </c:pt>
                      <c:pt idx="2">
                        <c:v>0.3</c:v>
                      </c:pt>
                      <c:pt idx="3">
                        <c:v>0.4</c:v>
                      </c:pt>
                      <c:pt idx="4">
                        <c:v>0.5</c:v>
                      </c:pt>
                      <c:pt idx="5">
                        <c:v>0.6</c:v>
                      </c:pt>
                      <c:pt idx="6">
                        <c:v>0.7</c:v>
                      </c:pt>
                      <c:pt idx="7">
                        <c:v>0.8</c:v>
                      </c:pt>
                      <c:pt idx="8">
                        <c:v>0.9</c:v>
                      </c:pt>
                      <c:pt idx="9">
                        <c:v>1</c:v>
                      </c:pt>
                      <c:pt idx="10">
                        <c:v>2</c:v>
                      </c:pt>
                      <c:pt idx="11">
                        <c:v>3</c:v>
                      </c:pt>
                      <c:pt idx="12">
                        <c:v>4</c:v>
                      </c:pt>
                      <c:pt idx="13">
                        <c:v>5</c:v>
                      </c:pt>
                      <c:pt idx="14">
                        <c:v>6</c:v>
                      </c:pt>
                      <c:pt idx="15">
                        <c:v>7</c:v>
                      </c:pt>
                      <c:pt idx="16">
                        <c:v>8</c:v>
                      </c:pt>
                      <c:pt idx="17">
                        <c:v>9</c:v>
                      </c:pt>
                      <c:pt idx="18">
                        <c:v>10</c:v>
                      </c:pt>
                      <c:pt idx="19">
                        <c:v>11</c:v>
                      </c:pt>
                      <c:pt idx="20">
                        <c:v>12</c:v>
                      </c:pt>
                      <c:pt idx="21">
                        <c:v>13</c:v>
                      </c:pt>
                      <c:pt idx="22">
                        <c:v>14</c:v>
                      </c:pt>
                      <c:pt idx="23">
                        <c:v>15</c:v>
                      </c:pt>
                      <c:pt idx="24">
                        <c:v>16</c:v>
                      </c:pt>
                      <c:pt idx="25">
                        <c:v>17</c:v>
                      </c:pt>
                      <c:pt idx="26">
                        <c:v>18</c:v>
                      </c:pt>
                      <c:pt idx="27">
                        <c:v>19</c:v>
                      </c:pt>
                      <c:pt idx="28">
                        <c:v>20</c:v>
                      </c:pt>
                      <c:pt idx="29">
                        <c:v>21</c:v>
                      </c:pt>
                      <c:pt idx="30">
                        <c:v>22</c:v>
                      </c:pt>
                      <c:pt idx="31">
                        <c:v>23</c:v>
                      </c:pt>
                      <c:pt idx="32">
                        <c:v>24</c:v>
                      </c:pt>
                      <c:pt idx="33">
                        <c:v>25</c:v>
                      </c:pt>
                      <c:pt idx="34">
                        <c:v>26</c:v>
                      </c:pt>
                      <c:pt idx="35">
                        <c:v>27</c:v>
                      </c:pt>
                      <c:pt idx="36">
                        <c:v>28</c:v>
                      </c:pt>
                      <c:pt idx="37">
                        <c:v>29</c:v>
                      </c:pt>
                      <c:pt idx="38">
                        <c:v>30</c:v>
                      </c:pt>
                      <c:pt idx="39">
                        <c:v>31</c:v>
                      </c:pt>
                      <c:pt idx="40">
                        <c:v>32</c:v>
                      </c:pt>
                      <c:pt idx="41">
                        <c:v>33</c:v>
                      </c:pt>
                      <c:pt idx="42">
                        <c:v>34</c:v>
                      </c:pt>
                      <c:pt idx="43">
                        <c:v>35</c:v>
                      </c:pt>
                      <c:pt idx="44">
                        <c:v>36</c:v>
                      </c:pt>
                      <c:pt idx="45">
                        <c:v>37</c:v>
                      </c:pt>
                      <c:pt idx="46">
                        <c:v>38</c:v>
                      </c:pt>
                      <c:pt idx="47">
                        <c:v>39</c:v>
                      </c:pt>
                      <c:pt idx="48">
                        <c:v>40</c:v>
                      </c:pt>
                      <c:pt idx="49">
                        <c:v>41</c:v>
                      </c:pt>
                      <c:pt idx="50">
                        <c:v>42</c:v>
                      </c:pt>
                      <c:pt idx="51">
                        <c:v>43</c:v>
                      </c:pt>
                      <c:pt idx="52">
                        <c:v>44</c:v>
                      </c:pt>
                      <c:pt idx="53">
                        <c:v>45</c:v>
                      </c:pt>
                      <c:pt idx="54">
                        <c:v>46</c:v>
                      </c:pt>
                      <c:pt idx="55">
                        <c:v>47</c:v>
                      </c:pt>
                      <c:pt idx="56">
                        <c:v>48</c:v>
                      </c:pt>
                      <c:pt idx="57">
                        <c:v>49</c:v>
                      </c:pt>
                      <c:pt idx="58">
                        <c:v>50</c:v>
                      </c:pt>
                      <c:pt idx="59">
                        <c:v>51</c:v>
                      </c:pt>
                      <c:pt idx="60">
                        <c:v>52</c:v>
                      </c:pt>
                      <c:pt idx="61">
                        <c:v>53</c:v>
                      </c:pt>
                      <c:pt idx="62">
                        <c:v>54</c:v>
                      </c:pt>
                      <c:pt idx="63">
                        <c:v>55</c:v>
                      </c:pt>
                      <c:pt idx="64">
                        <c:v>56</c:v>
                      </c:pt>
                      <c:pt idx="65">
                        <c:v>57</c:v>
                      </c:pt>
                      <c:pt idx="66">
                        <c:v>58</c:v>
                      </c:pt>
                      <c:pt idx="67">
                        <c:v>59</c:v>
                      </c:pt>
                      <c:pt idx="68">
                        <c:v>60</c:v>
                      </c:pt>
                      <c:pt idx="69">
                        <c:v>61</c:v>
                      </c:pt>
                      <c:pt idx="70">
                        <c:v>62</c:v>
                      </c:pt>
                      <c:pt idx="71">
                        <c:v>63</c:v>
                      </c:pt>
                      <c:pt idx="72">
                        <c:v>64</c:v>
                      </c:pt>
                      <c:pt idx="73">
                        <c:v>65</c:v>
                      </c:pt>
                      <c:pt idx="74">
                        <c:v>66</c:v>
                      </c:pt>
                      <c:pt idx="75">
                        <c:v>67</c:v>
                      </c:pt>
                      <c:pt idx="76">
                        <c:v>68</c:v>
                      </c:pt>
                      <c:pt idx="77">
                        <c:v>69</c:v>
                      </c:pt>
                      <c:pt idx="78">
                        <c:v>70</c:v>
                      </c:pt>
                      <c:pt idx="79">
                        <c:v>71</c:v>
                      </c:pt>
                      <c:pt idx="80">
                        <c:v>72</c:v>
                      </c:pt>
                      <c:pt idx="81">
                        <c:v>73</c:v>
                      </c:pt>
                      <c:pt idx="82">
                        <c:v>74</c:v>
                      </c:pt>
                      <c:pt idx="83">
                        <c:v>75</c:v>
                      </c:pt>
                      <c:pt idx="84">
                        <c:v>76</c:v>
                      </c:pt>
                      <c:pt idx="85">
                        <c:v>77</c:v>
                      </c:pt>
                      <c:pt idx="86">
                        <c:v>78</c:v>
                      </c:pt>
                      <c:pt idx="87">
                        <c:v>79</c:v>
                      </c:pt>
                      <c:pt idx="88">
                        <c:v>80</c:v>
                      </c:pt>
                      <c:pt idx="89">
                        <c:v>81</c:v>
                      </c:pt>
                      <c:pt idx="90">
                        <c:v>82</c:v>
                      </c:pt>
                      <c:pt idx="91">
                        <c:v>83</c:v>
                      </c:pt>
                      <c:pt idx="92">
                        <c:v>84</c:v>
                      </c:pt>
                      <c:pt idx="93">
                        <c:v>85</c:v>
                      </c:pt>
                      <c:pt idx="94">
                        <c:v>86</c:v>
                      </c:pt>
                      <c:pt idx="95">
                        <c:v>87</c:v>
                      </c:pt>
                      <c:pt idx="96">
                        <c:v>88</c:v>
                      </c:pt>
                      <c:pt idx="97">
                        <c:v>89</c:v>
                      </c:pt>
                      <c:pt idx="98">
                        <c:v>90</c:v>
                      </c:pt>
                      <c:pt idx="99">
                        <c:v>91</c:v>
                      </c:pt>
                      <c:pt idx="100">
                        <c:v>92</c:v>
                      </c:pt>
                      <c:pt idx="101">
                        <c:v>93</c:v>
                      </c:pt>
                      <c:pt idx="102">
                        <c:v>94</c:v>
                      </c:pt>
                      <c:pt idx="103">
                        <c:v>95</c:v>
                      </c:pt>
                      <c:pt idx="104">
                        <c:v>96</c:v>
                      </c:pt>
                      <c:pt idx="105">
                        <c:v>97</c:v>
                      </c:pt>
                      <c:pt idx="106">
                        <c:v>98</c:v>
                      </c:pt>
                      <c:pt idx="107">
                        <c:v>99</c:v>
                      </c:pt>
                      <c:pt idx="108">
                        <c:v>100</c:v>
                      </c:pt>
                    </c:numCache>
                  </c:numRef>
                </c:yVal>
                <c:smooth val="1"/>
              </c15:ser>
            </c15:filteredScatterSeries>
          </c:ext>
        </c:extLst>
      </c:scatterChart>
      <c:valAx>
        <c:axId val="378567032"/>
        <c:scaling>
          <c:orientation val="minMax"/>
          <c:max val="1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 / °C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567816"/>
        <c:crossesAt val="0.1"/>
        <c:crossBetween val="midCat"/>
      </c:valAx>
      <c:valAx>
        <c:axId val="378567816"/>
        <c:scaling>
          <c:logBase val="10"/>
          <c:orientation val="minMax"/>
          <c:max val="100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i="1"/>
                  <a:t>P</a:t>
                </a:r>
                <a:r>
                  <a:rPr lang="en-GB" baseline="-25000"/>
                  <a:t>v(w)</a:t>
                </a:r>
                <a:r>
                  <a:rPr lang="en-GB"/>
                  <a:t> / mbar</a:t>
                </a:r>
              </a:p>
            </c:rich>
          </c:tx>
          <c:layout>
            <c:manualLayout>
              <c:xMode val="edge"/>
              <c:yMode val="edge"/>
              <c:x val="2.3030338684504673E-2"/>
              <c:y val="0.401138384939025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567032"/>
        <c:crossesAt val="0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72461469605369855"/>
          <c:y val="0.64289079432384821"/>
          <c:w val="0.21203384884065643"/>
          <c:h val="0.21060582475429149"/>
        </c:manualLayout>
      </c:layout>
      <c:overlay val="0"/>
      <c:spPr>
        <a:solidFill>
          <a:schemeClr val="bg1"/>
        </a:solidFill>
        <a:ln w="1905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4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636" cy="629227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0.94968</cdr:x>
      <cdr:y>0.20105</cdr:y>
    </cdr:from>
    <cdr:to>
      <cdr:x>0.98917</cdr:x>
      <cdr:y>0.25724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32913" y="1264478"/>
          <a:ext cx="342348" cy="3533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100"/>
            <a:t>20</a:t>
          </a:r>
        </a:p>
      </cdr:txBody>
    </cdr:sp>
  </cdr:relSizeAnchor>
  <cdr:relSizeAnchor xmlns:cdr="http://schemas.openxmlformats.org/drawingml/2006/chartDrawing">
    <cdr:from>
      <cdr:x>0.94968</cdr:x>
      <cdr:y>0.2662</cdr:y>
    </cdr:from>
    <cdr:to>
      <cdr:x>0.98917</cdr:x>
      <cdr:y>0.32239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8232913" y="1674191"/>
          <a:ext cx="342348" cy="3533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12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3564" cy="62824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3564" cy="62824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0.94968</cdr:x>
      <cdr:y>0.20105</cdr:y>
    </cdr:from>
    <cdr:to>
      <cdr:x>0.98917</cdr:x>
      <cdr:y>0.25724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32913" y="1264478"/>
          <a:ext cx="342348" cy="3533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100"/>
            <a:t>20</a:t>
          </a:r>
        </a:p>
      </cdr:txBody>
    </cdr:sp>
  </cdr:relSizeAnchor>
  <cdr:relSizeAnchor xmlns:cdr="http://schemas.openxmlformats.org/drawingml/2006/chartDrawing">
    <cdr:from>
      <cdr:x>0.94968</cdr:x>
      <cdr:y>0.2662</cdr:y>
    </cdr:from>
    <cdr:to>
      <cdr:x>0.98917</cdr:x>
      <cdr:y>0.32239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8232913" y="1674191"/>
          <a:ext cx="342348" cy="3533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12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opLeftCell="C20" workbookViewId="0">
      <selection activeCell="I35" sqref="I35"/>
    </sheetView>
  </sheetViews>
  <sheetFormatPr defaultRowHeight="14.5" x14ac:dyDescent="0.35"/>
  <cols>
    <col min="8" max="8" width="27" customWidth="1"/>
    <col min="10" max="10" width="11.453125" customWidth="1"/>
  </cols>
  <sheetData>
    <row r="1" spans="1:17" x14ac:dyDescent="0.35">
      <c r="A1" t="s">
        <v>0</v>
      </c>
    </row>
    <row r="2" spans="1:17" x14ac:dyDescent="0.35">
      <c r="A2" t="s">
        <v>1</v>
      </c>
      <c r="D2" t="s">
        <v>2</v>
      </c>
      <c r="I2" s="1" t="s">
        <v>5</v>
      </c>
      <c r="J2" s="1" t="s">
        <v>7</v>
      </c>
      <c r="K2" s="1" t="s">
        <v>8</v>
      </c>
      <c r="L2" s="1" t="s">
        <v>13</v>
      </c>
      <c r="M2" s="1"/>
      <c r="N2" s="1"/>
      <c r="O2" s="1"/>
    </row>
    <row r="3" spans="1:17" x14ac:dyDescent="0.35">
      <c r="D3" t="s">
        <v>3</v>
      </c>
      <c r="H3" t="s">
        <v>6</v>
      </c>
      <c r="I3">
        <v>-1064.4100000000001</v>
      </c>
      <c r="J3">
        <v>-1150.18</v>
      </c>
      <c r="K3">
        <v>155.52000000000001</v>
      </c>
      <c r="L3" t="s">
        <v>9</v>
      </c>
      <c r="O3" t="s">
        <v>35</v>
      </c>
    </row>
    <row r="4" spans="1:17" x14ac:dyDescent="0.35">
      <c r="D4" t="s">
        <v>4</v>
      </c>
    </row>
    <row r="5" spans="1:17" x14ac:dyDescent="0.35">
      <c r="D5" t="s">
        <v>10</v>
      </c>
      <c r="M5" t="s">
        <v>16</v>
      </c>
      <c r="N5" t="s">
        <v>33</v>
      </c>
      <c r="O5" t="s">
        <v>32</v>
      </c>
    </row>
    <row r="6" spans="1:17" x14ac:dyDescent="0.35">
      <c r="P6" t="s">
        <v>14</v>
      </c>
      <c r="Q6" s="1" t="s">
        <v>15</v>
      </c>
    </row>
    <row r="7" spans="1:17" x14ac:dyDescent="0.35">
      <c r="D7" t="s">
        <v>11</v>
      </c>
      <c r="I7">
        <v>23.4</v>
      </c>
      <c r="J7">
        <v>70.2</v>
      </c>
      <c r="K7">
        <v>157</v>
      </c>
      <c r="L7">
        <v>0.1</v>
      </c>
      <c r="M7">
        <f>0.00133322*L7</f>
        <v>1.3332200000000001E-4</v>
      </c>
      <c r="N7">
        <f>M7*1000</f>
        <v>0.133322</v>
      </c>
      <c r="O7">
        <f>0.986923*M7</f>
        <v>1.31578548206E-4</v>
      </c>
      <c r="Q7">
        <f>J7-((K7/1000)*298)</f>
        <v>23.414000000000001</v>
      </c>
    </row>
    <row r="8" spans="1:17" x14ac:dyDescent="0.35">
      <c r="D8" t="s">
        <v>12</v>
      </c>
      <c r="I8">
        <v>17.3</v>
      </c>
      <c r="J8">
        <v>63.6</v>
      </c>
      <c r="K8">
        <v>155</v>
      </c>
      <c r="L8">
        <v>0.7</v>
      </c>
      <c r="M8">
        <f>0.00133322*L8</f>
        <v>9.332539999999999E-4</v>
      </c>
      <c r="N8">
        <f t="shared" ref="N8:N9" si="0">M8*1000</f>
        <v>0.93325399999999992</v>
      </c>
      <c r="O8">
        <f t="shared" ref="O8:O9" si="1">0.986923*M8</f>
        <v>9.2104983744199993E-4</v>
      </c>
      <c r="Q8">
        <f>J8-((K8/1000)*298)</f>
        <v>17.410000000000004</v>
      </c>
    </row>
    <row r="9" spans="1:17" x14ac:dyDescent="0.35">
      <c r="D9" t="s">
        <v>18</v>
      </c>
      <c r="I9">
        <v>8.1</v>
      </c>
      <c r="J9">
        <v>50</v>
      </c>
      <c r="K9">
        <v>141</v>
      </c>
      <c r="L9">
        <v>23.8</v>
      </c>
      <c r="M9">
        <f>0.00133322*L9</f>
        <v>3.1730636E-2</v>
      </c>
      <c r="N9">
        <f t="shared" si="0"/>
        <v>31.730636000000001</v>
      </c>
      <c r="O9">
        <f t="shared" si="1"/>
        <v>3.1315694473027997E-2</v>
      </c>
      <c r="Q9">
        <f>J9-((K9/1000)*298)</f>
        <v>7.9820000000000064</v>
      </c>
    </row>
    <row r="10" spans="1:17" x14ac:dyDescent="0.35">
      <c r="D10" s="1" t="s">
        <v>34</v>
      </c>
    </row>
    <row r="11" spans="1:17" x14ac:dyDescent="0.35">
      <c r="D11" s="1" t="s">
        <v>17</v>
      </c>
    </row>
    <row r="12" spans="1:17" x14ac:dyDescent="0.35">
      <c r="D12" s="1" t="s">
        <v>19</v>
      </c>
    </row>
    <row r="13" spans="1:17" x14ac:dyDescent="0.35">
      <c r="D13" s="1" t="s">
        <v>20</v>
      </c>
    </row>
    <row r="14" spans="1:17" x14ac:dyDescent="0.35">
      <c r="D14" s="1" t="s">
        <v>21</v>
      </c>
    </row>
    <row r="15" spans="1:17" x14ac:dyDescent="0.35">
      <c r="D15" s="1" t="s">
        <v>22</v>
      </c>
    </row>
    <row r="16" spans="1:17" x14ac:dyDescent="0.35">
      <c r="D16" s="1" t="s">
        <v>23</v>
      </c>
      <c r="G16" t="s">
        <v>26</v>
      </c>
    </row>
    <row r="17" spans="3:17" x14ac:dyDescent="0.35">
      <c r="C17" t="s">
        <v>27</v>
      </c>
      <c r="D17" s="1" t="s">
        <v>24</v>
      </c>
      <c r="E17">
        <v>146</v>
      </c>
      <c r="F17" t="s">
        <v>25</v>
      </c>
      <c r="G17">
        <v>11</v>
      </c>
    </row>
    <row r="18" spans="3:17" x14ac:dyDescent="0.35">
      <c r="D18" s="1" t="s">
        <v>28</v>
      </c>
      <c r="E18">
        <v>8.3145000000000007</v>
      </c>
      <c r="F18" t="s">
        <v>29</v>
      </c>
    </row>
    <row r="19" spans="3:17" x14ac:dyDescent="0.35">
      <c r="D19" s="1" t="s">
        <v>28</v>
      </c>
      <c r="E19">
        <v>62.363999999999997</v>
      </c>
      <c r="F19" t="s">
        <v>30</v>
      </c>
    </row>
    <row r="20" spans="3:17" x14ac:dyDescent="0.35">
      <c r="D20" s="1" t="s">
        <v>28</v>
      </c>
      <c r="E20">
        <v>8.3145000000000007</v>
      </c>
      <c r="F20" t="s">
        <v>31</v>
      </c>
      <c r="L20" t="s">
        <v>36</v>
      </c>
      <c r="M20" t="s">
        <v>37</v>
      </c>
      <c r="N20" t="s">
        <v>38</v>
      </c>
      <c r="O20" t="s">
        <v>39</v>
      </c>
      <c r="P20" t="s">
        <v>40</v>
      </c>
      <c r="Q20" t="s">
        <v>41</v>
      </c>
    </row>
    <row r="21" spans="3:17" x14ac:dyDescent="0.35">
      <c r="D21" t="s">
        <v>11</v>
      </c>
    </row>
    <row r="22" spans="3:17" x14ac:dyDescent="0.35">
      <c r="D22" t="s">
        <v>12</v>
      </c>
      <c r="J22">
        <v>63.6</v>
      </c>
      <c r="K22">
        <v>155</v>
      </c>
      <c r="L22">
        <v>1.2E-2</v>
      </c>
      <c r="M22">
        <f>(J22*1000)/(K22-(P22*E$18))</f>
        <v>331.64075757525046</v>
      </c>
      <c r="N22">
        <f>M22-273.15</f>
        <v>58.490757575250484</v>
      </c>
      <c r="O22">
        <f>L22^Q22</f>
        <v>1.2E-2</v>
      </c>
      <c r="P22">
        <f>LN(O22)</f>
        <v>-4.4228486291941369</v>
      </c>
      <c r="Q22">
        <v>1</v>
      </c>
    </row>
    <row r="23" spans="3:17" x14ac:dyDescent="0.35">
      <c r="D23" t="s">
        <v>12</v>
      </c>
      <c r="J23">
        <v>63.6</v>
      </c>
      <c r="K23">
        <v>155</v>
      </c>
      <c r="L23">
        <v>0.02</v>
      </c>
      <c r="M23">
        <f>(J23*1000)/(K23-(P23*E$18))</f>
        <v>339.15203887568259</v>
      </c>
      <c r="N23">
        <f>M23-273.15</f>
        <v>66.002038875682615</v>
      </c>
      <c r="O23">
        <f>L23^Q23</f>
        <v>0.02</v>
      </c>
      <c r="P23">
        <f>LN(O23)</f>
        <v>-3.912023005428146</v>
      </c>
      <c r="Q23">
        <v>1</v>
      </c>
    </row>
    <row r="24" spans="3:17" x14ac:dyDescent="0.35">
      <c r="D24" t="s">
        <v>11</v>
      </c>
      <c r="J24">
        <v>70.2</v>
      </c>
      <c r="K24">
        <v>157</v>
      </c>
      <c r="L24">
        <v>1.2E-2</v>
      </c>
      <c r="M24">
        <f t="shared" ref="M24:M31" si="2">(J24*1000)/(K24-(P24*E$18))</f>
        <v>362.27812574889884</v>
      </c>
      <c r="N24">
        <f t="shared" ref="N24:N31" si="3">M24-273.15</f>
        <v>89.128125748898867</v>
      </c>
      <c r="O24">
        <f t="shared" ref="O24:O29" si="4">L24^Q24</f>
        <v>1.2E-2</v>
      </c>
      <c r="P24">
        <f t="shared" ref="P24:P31" si="5">LN(O24)</f>
        <v>-4.4228486291941369</v>
      </c>
      <c r="Q24">
        <v>1</v>
      </c>
    </row>
    <row r="25" spans="3:17" x14ac:dyDescent="0.35">
      <c r="D25" t="s">
        <v>11</v>
      </c>
      <c r="J25">
        <v>70.2</v>
      </c>
      <c r="K25">
        <v>157</v>
      </c>
      <c r="L25">
        <v>0.02</v>
      </c>
      <c r="M25">
        <f t="shared" si="2"/>
        <v>370.39672204596542</v>
      </c>
      <c r="N25">
        <f t="shared" si="3"/>
        <v>97.246722045965441</v>
      </c>
      <c r="O25">
        <f t="shared" si="4"/>
        <v>0.02</v>
      </c>
      <c r="P25">
        <f t="shared" si="5"/>
        <v>-3.912023005428146</v>
      </c>
      <c r="Q25">
        <v>1</v>
      </c>
    </row>
    <row r="26" spans="3:17" x14ac:dyDescent="0.35">
      <c r="D26" t="s">
        <v>42</v>
      </c>
      <c r="J26">
        <v>61</v>
      </c>
      <c r="K26">
        <v>167</v>
      </c>
      <c r="L26">
        <v>1.2E-2</v>
      </c>
      <c r="M26">
        <f t="shared" si="2"/>
        <v>299.35157270224073</v>
      </c>
      <c r="N26" s="2">
        <f t="shared" si="3"/>
        <v>26.201572702240753</v>
      </c>
      <c r="O26">
        <f t="shared" si="4"/>
        <v>1.2E-2</v>
      </c>
      <c r="P26">
        <f t="shared" si="5"/>
        <v>-4.4228486291941369</v>
      </c>
      <c r="Q26">
        <v>1</v>
      </c>
    </row>
    <row r="27" spans="3:17" x14ac:dyDescent="0.35">
      <c r="D27" t="s">
        <v>42</v>
      </c>
      <c r="J27">
        <v>61</v>
      </c>
      <c r="K27">
        <v>167</v>
      </c>
      <c r="L27">
        <v>0.02</v>
      </c>
      <c r="M27">
        <f t="shared" si="2"/>
        <v>305.7237776884715</v>
      </c>
      <c r="N27" s="2">
        <f t="shared" si="3"/>
        <v>32.573777688471523</v>
      </c>
      <c r="O27">
        <f t="shared" si="4"/>
        <v>0.02</v>
      </c>
      <c r="P27">
        <f t="shared" si="5"/>
        <v>-3.912023005428146</v>
      </c>
      <c r="Q27">
        <v>1</v>
      </c>
    </row>
    <row r="28" spans="3:17" x14ac:dyDescent="0.35">
      <c r="D28" t="s">
        <v>57</v>
      </c>
      <c r="J28">
        <v>50</v>
      </c>
      <c r="K28">
        <v>141</v>
      </c>
      <c r="L28">
        <v>1.2E-2</v>
      </c>
      <c r="M28">
        <f t="shared" si="2"/>
        <v>281.25633277692089</v>
      </c>
      <c r="N28" s="2">
        <f t="shared" si="3"/>
        <v>8.1063327769209081</v>
      </c>
      <c r="O28">
        <f t="shared" si="4"/>
        <v>1.2E-2</v>
      </c>
      <c r="P28">
        <f t="shared" si="5"/>
        <v>-4.4228486291941369</v>
      </c>
      <c r="Q28">
        <v>1</v>
      </c>
    </row>
    <row r="29" spans="3:17" x14ac:dyDescent="0.35">
      <c r="J29">
        <v>50</v>
      </c>
      <c r="K29">
        <v>141</v>
      </c>
      <c r="L29">
        <v>0.02</v>
      </c>
      <c r="M29">
        <f t="shared" si="2"/>
        <v>288.14040274890999</v>
      </c>
      <c r="N29" s="2">
        <f t="shared" si="3"/>
        <v>14.990402748910014</v>
      </c>
      <c r="O29">
        <f t="shared" si="4"/>
        <v>0.02</v>
      </c>
      <c r="P29">
        <f t="shared" si="5"/>
        <v>-3.912023005428146</v>
      </c>
      <c r="Q29">
        <v>1</v>
      </c>
    </row>
    <row r="30" spans="3:17" x14ac:dyDescent="0.35">
      <c r="D30" t="s">
        <v>58</v>
      </c>
      <c r="J30">
        <v>50</v>
      </c>
      <c r="K30">
        <v>141</v>
      </c>
      <c r="M30">
        <f t="shared" si="2"/>
        <v>294.64282844735635</v>
      </c>
      <c r="N30" s="2">
        <f t="shared" si="3"/>
        <v>21.492828447356374</v>
      </c>
      <c r="O30">
        <v>3.1699999999999999E-2</v>
      </c>
      <c r="P30">
        <f t="shared" si="5"/>
        <v>-3.451438598098902</v>
      </c>
    </row>
    <row r="31" spans="3:17" x14ac:dyDescent="0.35">
      <c r="D31" t="s">
        <v>59</v>
      </c>
      <c r="J31">
        <v>51.1</v>
      </c>
      <c r="K31">
        <v>144</v>
      </c>
      <c r="M31">
        <f t="shared" si="2"/>
        <v>295.89398817736929</v>
      </c>
      <c r="N31" s="2">
        <f t="shared" si="3"/>
        <v>22.743988177369317</v>
      </c>
      <c r="O31">
        <v>3.1699999999999999E-2</v>
      </c>
      <c r="P31">
        <f t="shared" si="5"/>
        <v>-3.451438598098902</v>
      </c>
    </row>
    <row r="32" spans="3:17" x14ac:dyDescent="0.35">
      <c r="N32" s="2"/>
    </row>
    <row r="33" spans="4:16" x14ac:dyDescent="0.35">
      <c r="D33" t="s">
        <v>43</v>
      </c>
    </row>
    <row r="34" spans="4:16" x14ac:dyDescent="0.35">
      <c r="I34" t="s">
        <v>45</v>
      </c>
      <c r="J34" t="s">
        <v>46</v>
      </c>
      <c r="K34" t="s">
        <v>47</v>
      </c>
      <c r="L34" t="s">
        <v>49</v>
      </c>
      <c r="M34" t="s">
        <v>40</v>
      </c>
      <c r="N34" s="1" t="s">
        <v>50</v>
      </c>
      <c r="O34" s="1" t="s">
        <v>51</v>
      </c>
      <c r="P34" s="1" t="s">
        <v>48</v>
      </c>
    </row>
    <row r="35" spans="4:16" x14ac:dyDescent="0.35">
      <c r="D35" t="s">
        <v>44</v>
      </c>
      <c r="I35">
        <v>8.4000000000000005E-2</v>
      </c>
      <c r="J35">
        <v>157.1</v>
      </c>
      <c r="K35">
        <f>J35+273.15</f>
        <v>430.25</v>
      </c>
      <c r="L35">
        <f>I35</f>
        <v>8.4000000000000005E-2</v>
      </c>
      <c r="M35">
        <f>LN(L35)</f>
        <v>-2.4769384801388235</v>
      </c>
      <c r="N35">
        <v>72.989999999999995</v>
      </c>
      <c r="O35">
        <v>149</v>
      </c>
      <c r="P35">
        <f>-(M35*E$18*K35)</f>
        <v>8860.7857732874054</v>
      </c>
    </row>
    <row r="36" spans="4:16" x14ac:dyDescent="0.35">
      <c r="I36">
        <v>0.53</v>
      </c>
      <c r="J36">
        <v>199.8</v>
      </c>
      <c r="K36">
        <f>J36+273.15</f>
        <v>472.95</v>
      </c>
      <c r="L36">
        <f t="shared" ref="L36:L37" si="6">I36</f>
        <v>0.53</v>
      </c>
      <c r="M36">
        <f t="shared" ref="M36:M37" si="7">LN(L36)</f>
        <v>-0.6348782724359695</v>
      </c>
      <c r="N36">
        <v>72.989999999999995</v>
      </c>
      <c r="O36">
        <v>149</v>
      </c>
      <c r="P36">
        <f>-(M36*E$18*K36)</f>
        <v>2496.5589876180666</v>
      </c>
    </row>
    <row r="37" spans="4:16" x14ac:dyDescent="0.35">
      <c r="I37">
        <v>1.2E-2</v>
      </c>
      <c r="J37">
        <v>119</v>
      </c>
      <c r="L37">
        <f t="shared" si="6"/>
        <v>1.2E-2</v>
      </c>
      <c r="M37">
        <f t="shared" si="7"/>
        <v>-4.4228486291941369</v>
      </c>
      <c r="N37">
        <v>72.989999999999995</v>
      </c>
      <c r="O37">
        <v>149</v>
      </c>
      <c r="P37">
        <f>-(M37*E$18*K37)</f>
        <v>0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59"/>
  <sheetViews>
    <sheetView topLeftCell="A5" workbookViewId="0">
      <selection activeCell="AH34" sqref="AH34"/>
    </sheetView>
  </sheetViews>
  <sheetFormatPr defaultRowHeight="14.5" x14ac:dyDescent="0.35"/>
  <cols>
    <col min="50" max="50" width="11.36328125" bestFit="1" customWidth="1"/>
    <col min="51" max="51" width="12" bestFit="1" customWidth="1"/>
    <col min="52" max="52" width="10.36328125" customWidth="1"/>
    <col min="55" max="55" width="12" bestFit="1" customWidth="1"/>
    <col min="56" max="57" width="11.36328125" bestFit="1" customWidth="1"/>
    <col min="61" max="61" width="11.36328125" bestFit="1" customWidth="1"/>
    <col min="62" max="62" width="12" bestFit="1" customWidth="1"/>
  </cols>
  <sheetData>
    <row r="1" spans="1:83" x14ac:dyDescent="0.35">
      <c r="E1" t="s">
        <v>56</v>
      </c>
      <c r="H1" t="s">
        <v>67</v>
      </c>
      <c r="N1" t="s">
        <v>60</v>
      </c>
      <c r="U1" t="s">
        <v>64</v>
      </c>
      <c r="W1" t="s">
        <v>65</v>
      </c>
      <c r="X1" t="s">
        <v>66</v>
      </c>
      <c r="AB1" t="s">
        <v>64</v>
      </c>
      <c r="AD1" t="s">
        <v>70</v>
      </c>
      <c r="AI1" t="s">
        <v>73</v>
      </c>
      <c r="AK1" t="s">
        <v>74</v>
      </c>
      <c r="AP1" t="s">
        <v>76</v>
      </c>
      <c r="AS1" t="s">
        <v>77</v>
      </c>
      <c r="AZ1" t="s">
        <v>79</v>
      </c>
      <c r="BC1" t="s">
        <v>80</v>
      </c>
      <c r="BD1" t="s">
        <v>81</v>
      </c>
      <c r="BE1" t="s">
        <v>82</v>
      </c>
      <c r="BF1" t="s">
        <v>84</v>
      </c>
      <c r="BK1" t="s">
        <v>97</v>
      </c>
      <c r="BL1" s="8" t="s">
        <v>98</v>
      </c>
      <c r="BR1" t="s">
        <v>97</v>
      </c>
      <c r="BS1" t="s">
        <v>100</v>
      </c>
      <c r="BY1" t="s">
        <v>97</v>
      </c>
      <c r="BZ1" t="s">
        <v>102</v>
      </c>
    </row>
    <row r="2" spans="1:83" x14ac:dyDescent="0.35">
      <c r="AZ2" t="s">
        <v>83</v>
      </c>
      <c r="BA2">
        <v>273</v>
      </c>
      <c r="BB2">
        <v>333</v>
      </c>
      <c r="BC2">
        <v>7.2325999999999997</v>
      </c>
      <c r="BD2">
        <v>1750.2860000000001</v>
      </c>
      <c r="BE2">
        <v>38.1</v>
      </c>
      <c r="BF2" t="s">
        <v>106</v>
      </c>
    </row>
    <row r="3" spans="1:83" x14ac:dyDescent="0.35">
      <c r="BA3">
        <v>333</v>
      </c>
      <c r="BB3">
        <v>423</v>
      </c>
      <c r="BC3">
        <v>7.0917000000000003</v>
      </c>
      <c r="BD3">
        <v>1668.21</v>
      </c>
      <c r="BE3">
        <v>45.1</v>
      </c>
      <c r="BK3" t="s">
        <v>104</v>
      </c>
    </row>
    <row r="4" spans="1:83" x14ac:dyDescent="0.35">
      <c r="BA4" t="s">
        <v>85</v>
      </c>
      <c r="BB4" t="s">
        <v>86</v>
      </c>
      <c r="BD4" t="s">
        <v>87</v>
      </c>
      <c r="BE4" t="s">
        <v>88</v>
      </c>
      <c r="BF4">
        <v>10</v>
      </c>
      <c r="BK4" t="s">
        <v>105</v>
      </c>
    </row>
    <row r="5" spans="1:83" s="3" customFormat="1" ht="46.5" x14ac:dyDescent="0.45">
      <c r="A5" s="3" t="s">
        <v>52</v>
      </c>
      <c r="E5" s="4" t="s">
        <v>7</v>
      </c>
      <c r="F5" s="4" t="s">
        <v>54</v>
      </c>
      <c r="G5" s="4" t="s">
        <v>39</v>
      </c>
      <c r="H5" s="4" t="s">
        <v>40</v>
      </c>
      <c r="I5" s="3" t="s">
        <v>55</v>
      </c>
      <c r="J5" s="3" t="s">
        <v>37</v>
      </c>
      <c r="K5" s="3" t="s">
        <v>62</v>
      </c>
      <c r="L5" s="3" t="str">
        <f>I5</f>
        <v>P / mbar</v>
      </c>
      <c r="N5" s="4" t="s">
        <v>7</v>
      </c>
      <c r="O5" s="4" t="s">
        <v>54</v>
      </c>
      <c r="P5" s="4" t="s">
        <v>39</v>
      </c>
      <c r="Q5" s="4" t="s">
        <v>40</v>
      </c>
      <c r="R5" s="3" t="s">
        <v>55</v>
      </c>
      <c r="S5" s="3" t="s">
        <v>37</v>
      </c>
      <c r="T5" s="3" t="s">
        <v>63</v>
      </c>
      <c r="U5" s="4" t="s">
        <v>7</v>
      </c>
      <c r="V5" s="4" t="s">
        <v>54</v>
      </c>
      <c r="W5" s="4" t="s">
        <v>39</v>
      </c>
      <c r="X5" s="4" t="s">
        <v>40</v>
      </c>
      <c r="Y5" s="3" t="s">
        <v>55</v>
      </c>
      <c r="Z5" s="3" t="s">
        <v>37</v>
      </c>
      <c r="AA5" s="3" t="s">
        <v>71</v>
      </c>
      <c r="AB5" s="4" t="s">
        <v>7</v>
      </c>
      <c r="AC5" s="4" t="s">
        <v>54</v>
      </c>
      <c r="AD5" s="4" t="s">
        <v>39</v>
      </c>
      <c r="AE5" s="4" t="s">
        <v>40</v>
      </c>
      <c r="AF5" s="3" t="s">
        <v>55</v>
      </c>
      <c r="AG5" s="3" t="s">
        <v>37</v>
      </c>
      <c r="AH5" s="3" t="s">
        <v>72</v>
      </c>
      <c r="AI5" s="4" t="s">
        <v>7</v>
      </c>
      <c r="AJ5" s="4" t="s">
        <v>54</v>
      </c>
      <c r="AK5" s="4" t="s">
        <v>39</v>
      </c>
      <c r="AL5" s="4" t="s">
        <v>40</v>
      </c>
      <c r="AM5" s="3" t="s">
        <v>55</v>
      </c>
      <c r="AN5" s="3" t="s">
        <v>37</v>
      </c>
      <c r="AO5" s="3" t="s">
        <v>75</v>
      </c>
      <c r="AP5" s="4" t="s">
        <v>7</v>
      </c>
      <c r="AQ5" s="4" t="s">
        <v>54</v>
      </c>
      <c r="AR5" s="4" t="s">
        <v>39</v>
      </c>
      <c r="AS5" s="4" t="s">
        <v>40</v>
      </c>
      <c r="AT5" s="3" t="s">
        <v>55</v>
      </c>
      <c r="AU5" s="3" t="s">
        <v>37</v>
      </c>
      <c r="AV5" s="3" t="s">
        <v>78</v>
      </c>
      <c r="AW5" s="3" t="str">
        <f>R5</f>
        <v>P / mbar</v>
      </c>
      <c r="AX5" s="3" t="s">
        <v>62</v>
      </c>
      <c r="AY5" s="3" t="s">
        <v>63</v>
      </c>
      <c r="BA5" s="3" t="s">
        <v>89</v>
      </c>
      <c r="BB5" s="3" t="s">
        <v>90</v>
      </c>
      <c r="BC5" s="3" t="s">
        <v>91</v>
      </c>
      <c r="BD5" s="3" t="s">
        <v>92</v>
      </c>
      <c r="BE5" s="3" t="s">
        <v>55</v>
      </c>
      <c r="BF5" s="3" t="s">
        <v>93</v>
      </c>
      <c r="BG5" s="3" t="s">
        <v>94</v>
      </c>
      <c r="BH5" s="3" t="s">
        <v>95</v>
      </c>
      <c r="BI5" s="3" t="s">
        <v>47</v>
      </c>
      <c r="BJ5" s="3" t="s">
        <v>96</v>
      </c>
      <c r="BK5" s="4" t="s">
        <v>7</v>
      </c>
      <c r="BL5" s="4" t="s">
        <v>54</v>
      </c>
      <c r="BM5" s="4" t="s">
        <v>39</v>
      </c>
      <c r="BN5" s="4" t="s">
        <v>40</v>
      </c>
      <c r="BO5" s="3" t="s">
        <v>55</v>
      </c>
      <c r="BP5" s="3" t="s">
        <v>37</v>
      </c>
      <c r="BQ5" s="3" t="s">
        <v>99</v>
      </c>
      <c r="BR5" s="4" t="s">
        <v>7</v>
      </c>
      <c r="BS5" s="4" t="s">
        <v>54</v>
      </c>
      <c r="BT5" s="4" t="s">
        <v>39</v>
      </c>
      <c r="BU5" s="4" t="s">
        <v>40</v>
      </c>
      <c r="BV5" s="3" t="s">
        <v>55</v>
      </c>
      <c r="BW5" s="3" t="s">
        <v>37</v>
      </c>
      <c r="BX5" s="3" t="s">
        <v>101</v>
      </c>
      <c r="BY5" s="4" t="s">
        <v>7</v>
      </c>
      <c r="BZ5" s="4" t="s">
        <v>54</v>
      </c>
      <c r="CA5" s="4" t="s">
        <v>39</v>
      </c>
      <c r="CB5" s="4" t="s">
        <v>40</v>
      </c>
      <c r="CC5" s="3" t="s">
        <v>55</v>
      </c>
      <c r="CD5" s="3" t="s">
        <v>37</v>
      </c>
      <c r="CE5" s="3" t="s">
        <v>103</v>
      </c>
    </row>
    <row r="6" spans="1:83" s="3" customFormat="1" x14ac:dyDescent="0.35">
      <c r="E6">
        <v>63.6</v>
      </c>
      <c r="F6">
        <v>155</v>
      </c>
      <c r="G6">
        <f>I6/1000</f>
        <v>1E-4</v>
      </c>
      <c r="H6">
        <f>LN(G6)</f>
        <v>-9.2103403719761818</v>
      </c>
      <c r="I6" s="3">
        <v>0.1</v>
      </c>
      <c r="J6">
        <f>(E6*1000)/(F6-(H6*$B$16))</f>
        <v>274.63585646925338</v>
      </c>
      <c r="K6">
        <f>J6-273.15</f>
        <v>1.485856469253406</v>
      </c>
      <c r="L6" s="3">
        <f t="shared" ref="L6" si="0">I6</f>
        <v>0.1</v>
      </c>
      <c r="N6">
        <v>50</v>
      </c>
      <c r="O6">
        <v>141</v>
      </c>
      <c r="P6">
        <f>R6/1000</f>
        <v>1E-4</v>
      </c>
      <c r="Q6">
        <f>LN(P6)</f>
        <v>-9.2103403719761818</v>
      </c>
      <c r="R6" s="3">
        <f>L6</f>
        <v>0.1</v>
      </c>
      <c r="S6">
        <f>(N6*1000)/(O6-(Q6*$B$16))</f>
        <v>229.80119321861946</v>
      </c>
      <c r="T6">
        <f>S6-273.15</f>
        <v>-43.348806781380517</v>
      </c>
      <c r="U6">
        <v>51.3</v>
      </c>
      <c r="V6">
        <v>153</v>
      </c>
      <c r="W6">
        <f>Y6/1000</f>
        <v>1E-4</v>
      </c>
      <c r="X6">
        <f>LN(W6)</f>
        <v>-9.2103403719761818</v>
      </c>
      <c r="Y6" s="3">
        <f>R6</f>
        <v>0.1</v>
      </c>
      <c r="Z6">
        <f>(U6*1000)/(V6-(X6*$B$16))</f>
        <v>223.45212846278631</v>
      </c>
      <c r="AA6">
        <f>Z6-273.15</f>
        <v>-49.697871537213672</v>
      </c>
      <c r="AB6">
        <v>69.5</v>
      </c>
      <c r="AC6">
        <v>151</v>
      </c>
      <c r="AD6">
        <f>AF6/1000</f>
        <v>1E-4</v>
      </c>
      <c r="AE6">
        <f>LN(AD6)</f>
        <v>-9.2103403719761818</v>
      </c>
      <c r="AF6">
        <f>Y6</f>
        <v>0.1</v>
      </c>
      <c r="AG6">
        <f>(AB6*1000)/(AC6-(AE6*$B$16))</f>
        <v>305.38795527071989</v>
      </c>
      <c r="AH6">
        <f>AG6-273.15</f>
        <v>32.237955270719908</v>
      </c>
      <c r="AI6">
        <v>66.5</v>
      </c>
      <c r="AJ6">
        <v>155</v>
      </c>
      <c r="AK6">
        <f>AM6/1000</f>
        <v>1E-4</v>
      </c>
      <c r="AL6">
        <f>LN(AK6)</f>
        <v>-9.2103403719761818</v>
      </c>
      <c r="AM6">
        <f>AF6</f>
        <v>0.1</v>
      </c>
      <c r="AN6">
        <f>(AI6*1000)/(AJ6-(AL6*$B$16))</f>
        <v>287.15856061643632</v>
      </c>
      <c r="AO6">
        <f>AN6-273.15</f>
        <v>14.008560616436341</v>
      </c>
      <c r="AP6">
        <v>69.5</v>
      </c>
      <c r="AQ6">
        <v>134</v>
      </c>
      <c r="AR6">
        <f>AT6/1000</f>
        <v>1E-4</v>
      </c>
      <c r="AS6">
        <f>LN(AR6)</f>
        <v>-9.2103403719761818</v>
      </c>
      <c r="AT6">
        <f>AM6</f>
        <v>0.1</v>
      </c>
      <c r="AU6">
        <f>(AP6*1000)/(AQ6-(AS6*$B$16))</f>
        <v>330.04181911203972</v>
      </c>
      <c r="AV6">
        <f>AU6-273.15</f>
        <v>56.891819112039741</v>
      </c>
      <c r="AW6" s="3">
        <f>R6</f>
        <v>0.1</v>
      </c>
      <c r="AX6" s="3">
        <f>K6</f>
        <v>1.485856469253406</v>
      </c>
      <c r="AY6" s="3">
        <f>T6</f>
        <v>-43.348806781380517</v>
      </c>
      <c r="BA6" s="3">
        <v>0</v>
      </c>
      <c r="BB6" s="3">
        <f>BA6+273.15</f>
        <v>273.14999999999998</v>
      </c>
      <c r="BC6" s="3">
        <f>$BC$2-($BD$2/(BB6-$BE$2))</f>
        <v>-0.21384118272708008</v>
      </c>
      <c r="BD6" s="3">
        <f>10^BC6</f>
        <v>0.61116548132429138</v>
      </c>
      <c r="BE6" s="3">
        <f>BD6*10</f>
        <v>6.1116548132429136</v>
      </c>
      <c r="BF6" s="3">
        <v>0.1</v>
      </c>
      <c r="BG6" s="3">
        <f>BF6/10</f>
        <v>0.01</v>
      </c>
      <c r="BH6" s="3">
        <f>LOG(BG6)</f>
        <v>-2</v>
      </c>
      <c r="BI6" s="3">
        <f>($BE$2*(BH6-$BC$2)-$BD$2)/(BH6-$BC$2)</f>
        <v>227.67671728440527</v>
      </c>
      <c r="BJ6" s="3">
        <f>BI6-273.15</f>
        <v>-45.473282715594706</v>
      </c>
      <c r="BK6">
        <v>58.2</v>
      </c>
      <c r="BL6">
        <v>138</v>
      </c>
      <c r="BM6">
        <f>BO6/1000</f>
        <v>1E-4</v>
      </c>
      <c r="BN6">
        <f>LN(BM6)</f>
        <v>-9.2103403719761818</v>
      </c>
      <c r="BO6">
        <f>AT6</f>
        <v>0.1</v>
      </c>
      <c r="BP6">
        <f>(BK6*1000)/(BL6-(BN6*$B$16))</f>
        <v>271.22830418262282</v>
      </c>
      <c r="BQ6">
        <f>BP6-273.15</f>
        <v>-1.9216958173771559</v>
      </c>
      <c r="BR6" s="3">
        <v>67.8</v>
      </c>
      <c r="BS6" s="3">
        <v>147</v>
      </c>
      <c r="BT6">
        <f>BV6/1000</f>
        <v>1E-4</v>
      </c>
      <c r="BU6">
        <f>LN(BT6)</f>
        <v>-9.2103403719761818</v>
      </c>
      <c r="BV6" s="3">
        <f>BO6</f>
        <v>0.1</v>
      </c>
      <c r="BW6">
        <f>(BR6*1000)/(BS6-(BU6*$B$16))</f>
        <v>303.24800752791782</v>
      </c>
      <c r="BX6">
        <f>BW6-273.15</f>
        <v>30.098007527917844</v>
      </c>
      <c r="BY6" s="3">
        <v>70.3</v>
      </c>
      <c r="BZ6" s="3">
        <v>143</v>
      </c>
      <c r="CA6">
        <f>CC6/1000</f>
        <v>1E-4</v>
      </c>
      <c r="CB6">
        <f>LN(CA6)</f>
        <v>-9.2103403719761818</v>
      </c>
      <c r="CC6" s="3">
        <f>BV6</f>
        <v>0.1</v>
      </c>
      <c r="CD6">
        <f>(BY6*1000)/(BZ6-(CB6*$B$16))</f>
        <v>320.15757396477562</v>
      </c>
      <c r="CE6">
        <f>CD6-273.15</f>
        <v>47.007573964775645</v>
      </c>
    </row>
    <row r="7" spans="1:83" s="3" customFormat="1" x14ac:dyDescent="0.35">
      <c r="E7">
        <v>63.6</v>
      </c>
      <c r="F7">
        <v>155</v>
      </c>
      <c r="G7">
        <f t="shared" ref="G7:G14" si="1">I7/1000</f>
        <v>2.0000000000000001E-4</v>
      </c>
      <c r="H7">
        <f t="shared" ref="H7:H14" si="2">LN(G7)</f>
        <v>-8.5171931914162382</v>
      </c>
      <c r="I7" s="3">
        <v>0.2</v>
      </c>
      <c r="J7">
        <f t="shared" ref="J7:J14" si="3">(E7*1000)/(F7-(H7*$B$16))</f>
        <v>281.64498036102793</v>
      </c>
      <c r="K7">
        <f t="shared" ref="K7:K14" si="4">J7-273.15</f>
        <v>8.494980361027956</v>
      </c>
      <c r="L7" s="3">
        <f t="shared" ref="L7:L14" si="5">I7</f>
        <v>0.2</v>
      </c>
      <c r="N7">
        <v>50</v>
      </c>
      <c r="O7">
        <v>141</v>
      </c>
      <c r="P7">
        <f t="shared" ref="P7:P70" si="6">R7/1000</f>
        <v>2.0000000000000001E-4</v>
      </c>
      <c r="Q7">
        <f t="shared" ref="Q7:Q70" si="7">LN(P7)</f>
        <v>-8.5171931914162382</v>
      </c>
      <c r="R7" s="3">
        <f t="shared" ref="R7:R70" si="8">L7</f>
        <v>0.2</v>
      </c>
      <c r="S7">
        <f t="shared" ref="S7:S70" si="9">(N7*1000)/(O7-(Q7*$B$16))</f>
        <v>236.0537076078364</v>
      </c>
      <c r="T7">
        <f t="shared" ref="T7:T70" si="10">S7-273.15</f>
        <v>-37.096292392163576</v>
      </c>
      <c r="U7">
        <v>51.3</v>
      </c>
      <c r="V7">
        <v>153</v>
      </c>
      <c r="W7">
        <f t="shared" ref="W7:W70" si="11">Y7/1000</f>
        <v>2.0000000000000001E-4</v>
      </c>
      <c r="X7">
        <f t="shared" ref="X7:X70" si="12">LN(W7)</f>
        <v>-8.5171931914162382</v>
      </c>
      <c r="Y7" s="3">
        <f t="shared" ref="Y7:Y70" si="13">R7</f>
        <v>0.2</v>
      </c>
      <c r="Z7">
        <f t="shared" ref="Z7:Z70" si="14">(U7*1000)/(V7-(X7*$B$16))</f>
        <v>229.20592593614097</v>
      </c>
      <c r="AA7">
        <f t="shared" ref="AA7:AA70" si="15">Z7-273.15</f>
        <v>-43.944074063859006</v>
      </c>
      <c r="AB7">
        <v>69.5</v>
      </c>
      <c r="AC7">
        <v>151</v>
      </c>
      <c r="AD7">
        <f t="shared" ref="AD7:AD70" si="16">AF7/1000</f>
        <v>2.0000000000000001E-4</v>
      </c>
      <c r="AE7">
        <f t="shared" ref="AE7:AE70" si="17">LN(AD7)</f>
        <v>-8.5171931914162382</v>
      </c>
      <c r="AF7">
        <f t="shared" ref="AF7:AF70" si="18">Y7</f>
        <v>0.2</v>
      </c>
      <c r="AG7">
        <f t="shared" ref="AG7:AG70" si="19">(AB7*1000)/(AC7-(AE7*$B$16))</f>
        <v>313.32246754664811</v>
      </c>
      <c r="AH7">
        <f t="shared" ref="AH7:AH70" si="20">AG7-273.15</f>
        <v>40.172467546648136</v>
      </c>
      <c r="AI7">
        <v>66.5</v>
      </c>
      <c r="AJ7">
        <v>155</v>
      </c>
      <c r="AK7">
        <f t="shared" ref="AK7:AK70" si="21">AM7/1000</f>
        <v>2.0000000000000001E-4</v>
      </c>
      <c r="AL7">
        <f t="shared" ref="AL7:AL70" si="22">LN(AK7)</f>
        <v>-8.5171931914162382</v>
      </c>
      <c r="AM7">
        <f t="shared" ref="AM7:AM70" si="23">AF7</f>
        <v>0.2</v>
      </c>
      <c r="AN7">
        <f t="shared" ref="AN7:AN70" si="24">(AI7*1000)/(AJ7-(AL7*$B$16))</f>
        <v>294.48728292465972</v>
      </c>
      <c r="AO7">
        <f t="shared" ref="AO7:AO70" si="25">AN7-273.15</f>
        <v>21.337282924659746</v>
      </c>
      <c r="AP7">
        <v>69.5</v>
      </c>
      <c r="AQ7">
        <v>134</v>
      </c>
      <c r="AR7">
        <f t="shared" ref="AR7:AR70" si="26">AT7/1000</f>
        <v>2.0000000000000001E-4</v>
      </c>
      <c r="AS7">
        <f t="shared" ref="AS7:AS70" si="27">LN(AR7)</f>
        <v>-8.5171931914162382</v>
      </c>
      <c r="AT7">
        <f t="shared" ref="AT7:AT70" si="28">AM7</f>
        <v>0.2</v>
      </c>
      <c r="AU7">
        <f t="shared" ref="AU7:AU70" si="29">(AP7*1000)/(AQ7-(AS7*$B$16))</f>
        <v>339.32862270300325</v>
      </c>
      <c r="AV7">
        <f t="shared" ref="AV7:AV70" si="30">AU7-273.15</f>
        <v>66.178622703003271</v>
      </c>
      <c r="AW7" s="3">
        <f t="shared" ref="AW7:AW70" si="31">R7</f>
        <v>0.2</v>
      </c>
      <c r="AX7" s="3">
        <f t="shared" ref="AX7:AX70" si="32">K7</f>
        <v>8.494980361027956</v>
      </c>
      <c r="AY7" s="3">
        <f t="shared" ref="AY7:AY70" si="33">T7</f>
        <v>-37.096292392163576</v>
      </c>
      <c r="BA7" s="3">
        <v>1</v>
      </c>
      <c r="BB7" s="3">
        <f t="shared" ref="BB7:BB70" si="34">BA7+273.15</f>
        <v>274.14999999999998</v>
      </c>
      <c r="BC7" s="3">
        <f t="shared" ref="BC7:BC66" si="35">$BC$2-($BD$2/(BB7-$BE$2))</f>
        <v>-0.18229514933276914</v>
      </c>
      <c r="BD7" s="3">
        <f t="shared" ref="BD7:BD66" si="36">10^BC7</f>
        <v>0.65721104068488145</v>
      </c>
      <c r="BE7" s="3">
        <f t="shared" ref="BE7:BE66" si="37">BD7*10</f>
        <v>6.5721104068488145</v>
      </c>
      <c r="BF7" s="3">
        <v>0.2</v>
      </c>
      <c r="BG7" s="3">
        <f t="shared" ref="BG7:BG70" si="38">BF7/10</f>
        <v>0.02</v>
      </c>
      <c r="BH7" s="3">
        <f t="shared" ref="BH7:BH70" si="39">LOG(BG7)</f>
        <v>-1.6989700043360187</v>
      </c>
      <c r="BI7" s="3">
        <f t="shared" ref="BI7:BI70" si="40">($BE$2*(BH7-$BC$2)-$BD$2)/(BH7-$BC$2)</f>
        <v>234.06621860997419</v>
      </c>
      <c r="BJ7" s="3">
        <f t="shared" ref="BJ7:BJ70" si="41">BI7-273.15</f>
        <v>-39.083781390025791</v>
      </c>
      <c r="BK7">
        <v>58.2</v>
      </c>
      <c r="BL7">
        <v>138</v>
      </c>
      <c r="BM7">
        <f t="shared" ref="BM7:BM66" si="42">BO7/1000</f>
        <v>2.0000000000000001E-4</v>
      </c>
      <c r="BN7">
        <f t="shared" ref="BN7:BN70" si="43">LN(BM7)</f>
        <v>-8.5171931914162382</v>
      </c>
      <c r="BO7">
        <f t="shared" ref="BO7:BO70" si="44">AT7</f>
        <v>0.2</v>
      </c>
      <c r="BP7">
        <f t="shared" ref="BP7:BP66" si="45">(BK7*1000)/(BL7-(BN7*$B$16))</f>
        <v>278.71400409728494</v>
      </c>
      <c r="BQ7">
        <f t="shared" ref="BQ7:BQ70" si="46">BP7-273.15</f>
        <v>5.5640040972849647</v>
      </c>
      <c r="BR7" s="3">
        <v>67.8</v>
      </c>
      <c r="BS7" s="3">
        <v>147</v>
      </c>
      <c r="BT7">
        <f t="shared" ref="BT7:BT70" si="47">BV7/1000</f>
        <v>2.0000000000000001E-4</v>
      </c>
      <c r="BU7">
        <f t="shared" ref="BU7:BU70" si="48">LN(BT7)</f>
        <v>-8.5171931914162382</v>
      </c>
      <c r="BV7" s="3">
        <f t="shared" ref="BV7:BV70" si="49">BO7</f>
        <v>0.2</v>
      </c>
      <c r="BW7">
        <f t="shared" ref="BW7:BW70" si="50">(BR7*1000)/(BS7-(BU7*$B$16))</f>
        <v>311.27160941905498</v>
      </c>
      <c r="BX7">
        <f t="shared" ref="BX7:BX70" si="51">BW7-273.15</f>
        <v>38.121609419055005</v>
      </c>
      <c r="BY7" s="3">
        <v>70.3</v>
      </c>
      <c r="BZ7" s="3">
        <v>143</v>
      </c>
      <c r="CA7">
        <f t="shared" ref="CA7:CA70" si="52">CC7/1000</f>
        <v>2.0000000000000001E-4</v>
      </c>
      <c r="CB7">
        <f t="shared" ref="CB7:CB70" si="53">LN(CA7)</f>
        <v>-8.5171931914162382</v>
      </c>
      <c r="CC7" s="3">
        <f t="shared" ref="CC7:CC70" si="54">BV7</f>
        <v>0.2</v>
      </c>
      <c r="CD7">
        <f t="shared" ref="CD7:CD70" si="55">(BY7*1000)/(BZ7-(CB7*$B$16))</f>
        <v>328.78705674628088</v>
      </c>
      <c r="CE7">
        <f t="shared" ref="CE7:CE70" si="56">CD7-273.15</f>
        <v>55.637056746280905</v>
      </c>
    </row>
    <row r="8" spans="1:83" s="3" customFormat="1" x14ac:dyDescent="0.35">
      <c r="E8">
        <v>63.6</v>
      </c>
      <c r="F8">
        <v>155</v>
      </c>
      <c r="G8">
        <f t="shared" si="1"/>
        <v>2.9999999999999997E-4</v>
      </c>
      <c r="H8">
        <f t="shared" si="2"/>
        <v>-8.1117280833080727</v>
      </c>
      <c r="I8" s="3">
        <v>0.3</v>
      </c>
      <c r="J8">
        <f t="shared" si="3"/>
        <v>285.91341921055181</v>
      </c>
      <c r="K8">
        <f t="shared" si="4"/>
        <v>12.763419210551831</v>
      </c>
      <c r="L8" s="3">
        <f t="shared" si="5"/>
        <v>0.3</v>
      </c>
      <c r="N8">
        <v>50</v>
      </c>
      <c r="O8">
        <v>141</v>
      </c>
      <c r="P8">
        <f t="shared" si="6"/>
        <v>2.9999999999999997E-4</v>
      </c>
      <c r="Q8">
        <f t="shared" si="7"/>
        <v>-8.1117280833080727</v>
      </c>
      <c r="R8" s="3">
        <f t="shared" si="8"/>
        <v>0.3</v>
      </c>
      <c r="S8">
        <f t="shared" si="9"/>
        <v>239.87147132137471</v>
      </c>
      <c r="T8">
        <f t="shared" si="10"/>
        <v>-33.278528678625264</v>
      </c>
      <c r="U8">
        <v>51.3</v>
      </c>
      <c r="V8">
        <v>153</v>
      </c>
      <c r="W8">
        <f t="shared" si="11"/>
        <v>2.9999999999999997E-4</v>
      </c>
      <c r="X8">
        <f t="shared" si="12"/>
        <v>-8.1117280833080727</v>
      </c>
      <c r="Y8" s="3">
        <f t="shared" si="13"/>
        <v>0.3</v>
      </c>
      <c r="Z8">
        <f t="shared" si="14"/>
        <v>232.71114598070449</v>
      </c>
      <c r="AA8">
        <f t="shared" si="15"/>
        <v>-40.438854019295491</v>
      </c>
      <c r="AB8">
        <v>69.5</v>
      </c>
      <c r="AC8">
        <v>151</v>
      </c>
      <c r="AD8">
        <f t="shared" si="16"/>
        <v>2.9999999999999997E-4</v>
      </c>
      <c r="AE8">
        <f t="shared" si="17"/>
        <v>-8.1117280833080727</v>
      </c>
      <c r="AF8">
        <f t="shared" si="18"/>
        <v>0.3</v>
      </c>
      <c r="AG8">
        <f t="shared" si="19"/>
        <v>318.15794238616093</v>
      </c>
      <c r="AH8">
        <f t="shared" si="20"/>
        <v>45.007942386160948</v>
      </c>
      <c r="AI8">
        <v>66.5</v>
      </c>
      <c r="AJ8">
        <v>155</v>
      </c>
      <c r="AK8">
        <f t="shared" si="21"/>
        <v>2.9999999999999997E-4</v>
      </c>
      <c r="AL8">
        <f t="shared" si="22"/>
        <v>-8.1117280833080727</v>
      </c>
      <c r="AM8">
        <f t="shared" si="23"/>
        <v>0.3</v>
      </c>
      <c r="AN8">
        <f t="shared" si="24"/>
        <v>298.95035184751094</v>
      </c>
      <c r="AO8">
        <f t="shared" si="25"/>
        <v>25.800351847510967</v>
      </c>
      <c r="AP8">
        <v>69.5</v>
      </c>
      <c r="AQ8">
        <v>134</v>
      </c>
      <c r="AR8">
        <f t="shared" si="26"/>
        <v>2.9999999999999997E-4</v>
      </c>
      <c r="AS8">
        <f t="shared" si="27"/>
        <v>-8.1117280833080727</v>
      </c>
      <c r="AT8">
        <f t="shared" si="28"/>
        <v>0.3</v>
      </c>
      <c r="AU8">
        <f t="shared" si="29"/>
        <v>345.00738521175873</v>
      </c>
      <c r="AV8">
        <f t="shared" si="30"/>
        <v>71.857385211758753</v>
      </c>
      <c r="AW8" s="3">
        <f t="shared" si="31"/>
        <v>0.3</v>
      </c>
      <c r="AX8" s="3">
        <f t="shared" si="32"/>
        <v>12.763419210551831</v>
      </c>
      <c r="AY8" s="3">
        <f t="shared" si="33"/>
        <v>-33.278528678625264</v>
      </c>
      <c r="BA8" s="3">
        <f>BA7+1</f>
        <v>2</v>
      </c>
      <c r="BB8" s="3">
        <f t="shared" si="34"/>
        <v>275.14999999999998</v>
      </c>
      <c r="BC8" s="3">
        <f t="shared" si="35"/>
        <v>-0.15101527103986623</v>
      </c>
      <c r="BD8" s="3">
        <f t="shared" si="36"/>
        <v>0.70629271854815523</v>
      </c>
      <c r="BE8" s="3">
        <f t="shared" si="37"/>
        <v>7.0629271854815521</v>
      </c>
      <c r="BF8" s="3">
        <v>0.3</v>
      </c>
      <c r="BG8" s="3">
        <f t="shared" si="38"/>
        <v>0.03</v>
      </c>
      <c r="BH8" s="3">
        <f t="shared" si="39"/>
        <v>-1.5228787452803376</v>
      </c>
      <c r="BI8" s="3">
        <f t="shared" si="40"/>
        <v>238.0075151594076</v>
      </c>
      <c r="BJ8" s="3">
        <f t="shared" si="41"/>
        <v>-35.142484840592374</v>
      </c>
      <c r="BK8">
        <v>58.2</v>
      </c>
      <c r="BL8">
        <v>138</v>
      </c>
      <c r="BM8">
        <f t="shared" si="42"/>
        <v>2.9999999999999997E-4</v>
      </c>
      <c r="BN8">
        <f t="shared" si="43"/>
        <v>-8.1117280833080727</v>
      </c>
      <c r="BO8">
        <f t="shared" si="44"/>
        <v>0.3</v>
      </c>
      <c r="BP8">
        <f t="shared" si="45"/>
        <v>283.28754868468138</v>
      </c>
      <c r="BQ8">
        <f t="shared" si="46"/>
        <v>10.137548684681406</v>
      </c>
      <c r="BR8" s="3">
        <v>67.8</v>
      </c>
      <c r="BS8" s="3">
        <v>147</v>
      </c>
      <c r="BT8">
        <f t="shared" si="47"/>
        <v>2.9999999999999997E-4</v>
      </c>
      <c r="BU8">
        <f t="shared" si="48"/>
        <v>-8.1117280833080727</v>
      </c>
      <c r="BV8" s="3">
        <f t="shared" si="49"/>
        <v>0.3</v>
      </c>
      <c r="BW8">
        <f t="shared" si="50"/>
        <v>316.16503835996991</v>
      </c>
      <c r="BX8">
        <f t="shared" si="51"/>
        <v>43.015038359969935</v>
      </c>
      <c r="BY8" s="3">
        <v>70.3</v>
      </c>
      <c r="BZ8" s="3">
        <v>143</v>
      </c>
      <c r="CA8">
        <f t="shared" si="52"/>
        <v>2.9999999999999997E-4</v>
      </c>
      <c r="CB8">
        <f t="shared" si="53"/>
        <v>-8.1117280833080727</v>
      </c>
      <c r="CC8" s="3">
        <f t="shared" si="54"/>
        <v>0.3</v>
      </c>
      <c r="CD8">
        <f t="shared" si="55"/>
        <v>334.05408686516222</v>
      </c>
      <c r="CE8">
        <f t="shared" si="56"/>
        <v>60.904086865162242</v>
      </c>
    </row>
    <row r="9" spans="1:83" s="3" customFormat="1" x14ac:dyDescent="0.35">
      <c r="E9">
        <v>63.6</v>
      </c>
      <c r="F9">
        <v>155</v>
      </c>
      <c r="G9">
        <f t="shared" si="1"/>
        <v>4.0000000000000002E-4</v>
      </c>
      <c r="H9">
        <f t="shared" si="2"/>
        <v>-7.8240460108562919</v>
      </c>
      <c r="I9" s="3">
        <v>0.4</v>
      </c>
      <c r="J9">
        <f t="shared" si="3"/>
        <v>289.02124110237736</v>
      </c>
      <c r="K9">
        <f t="shared" si="4"/>
        <v>15.871241102377383</v>
      </c>
      <c r="L9" s="3">
        <f t="shared" si="5"/>
        <v>0.4</v>
      </c>
      <c r="N9">
        <v>50</v>
      </c>
      <c r="O9">
        <v>141</v>
      </c>
      <c r="P9">
        <f t="shared" si="6"/>
        <v>4.0000000000000002E-4</v>
      </c>
      <c r="Q9">
        <f t="shared" si="7"/>
        <v>-7.8240460108562919</v>
      </c>
      <c r="R9" s="3">
        <f t="shared" si="8"/>
        <v>0.4</v>
      </c>
      <c r="S9">
        <f t="shared" si="9"/>
        <v>242.65597969986851</v>
      </c>
      <c r="T9">
        <f t="shared" si="10"/>
        <v>-30.494020300131467</v>
      </c>
      <c r="U9">
        <v>51.3</v>
      </c>
      <c r="V9">
        <v>153</v>
      </c>
      <c r="W9">
        <f t="shared" si="11"/>
        <v>4.0000000000000002E-4</v>
      </c>
      <c r="X9">
        <f t="shared" si="12"/>
        <v>-7.8240460108562919</v>
      </c>
      <c r="Y9" s="3">
        <f t="shared" si="13"/>
        <v>0.4</v>
      </c>
      <c r="Z9">
        <f t="shared" si="14"/>
        <v>235.26387076068494</v>
      </c>
      <c r="AA9">
        <f t="shared" si="15"/>
        <v>-37.886129239315039</v>
      </c>
      <c r="AB9">
        <v>69.5</v>
      </c>
      <c r="AC9">
        <v>151</v>
      </c>
      <c r="AD9">
        <f t="shared" si="16"/>
        <v>4.0000000000000002E-4</v>
      </c>
      <c r="AE9">
        <f t="shared" si="17"/>
        <v>-7.8240460108562919</v>
      </c>
      <c r="AF9">
        <f t="shared" si="18"/>
        <v>0.4</v>
      </c>
      <c r="AG9">
        <f t="shared" si="19"/>
        <v>321.68028294136371</v>
      </c>
      <c r="AH9">
        <f t="shared" si="20"/>
        <v>48.530282941363737</v>
      </c>
      <c r="AI9">
        <v>66.5</v>
      </c>
      <c r="AJ9">
        <v>155</v>
      </c>
      <c r="AK9">
        <f t="shared" si="21"/>
        <v>4.0000000000000002E-4</v>
      </c>
      <c r="AL9">
        <f t="shared" si="22"/>
        <v>-7.8240460108562919</v>
      </c>
      <c r="AM9">
        <f t="shared" si="23"/>
        <v>0.4</v>
      </c>
      <c r="AN9">
        <f t="shared" si="24"/>
        <v>302.19988259918387</v>
      </c>
      <c r="AO9">
        <f t="shared" si="25"/>
        <v>29.049882599183888</v>
      </c>
      <c r="AP9">
        <v>69.5</v>
      </c>
      <c r="AQ9">
        <v>134</v>
      </c>
      <c r="AR9">
        <f t="shared" si="26"/>
        <v>4.0000000000000002E-4</v>
      </c>
      <c r="AS9">
        <f t="shared" si="27"/>
        <v>-7.8240460108562919</v>
      </c>
      <c r="AT9">
        <f t="shared" si="28"/>
        <v>0.4</v>
      </c>
      <c r="AU9">
        <f t="shared" si="29"/>
        <v>349.15318699458766</v>
      </c>
      <c r="AV9">
        <f t="shared" si="30"/>
        <v>76.003186994587679</v>
      </c>
      <c r="AW9" s="3">
        <f t="shared" si="31"/>
        <v>0.4</v>
      </c>
      <c r="AX9" s="3">
        <f t="shared" si="32"/>
        <v>15.871241102377383</v>
      </c>
      <c r="AY9" s="3">
        <f t="shared" si="33"/>
        <v>-30.494020300131467</v>
      </c>
      <c r="BA9" s="3">
        <f t="shared" ref="BA9:BA72" si="57">BA8+1</f>
        <v>3</v>
      </c>
      <c r="BB9" s="3">
        <f t="shared" si="34"/>
        <v>276.14999999999998</v>
      </c>
      <c r="BC9" s="3">
        <f t="shared" si="35"/>
        <v>-0.1199981936567962</v>
      </c>
      <c r="BD9" s="3">
        <f t="shared" si="36"/>
        <v>0.75858073015630112</v>
      </c>
      <c r="BE9" s="3">
        <f t="shared" si="37"/>
        <v>7.585807301563011</v>
      </c>
      <c r="BF9" s="3">
        <v>0.4</v>
      </c>
      <c r="BG9" s="3">
        <f t="shared" si="38"/>
        <v>0.04</v>
      </c>
      <c r="BH9" s="3">
        <f t="shared" si="39"/>
        <v>-1.3979400086720375</v>
      </c>
      <c r="BI9" s="3">
        <f t="shared" si="40"/>
        <v>240.90144675087521</v>
      </c>
      <c r="BJ9" s="3">
        <f t="shared" si="41"/>
        <v>-32.248553249124768</v>
      </c>
      <c r="BK9">
        <v>58.2</v>
      </c>
      <c r="BL9">
        <v>138</v>
      </c>
      <c r="BM9">
        <f t="shared" si="42"/>
        <v>4.0000000000000002E-4</v>
      </c>
      <c r="BN9">
        <f t="shared" si="43"/>
        <v>-7.8240460108562919</v>
      </c>
      <c r="BO9">
        <f t="shared" si="44"/>
        <v>0.4</v>
      </c>
      <c r="BP9">
        <f t="shared" si="45"/>
        <v>286.62463121222186</v>
      </c>
      <c r="BQ9">
        <f t="shared" si="46"/>
        <v>13.47463121222188</v>
      </c>
      <c r="BR9" s="3">
        <v>67.8</v>
      </c>
      <c r="BS9" s="3">
        <v>147</v>
      </c>
      <c r="BT9">
        <f t="shared" si="47"/>
        <v>4.0000000000000002E-4</v>
      </c>
      <c r="BU9">
        <f t="shared" si="48"/>
        <v>-7.8240460108562919</v>
      </c>
      <c r="BV9" s="3">
        <f t="shared" si="49"/>
        <v>0.4</v>
      </c>
      <c r="BW9">
        <f t="shared" si="50"/>
        <v>319.73134183380932</v>
      </c>
      <c r="BX9">
        <f t="shared" si="51"/>
        <v>46.581341833809347</v>
      </c>
      <c r="BY9" s="3">
        <v>70.3</v>
      </c>
      <c r="BZ9" s="3">
        <v>143</v>
      </c>
      <c r="CA9">
        <f t="shared" si="52"/>
        <v>4.0000000000000002E-4</v>
      </c>
      <c r="CB9">
        <f t="shared" si="53"/>
        <v>-7.8240460108562919</v>
      </c>
      <c r="CC9" s="3">
        <f t="shared" si="54"/>
        <v>0.4</v>
      </c>
      <c r="CD9">
        <f t="shared" si="55"/>
        <v>337.8946214419625</v>
      </c>
      <c r="CE9">
        <f t="shared" si="56"/>
        <v>64.744621441962522</v>
      </c>
    </row>
    <row r="10" spans="1:83" s="3" customFormat="1" x14ac:dyDescent="0.35">
      <c r="E10">
        <v>63.6</v>
      </c>
      <c r="F10">
        <v>155</v>
      </c>
      <c r="G10">
        <f t="shared" si="1"/>
        <v>5.0000000000000001E-4</v>
      </c>
      <c r="H10">
        <f t="shared" si="2"/>
        <v>-7.6009024595420822</v>
      </c>
      <c r="I10" s="3">
        <v>0.5</v>
      </c>
      <c r="J10">
        <f t="shared" si="3"/>
        <v>291.47877809832232</v>
      </c>
      <c r="K10">
        <f t="shared" si="4"/>
        <v>18.328778098322346</v>
      </c>
      <c r="L10" s="3">
        <f t="shared" si="5"/>
        <v>0.5</v>
      </c>
      <c r="N10">
        <v>50</v>
      </c>
      <c r="O10">
        <v>141</v>
      </c>
      <c r="P10">
        <f t="shared" si="6"/>
        <v>5.0000000000000001E-4</v>
      </c>
      <c r="Q10">
        <f t="shared" si="7"/>
        <v>-7.6009024595420822</v>
      </c>
      <c r="R10" s="3">
        <f t="shared" si="8"/>
        <v>0.5</v>
      </c>
      <c r="S10">
        <f t="shared" si="9"/>
        <v>244.86073615433011</v>
      </c>
      <c r="T10">
        <f t="shared" si="10"/>
        <v>-28.289263845669865</v>
      </c>
      <c r="U10">
        <v>51.3</v>
      </c>
      <c r="V10">
        <v>153</v>
      </c>
      <c r="W10">
        <f t="shared" si="11"/>
        <v>5.0000000000000001E-4</v>
      </c>
      <c r="X10">
        <f t="shared" si="12"/>
        <v>-7.6009024595420822</v>
      </c>
      <c r="Y10" s="3">
        <f t="shared" si="13"/>
        <v>0.5</v>
      </c>
      <c r="Z10">
        <f t="shared" si="14"/>
        <v>237.28281646633027</v>
      </c>
      <c r="AA10">
        <f t="shared" si="15"/>
        <v>-35.867183533669703</v>
      </c>
      <c r="AB10">
        <v>69.5</v>
      </c>
      <c r="AC10">
        <v>151</v>
      </c>
      <c r="AD10">
        <f t="shared" si="16"/>
        <v>5.0000000000000001E-4</v>
      </c>
      <c r="AE10">
        <f t="shared" si="17"/>
        <v>-7.6009024595420822</v>
      </c>
      <c r="AF10">
        <f t="shared" si="18"/>
        <v>0.5</v>
      </c>
      <c r="AG10">
        <f t="shared" si="19"/>
        <v>324.46659728097677</v>
      </c>
      <c r="AH10">
        <f t="shared" si="20"/>
        <v>51.316597280976794</v>
      </c>
      <c r="AI10">
        <v>66.5</v>
      </c>
      <c r="AJ10">
        <v>155</v>
      </c>
      <c r="AK10">
        <f t="shared" si="21"/>
        <v>5.0000000000000001E-4</v>
      </c>
      <c r="AL10">
        <f t="shared" si="22"/>
        <v>-7.6009024595420822</v>
      </c>
      <c r="AM10">
        <f t="shared" si="23"/>
        <v>0.5</v>
      </c>
      <c r="AN10">
        <f t="shared" si="24"/>
        <v>304.76947709966095</v>
      </c>
      <c r="AO10">
        <f t="shared" si="25"/>
        <v>31.619477099660969</v>
      </c>
      <c r="AP10">
        <v>69.5</v>
      </c>
      <c r="AQ10">
        <v>134</v>
      </c>
      <c r="AR10">
        <f t="shared" si="26"/>
        <v>5.0000000000000001E-4</v>
      </c>
      <c r="AS10">
        <f t="shared" si="27"/>
        <v>-7.6009024595420822</v>
      </c>
      <c r="AT10">
        <f t="shared" si="28"/>
        <v>0.5</v>
      </c>
      <c r="AU10">
        <f t="shared" si="29"/>
        <v>352.43818141141998</v>
      </c>
      <c r="AV10">
        <f t="shared" si="30"/>
        <v>79.288181411419998</v>
      </c>
      <c r="AW10" s="3">
        <f t="shared" si="31"/>
        <v>0.5</v>
      </c>
      <c r="AX10" s="3">
        <f t="shared" si="32"/>
        <v>18.328778098322346</v>
      </c>
      <c r="AY10" s="3">
        <f t="shared" si="33"/>
        <v>-28.289263845669865</v>
      </c>
      <c r="BA10" s="3">
        <f t="shared" si="57"/>
        <v>4</v>
      </c>
      <c r="BB10" s="3">
        <f t="shared" si="34"/>
        <v>277.14999999999998</v>
      </c>
      <c r="BC10" s="3">
        <f t="shared" si="35"/>
        <v>-8.9240619117340714E-2</v>
      </c>
      <c r="BD10" s="3">
        <f t="shared" si="36"/>
        <v>0.81425302539761957</v>
      </c>
      <c r="BE10" s="3">
        <f t="shared" si="37"/>
        <v>8.1425302539761955</v>
      </c>
      <c r="BF10" s="3">
        <v>0.5</v>
      </c>
      <c r="BG10" s="3">
        <f t="shared" si="38"/>
        <v>0.05</v>
      </c>
      <c r="BH10" s="3">
        <f t="shared" si="39"/>
        <v>-1.3010299956639813</v>
      </c>
      <c r="BI10" s="3">
        <f t="shared" si="40"/>
        <v>243.20451014273377</v>
      </c>
      <c r="BJ10" s="3">
        <f t="shared" si="41"/>
        <v>-29.94548985726621</v>
      </c>
      <c r="BK10">
        <v>58.2</v>
      </c>
      <c r="BL10">
        <v>138</v>
      </c>
      <c r="BM10">
        <f t="shared" si="42"/>
        <v>5.0000000000000001E-4</v>
      </c>
      <c r="BN10">
        <f t="shared" si="43"/>
        <v>-7.6009024595420822</v>
      </c>
      <c r="BO10">
        <f t="shared" si="44"/>
        <v>0.5</v>
      </c>
      <c r="BP10">
        <f t="shared" si="45"/>
        <v>289.26771522538638</v>
      </c>
      <c r="BQ10">
        <f t="shared" si="46"/>
        <v>16.117715225386405</v>
      </c>
      <c r="BR10" s="3">
        <v>67.8</v>
      </c>
      <c r="BS10" s="3">
        <v>147</v>
      </c>
      <c r="BT10">
        <f t="shared" si="47"/>
        <v>5.0000000000000001E-4</v>
      </c>
      <c r="BU10">
        <f t="shared" si="48"/>
        <v>-7.6009024595420822</v>
      </c>
      <c r="BV10" s="3">
        <f t="shared" si="49"/>
        <v>0.5</v>
      </c>
      <c r="BW10">
        <f t="shared" si="50"/>
        <v>322.55347642294436</v>
      </c>
      <c r="BX10">
        <f t="shared" si="51"/>
        <v>49.403476422944379</v>
      </c>
      <c r="BY10" s="3">
        <v>70.3</v>
      </c>
      <c r="BZ10" s="3">
        <v>143</v>
      </c>
      <c r="CA10">
        <f t="shared" si="52"/>
        <v>5.0000000000000001E-4</v>
      </c>
      <c r="CB10">
        <f t="shared" si="53"/>
        <v>-7.6009024595420822</v>
      </c>
      <c r="CC10" s="3">
        <f t="shared" si="54"/>
        <v>0.5</v>
      </c>
      <c r="CD10">
        <f t="shared" si="55"/>
        <v>340.93493189678918</v>
      </c>
      <c r="CE10">
        <f t="shared" si="56"/>
        <v>67.784931896789203</v>
      </c>
    </row>
    <row r="11" spans="1:83" s="3" customFormat="1" x14ac:dyDescent="0.35">
      <c r="E11">
        <v>63.6</v>
      </c>
      <c r="F11">
        <v>155</v>
      </c>
      <c r="G11">
        <f t="shared" si="1"/>
        <v>5.9999999999999995E-4</v>
      </c>
      <c r="H11">
        <f t="shared" si="2"/>
        <v>-7.4185809027481282</v>
      </c>
      <c r="I11" s="3">
        <v>0.6</v>
      </c>
      <c r="J11">
        <f t="shared" si="3"/>
        <v>293.51797274319676</v>
      </c>
      <c r="K11">
        <f t="shared" si="4"/>
        <v>20.367972743196788</v>
      </c>
      <c r="L11" s="3">
        <f t="shared" si="5"/>
        <v>0.6</v>
      </c>
      <c r="N11">
        <v>50</v>
      </c>
      <c r="O11">
        <v>141</v>
      </c>
      <c r="P11">
        <f t="shared" si="6"/>
        <v>5.9999999999999995E-4</v>
      </c>
      <c r="Q11">
        <f t="shared" si="7"/>
        <v>-7.4185809027481282</v>
      </c>
      <c r="R11" s="3">
        <f t="shared" si="8"/>
        <v>0.6</v>
      </c>
      <c r="S11">
        <f t="shared" si="9"/>
        <v>246.69211661321356</v>
      </c>
      <c r="T11">
        <f t="shared" si="10"/>
        <v>-26.45788338678642</v>
      </c>
      <c r="U11">
        <v>51.3</v>
      </c>
      <c r="V11">
        <v>153</v>
      </c>
      <c r="W11">
        <f t="shared" si="11"/>
        <v>5.9999999999999995E-4</v>
      </c>
      <c r="X11">
        <f t="shared" si="12"/>
        <v>-7.4185809027481282</v>
      </c>
      <c r="Y11" s="3">
        <f t="shared" si="13"/>
        <v>0.6</v>
      </c>
      <c r="Z11">
        <f t="shared" si="14"/>
        <v>238.95831957213622</v>
      </c>
      <c r="AA11">
        <f t="shared" si="15"/>
        <v>-34.191680427863758</v>
      </c>
      <c r="AB11">
        <v>69.5</v>
      </c>
      <c r="AC11">
        <v>151</v>
      </c>
      <c r="AD11">
        <f t="shared" si="16"/>
        <v>5.9999999999999995E-4</v>
      </c>
      <c r="AE11">
        <f t="shared" si="17"/>
        <v>-7.4185809027481282</v>
      </c>
      <c r="AF11">
        <f t="shared" si="18"/>
        <v>0.6</v>
      </c>
      <c r="AG11">
        <f t="shared" si="19"/>
        <v>326.77926822368335</v>
      </c>
      <c r="AH11">
        <f t="shared" si="20"/>
        <v>53.629268223683368</v>
      </c>
      <c r="AI11">
        <v>66.5</v>
      </c>
      <c r="AJ11">
        <v>155</v>
      </c>
      <c r="AK11">
        <f t="shared" si="21"/>
        <v>5.9999999999999995E-4</v>
      </c>
      <c r="AL11">
        <f t="shared" si="22"/>
        <v>-7.4185809027481282</v>
      </c>
      <c r="AM11">
        <f t="shared" si="23"/>
        <v>0.6</v>
      </c>
      <c r="AN11">
        <f t="shared" si="24"/>
        <v>306.90165389029227</v>
      </c>
      <c r="AO11">
        <f t="shared" si="25"/>
        <v>33.751653890292289</v>
      </c>
      <c r="AP11">
        <v>69.5</v>
      </c>
      <c r="AQ11">
        <v>134</v>
      </c>
      <c r="AR11">
        <f t="shared" si="26"/>
        <v>5.9999999999999995E-4</v>
      </c>
      <c r="AS11">
        <f t="shared" si="27"/>
        <v>-7.4185809027481282</v>
      </c>
      <c r="AT11">
        <f t="shared" si="28"/>
        <v>0.6</v>
      </c>
      <c r="AU11">
        <f t="shared" si="29"/>
        <v>355.16845831541838</v>
      </c>
      <c r="AV11">
        <f t="shared" si="30"/>
        <v>82.0184583154184</v>
      </c>
      <c r="AW11" s="3">
        <f t="shared" si="31"/>
        <v>0.6</v>
      </c>
      <c r="AX11" s="3">
        <f t="shared" si="32"/>
        <v>20.367972743196788</v>
      </c>
      <c r="AY11" s="3">
        <f t="shared" si="33"/>
        <v>-26.45788338678642</v>
      </c>
      <c r="BA11" s="3">
        <f t="shared" si="57"/>
        <v>5</v>
      </c>
      <c r="BB11" s="3">
        <f t="shared" si="34"/>
        <v>278.14999999999998</v>
      </c>
      <c r="BC11" s="3">
        <f t="shared" si="35"/>
        <v>-5.873930431160268E-2</v>
      </c>
      <c r="BD11" s="3">
        <f t="shared" si="36"/>
        <v>0.87349554771833349</v>
      </c>
      <c r="BE11" s="3">
        <f t="shared" si="37"/>
        <v>8.734955477183334</v>
      </c>
      <c r="BF11" s="3">
        <v>0.6</v>
      </c>
      <c r="BG11" s="3">
        <f t="shared" si="38"/>
        <v>0.06</v>
      </c>
      <c r="BH11" s="3">
        <f t="shared" si="39"/>
        <v>-1.2218487496163564</v>
      </c>
      <c r="BI11" s="3">
        <f t="shared" si="40"/>
        <v>245.12544327084888</v>
      </c>
      <c r="BJ11" s="3">
        <f t="shared" si="41"/>
        <v>-28.024556729151101</v>
      </c>
      <c r="BK11">
        <v>58.2</v>
      </c>
      <c r="BL11">
        <v>138</v>
      </c>
      <c r="BM11">
        <f t="shared" si="42"/>
        <v>5.9999999999999995E-4</v>
      </c>
      <c r="BN11">
        <f t="shared" si="43"/>
        <v>-7.4185809027481282</v>
      </c>
      <c r="BO11">
        <f t="shared" si="44"/>
        <v>0.6</v>
      </c>
      <c r="BP11">
        <f t="shared" si="45"/>
        <v>291.46373203609886</v>
      </c>
      <c r="BQ11">
        <f t="shared" si="46"/>
        <v>18.313732036098884</v>
      </c>
      <c r="BR11" s="3">
        <v>67.8</v>
      </c>
      <c r="BS11" s="3">
        <v>147</v>
      </c>
      <c r="BT11">
        <f t="shared" si="47"/>
        <v>5.9999999999999995E-4</v>
      </c>
      <c r="BU11">
        <f t="shared" si="48"/>
        <v>-7.4185809027481282</v>
      </c>
      <c r="BV11" s="3">
        <f t="shared" si="49"/>
        <v>0.6</v>
      </c>
      <c r="BW11">
        <f t="shared" si="50"/>
        <v>324.89657915253383</v>
      </c>
      <c r="BX11">
        <f t="shared" si="51"/>
        <v>51.746579152533855</v>
      </c>
      <c r="BY11" s="3">
        <v>70.3</v>
      </c>
      <c r="BZ11" s="3">
        <v>143</v>
      </c>
      <c r="CA11">
        <f t="shared" si="52"/>
        <v>5.9999999999999995E-4</v>
      </c>
      <c r="CB11">
        <f t="shared" si="53"/>
        <v>-7.4185809027481282</v>
      </c>
      <c r="CC11" s="3">
        <f t="shared" si="54"/>
        <v>0.6</v>
      </c>
      <c r="CD11">
        <f t="shared" si="55"/>
        <v>343.45996136454181</v>
      </c>
      <c r="CE11">
        <f t="shared" si="56"/>
        <v>70.309961364541834</v>
      </c>
    </row>
    <row r="12" spans="1:83" s="3" customFormat="1" x14ac:dyDescent="0.35">
      <c r="E12">
        <v>63.6</v>
      </c>
      <c r="F12">
        <v>155</v>
      </c>
      <c r="G12">
        <f t="shared" si="1"/>
        <v>6.9999999999999999E-4</v>
      </c>
      <c r="H12">
        <f t="shared" si="2"/>
        <v>-7.2644302229208693</v>
      </c>
      <c r="I12" s="3">
        <v>0.7</v>
      </c>
      <c r="J12">
        <f t="shared" si="3"/>
        <v>295.26447990299869</v>
      </c>
      <c r="K12">
        <f t="shared" si="4"/>
        <v>22.11447990299871</v>
      </c>
      <c r="L12" s="3">
        <f t="shared" si="5"/>
        <v>0.7</v>
      </c>
      <c r="N12">
        <v>50</v>
      </c>
      <c r="O12">
        <v>141</v>
      </c>
      <c r="P12">
        <f t="shared" si="6"/>
        <v>6.9999999999999999E-4</v>
      </c>
      <c r="Q12">
        <f t="shared" si="7"/>
        <v>-7.2644302229208693</v>
      </c>
      <c r="R12" s="3">
        <f t="shared" si="8"/>
        <v>0.7</v>
      </c>
      <c r="S12">
        <f t="shared" si="9"/>
        <v>248.26203530546755</v>
      </c>
      <c r="T12">
        <f t="shared" si="10"/>
        <v>-24.887964694532428</v>
      </c>
      <c r="U12">
        <v>51.3</v>
      </c>
      <c r="V12">
        <v>153</v>
      </c>
      <c r="W12">
        <f t="shared" si="11"/>
        <v>6.9999999999999999E-4</v>
      </c>
      <c r="X12">
        <f t="shared" si="12"/>
        <v>-7.2644302229208693</v>
      </c>
      <c r="Y12" s="3">
        <f t="shared" si="13"/>
        <v>0.7</v>
      </c>
      <c r="Z12">
        <f t="shared" si="14"/>
        <v>240.39350861018107</v>
      </c>
      <c r="AA12">
        <f t="shared" si="15"/>
        <v>-32.756491389818905</v>
      </c>
      <c r="AB12">
        <v>69.5</v>
      </c>
      <c r="AC12">
        <v>151</v>
      </c>
      <c r="AD12">
        <f t="shared" si="16"/>
        <v>6.9999999999999999E-4</v>
      </c>
      <c r="AE12">
        <f t="shared" si="17"/>
        <v>-7.2644302229208693</v>
      </c>
      <c r="AF12">
        <f t="shared" si="18"/>
        <v>0.7</v>
      </c>
      <c r="AG12">
        <f t="shared" si="19"/>
        <v>328.76047990095714</v>
      </c>
      <c r="AH12">
        <f t="shared" si="20"/>
        <v>55.610479900957159</v>
      </c>
      <c r="AI12">
        <v>66.5</v>
      </c>
      <c r="AJ12">
        <v>155</v>
      </c>
      <c r="AK12">
        <f t="shared" si="21"/>
        <v>6.9999999999999999E-4</v>
      </c>
      <c r="AL12">
        <f t="shared" si="22"/>
        <v>-7.2644302229208693</v>
      </c>
      <c r="AM12">
        <f t="shared" si="23"/>
        <v>0.7</v>
      </c>
      <c r="AN12">
        <f t="shared" si="24"/>
        <v>308.72779738285237</v>
      </c>
      <c r="AO12">
        <f t="shared" si="25"/>
        <v>35.577797382852395</v>
      </c>
      <c r="AP12">
        <v>69.5</v>
      </c>
      <c r="AQ12">
        <v>134</v>
      </c>
      <c r="AR12">
        <f t="shared" si="26"/>
        <v>6.9999999999999999E-4</v>
      </c>
      <c r="AS12">
        <f t="shared" si="27"/>
        <v>-7.2644302229208693</v>
      </c>
      <c r="AT12">
        <f t="shared" si="28"/>
        <v>0.7</v>
      </c>
      <c r="AU12">
        <f t="shared" si="29"/>
        <v>357.51009480354492</v>
      </c>
      <c r="AV12">
        <f t="shared" si="30"/>
        <v>84.360094803544939</v>
      </c>
      <c r="AW12" s="3">
        <f t="shared" si="31"/>
        <v>0.7</v>
      </c>
      <c r="AX12" s="3">
        <f t="shared" si="32"/>
        <v>22.11447990299871</v>
      </c>
      <c r="AY12" s="3">
        <f t="shared" si="33"/>
        <v>-24.887964694532428</v>
      </c>
      <c r="BA12" s="3">
        <f t="shared" si="57"/>
        <v>6</v>
      </c>
      <c r="BB12" s="3">
        <f t="shared" si="34"/>
        <v>279.14999999999998</v>
      </c>
      <c r="BC12" s="3">
        <f t="shared" si="35"/>
        <v>-2.8491059946070152E-2</v>
      </c>
      <c r="BD12" s="3">
        <f t="shared" si="36"/>
        <v>0.93650249781981054</v>
      </c>
      <c r="BE12" s="3">
        <f t="shared" si="37"/>
        <v>9.3650249781981056</v>
      </c>
      <c r="BF12" s="3">
        <v>0.7</v>
      </c>
      <c r="BG12" s="3">
        <f t="shared" si="38"/>
        <v>6.9999999999999993E-2</v>
      </c>
      <c r="BH12" s="3">
        <f t="shared" si="39"/>
        <v>-1.1549019599857433</v>
      </c>
      <c r="BI12" s="3">
        <f t="shared" si="40"/>
        <v>246.77786479813537</v>
      </c>
      <c r="BJ12" s="3">
        <f t="shared" si="41"/>
        <v>-26.372135201864609</v>
      </c>
      <c r="BK12">
        <v>58.2</v>
      </c>
      <c r="BL12">
        <v>138</v>
      </c>
      <c r="BM12">
        <f t="shared" si="42"/>
        <v>6.9999999999999999E-4</v>
      </c>
      <c r="BN12">
        <f t="shared" si="43"/>
        <v>-7.2644302229208693</v>
      </c>
      <c r="BO12">
        <f t="shared" si="44"/>
        <v>0.7</v>
      </c>
      <c r="BP12">
        <f t="shared" si="45"/>
        <v>293.34661881376519</v>
      </c>
      <c r="BQ12">
        <f t="shared" si="46"/>
        <v>20.196618813765213</v>
      </c>
      <c r="BR12" s="3">
        <v>67.8</v>
      </c>
      <c r="BS12" s="3">
        <v>147</v>
      </c>
      <c r="BT12">
        <f t="shared" si="47"/>
        <v>6.9999999999999999E-4</v>
      </c>
      <c r="BU12">
        <f t="shared" si="48"/>
        <v>-7.2644302229208693</v>
      </c>
      <c r="BV12" s="3">
        <f t="shared" si="49"/>
        <v>0.7</v>
      </c>
      <c r="BW12">
        <f t="shared" si="50"/>
        <v>326.90436666402337</v>
      </c>
      <c r="BX12">
        <f t="shared" si="51"/>
        <v>53.754366664023394</v>
      </c>
      <c r="BY12" s="3">
        <v>70.3</v>
      </c>
      <c r="BZ12" s="3">
        <v>143</v>
      </c>
      <c r="CA12">
        <f t="shared" si="52"/>
        <v>6.9999999999999999E-4</v>
      </c>
      <c r="CB12">
        <f t="shared" si="53"/>
        <v>-7.2644302229208693</v>
      </c>
      <c r="CC12" s="3">
        <f t="shared" si="54"/>
        <v>0.7</v>
      </c>
      <c r="CD12">
        <f t="shared" si="55"/>
        <v>345.62420687747777</v>
      </c>
      <c r="CE12">
        <f t="shared" si="56"/>
        <v>72.474206877477798</v>
      </c>
    </row>
    <row r="13" spans="1:83" s="3" customFormat="1" x14ac:dyDescent="0.35">
      <c r="E13">
        <v>63.6</v>
      </c>
      <c r="F13">
        <v>155</v>
      </c>
      <c r="G13">
        <f t="shared" si="1"/>
        <v>8.0000000000000004E-4</v>
      </c>
      <c r="H13">
        <f t="shared" si="2"/>
        <v>-7.1308988302963465</v>
      </c>
      <c r="I13" s="3">
        <v>0.8</v>
      </c>
      <c r="J13">
        <f t="shared" si="3"/>
        <v>296.79426034101232</v>
      </c>
      <c r="K13">
        <f t="shared" si="4"/>
        <v>23.644260341012341</v>
      </c>
      <c r="L13" s="3">
        <f t="shared" si="5"/>
        <v>0.8</v>
      </c>
      <c r="N13">
        <v>50</v>
      </c>
      <c r="O13">
        <v>141</v>
      </c>
      <c r="P13">
        <f t="shared" si="6"/>
        <v>8.0000000000000004E-4</v>
      </c>
      <c r="Q13">
        <f t="shared" si="7"/>
        <v>-7.1308988302963465</v>
      </c>
      <c r="R13" s="3">
        <f t="shared" si="8"/>
        <v>0.8</v>
      </c>
      <c r="S13">
        <f t="shared" si="9"/>
        <v>249.63820144598961</v>
      </c>
      <c r="T13">
        <f t="shared" si="10"/>
        <v>-23.511798554010369</v>
      </c>
      <c r="U13">
        <v>51.3</v>
      </c>
      <c r="V13">
        <v>153</v>
      </c>
      <c r="W13">
        <f t="shared" si="11"/>
        <v>8.0000000000000004E-4</v>
      </c>
      <c r="X13">
        <f t="shared" si="12"/>
        <v>-7.1308988302963465</v>
      </c>
      <c r="Y13" s="3">
        <f t="shared" si="13"/>
        <v>0.8</v>
      </c>
      <c r="Z13">
        <f t="shared" si="14"/>
        <v>241.6507336002108</v>
      </c>
      <c r="AA13">
        <f t="shared" si="15"/>
        <v>-31.499266399789178</v>
      </c>
      <c r="AB13">
        <v>69.5</v>
      </c>
      <c r="AC13">
        <v>151</v>
      </c>
      <c r="AD13">
        <f t="shared" si="16"/>
        <v>8.0000000000000004E-4</v>
      </c>
      <c r="AE13">
        <f t="shared" si="17"/>
        <v>-7.1308988302963465</v>
      </c>
      <c r="AF13">
        <f t="shared" si="18"/>
        <v>0.8</v>
      </c>
      <c r="AG13">
        <f t="shared" si="19"/>
        <v>330.49620439971153</v>
      </c>
      <c r="AH13">
        <f t="shared" si="20"/>
        <v>57.346204399711553</v>
      </c>
      <c r="AI13">
        <v>66.5</v>
      </c>
      <c r="AJ13">
        <v>155</v>
      </c>
      <c r="AK13">
        <f t="shared" si="21"/>
        <v>8.0000000000000004E-4</v>
      </c>
      <c r="AL13">
        <f t="shared" si="22"/>
        <v>-7.1308988302963465</v>
      </c>
      <c r="AM13">
        <f t="shared" si="23"/>
        <v>0.8</v>
      </c>
      <c r="AN13">
        <f t="shared" si="24"/>
        <v>310.32733196033519</v>
      </c>
      <c r="AO13">
        <f t="shared" si="25"/>
        <v>37.177331960335209</v>
      </c>
      <c r="AP13">
        <v>69.5</v>
      </c>
      <c r="AQ13">
        <v>134</v>
      </c>
      <c r="AR13">
        <f t="shared" si="26"/>
        <v>8.0000000000000004E-4</v>
      </c>
      <c r="AS13">
        <f t="shared" si="27"/>
        <v>-7.1308988302963465</v>
      </c>
      <c r="AT13">
        <f t="shared" si="28"/>
        <v>0.8</v>
      </c>
      <c r="AU13">
        <f t="shared" si="29"/>
        <v>359.56361395496481</v>
      </c>
      <c r="AV13">
        <f t="shared" si="30"/>
        <v>86.413613954964831</v>
      </c>
      <c r="AW13" s="3">
        <f t="shared" si="31"/>
        <v>0.8</v>
      </c>
      <c r="AX13" s="3">
        <f t="shared" si="32"/>
        <v>23.644260341012341</v>
      </c>
      <c r="AY13" s="3">
        <f t="shared" si="33"/>
        <v>-23.511798554010369</v>
      </c>
      <c r="BA13" s="3">
        <f t="shared" si="57"/>
        <v>7</v>
      </c>
      <c r="BB13" s="3">
        <f t="shared" si="34"/>
        <v>280.14999999999998</v>
      </c>
      <c r="BC13" s="3">
        <f t="shared" si="35"/>
        <v>1.5072505680633341E-3</v>
      </c>
      <c r="BD13" s="3">
        <f t="shared" si="36"/>
        <v>1.0034766020999772</v>
      </c>
      <c r="BE13" s="3">
        <f t="shared" si="37"/>
        <v>10.034766020999772</v>
      </c>
      <c r="BF13" s="3">
        <v>0.8</v>
      </c>
      <c r="BG13" s="3">
        <f t="shared" si="38"/>
        <v>0.08</v>
      </c>
      <c r="BH13" s="3">
        <f t="shared" si="39"/>
        <v>-1.0969100130080565</v>
      </c>
      <c r="BI13" s="3">
        <f t="shared" si="40"/>
        <v>248.23072764983868</v>
      </c>
      <c r="BJ13" s="3">
        <f t="shared" si="41"/>
        <v>-24.919272350161293</v>
      </c>
      <c r="BK13">
        <v>58.2</v>
      </c>
      <c r="BL13">
        <v>138</v>
      </c>
      <c r="BM13">
        <f t="shared" si="42"/>
        <v>8.0000000000000004E-4</v>
      </c>
      <c r="BN13">
        <f t="shared" si="43"/>
        <v>-7.1308988302963465</v>
      </c>
      <c r="BO13">
        <f t="shared" si="44"/>
        <v>0.8</v>
      </c>
      <c r="BP13">
        <f t="shared" si="45"/>
        <v>294.99742406562854</v>
      </c>
      <c r="BQ13">
        <f t="shared" si="46"/>
        <v>21.847424065628559</v>
      </c>
      <c r="BR13" s="3">
        <v>67.8</v>
      </c>
      <c r="BS13" s="3">
        <v>147</v>
      </c>
      <c r="BT13">
        <f t="shared" si="47"/>
        <v>8.0000000000000004E-4</v>
      </c>
      <c r="BU13">
        <f t="shared" si="48"/>
        <v>-7.1308988302963465</v>
      </c>
      <c r="BV13" s="3">
        <f t="shared" si="49"/>
        <v>0.8</v>
      </c>
      <c r="BW13">
        <f t="shared" si="50"/>
        <v>328.66375764022746</v>
      </c>
      <c r="BX13">
        <f t="shared" si="51"/>
        <v>55.513757640227482</v>
      </c>
      <c r="BY13" s="3">
        <v>70.3</v>
      </c>
      <c r="BZ13" s="3">
        <v>143</v>
      </c>
      <c r="CA13">
        <f t="shared" si="52"/>
        <v>8.0000000000000004E-4</v>
      </c>
      <c r="CB13">
        <f t="shared" si="53"/>
        <v>-7.1308988302963465</v>
      </c>
      <c r="CC13" s="3">
        <f t="shared" si="54"/>
        <v>0.8</v>
      </c>
      <c r="CD13">
        <f t="shared" si="55"/>
        <v>347.52112924628057</v>
      </c>
      <c r="CE13">
        <f t="shared" si="56"/>
        <v>74.371129246280589</v>
      </c>
    </row>
    <row r="14" spans="1:83" s="3" customFormat="1" x14ac:dyDescent="0.35">
      <c r="E14">
        <v>63.6</v>
      </c>
      <c r="F14">
        <v>155</v>
      </c>
      <c r="G14">
        <f t="shared" si="1"/>
        <v>8.9999999999999998E-4</v>
      </c>
      <c r="H14">
        <f t="shared" si="2"/>
        <v>-7.0131157946399636</v>
      </c>
      <c r="I14" s="3">
        <v>0.9</v>
      </c>
      <c r="J14">
        <f t="shared" si="3"/>
        <v>298.15684043751691</v>
      </c>
      <c r="K14">
        <f t="shared" si="4"/>
        <v>25.006840437516928</v>
      </c>
      <c r="L14" s="3">
        <f t="shared" si="5"/>
        <v>0.9</v>
      </c>
      <c r="N14">
        <v>50</v>
      </c>
      <c r="O14">
        <v>141</v>
      </c>
      <c r="P14">
        <f t="shared" si="6"/>
        <v>8.9999999999999998E-4</v>
      </c>
      <c r="Q14">
        <f t="shared" si="7"/>
        <v>-7.0131157946399636</v>
      </c>
      <c r="R14" s="3">
        <f t="shared" si="8"/>
        <v>0.9</v>
      </c>
      <c r="S14">
        <f t="shared" si="9"/>
        <v>250.86479205573562</v>
      </c>
      <c r="T14">
        <f t="shared" si="10"/>
        <v>-22.285207944264357</v>
      </c>
      <c r="U14">
        <v>51.3</v>
      </c>
      <c r="V14">
        <v>153</v>
      </c>
      <c r="W14">
        <f t="shared" si="11"/>
        <v>8.9999999999999998E-4</v>
      </c>
      <c r="X14">
        <f t="shared" si="12"/>
        <v>-7.0131157946399636</v>
      </c>
      <c r="Y14" s="3">
        <f t="shared" si="13"/>
        <v>0.9</v>
      </c>
      <c r="Z14">
        <f t="shared" si="14"/>
        <v>242.77065054527827</v>
      </c>
      <c r="AA14">
        <f t="shared" si="15"/>
        <v>-30.379349454721705</v>
      </c>
      <c r="AB14">
        <v>69.5</v>
      </c>
      <c r="AC14">
        <v>151</v>
      </c>
      <c r="AD14">
        <f t="shared" si="16"/>
        <v>8.9999999999999998E-4</v>
      </c>
      <c r="AE14">
        <f t="shared" si="17"/>
        <v>-7.0131157946399636</v>
      </c>
      <c r="AF14">
        <f t="shared" si="18"/>
        <v>0.9</v>
      </c>
      <c r="AG14">
        <f t="shared" si="19"/>
        <v>332.04250610779314</v>
      </c>
      <c r="AH14">
        <f t="shared" si="20"/>
        <v>58.892506107793167</v>
      </c>
      <c r="AI14">
        <v>66.5</v>
      </c>
      <c r="AJ14">
        <v>155</v>
      </c>
      <c r="AK14">
        <f t="shared" si="21"/>
        <v>8.9999999999999998E-4</v>
      </c>
      <c r="AL14">
        <f t="shared" si="22"/>
        <v>-7.0131157946399636</v>
      </c>
      <c r="AM14">
        <f t="shared" si="23"/>
        <v>0.9</v>
      </c>
      <c r="AN14">
        <f t="shared" si="24"/>
        <v>311.75204228136596</v>
      </c>
      <c r="AO14">
        <f t="shared" si="25"/>
        <v>38.602042281365982</v>
      </c>
      <c r="AP14">
        <v>69.5</v>
      </c>
      <c r="AQ14">
        <v>134</v>
      </c>
      <c r="AR14">
        <f t="shared" si="26"/>
        <v>8.9999999999999998E-4</v>
      </c>
      <c r="AS14">
        <f t="shared" si="27"/>
        <v>-7.0131157946399636</v>
      </c>
      <c r="AT14">
        <f t="shared" si="28"/>
        <v>0.9</v>
      </c>
      <c r="AU14">
        <f t="shared" si="29"/>
        <v>361.39462728066798</v>
      </c>
      <c r="AV14">
        <f t="shared" si="30"/>
        <v>88.244627280667999</v>
      </c>
      <c r="AW14" s="3">
        <f t="shared" si="31"/>
        <v>0.9</v>
      </c>
      <c r="AX14" s="3">
        <f t="shared" si="32"/>
        <v>25.006840437516928</v>
      </c>
      <c r="AY14" s="3">
        <f t="shared" si="33"/>
        <v>-22.285207944264357</v>
      </c>
      <c r="BA14" s="3">
        <f t="shared" si="57"/>
        <v>8</v>
      </c>
      <c r="BB14" s="3">
        <f t="shared" si="34"/>
        <v>281.14999999999998</v>
      </c>
      <c r="BC14" s="3">
        <f t="shared" si="35"/>
        <v>3.1258712199134564E-2</v>
      </c>
      <c r="BD14" s="3">
        <f t="shared" si="36"/>
        <v>1.0746293857936968</v>
      </c>
      <c r="BE14" s="3">
        <f t="shared" si="37"/>
        <v>10.746293857936969</v>
      </c>
      <c r="BF14" s="3">
        <v>0.9</v>
      </c>
      <c r="BG14" s="3">
        <f t="shared" si="38"/>
        <v>0.09</v>
      </c>
      <c r="BH14" s="3">
        <f t="shared" si="39"/>
        <v>-1.0457574905606752</v>
      </c>
      <c r="BI14" s="3">
        <f t="shared" si="40"/>
        <v>249.52913941512531</v>
      </c>
      <c r="BJ14" s="3">
        <f t="shared" si="41"/>
        <v>-23.620860584874663</v>
      </c>
      <c r="BK14">
        <v>58.2</v>
      </c>
      <c r="BL14">
        <v>138</v>
      </c>
      <c r="BM14">
        <f t="shared" si="42"/>
        <v>8.9999999999999998E-4</v>
      </c>
      <c r="BN14">
        <f t="shared" si="43"/>
        <v>-7.0131157946399636</v>
      </c>
      <c r="BO14">
        <f t="shared" si="44"/>
        <v>0.9</v>
      </c>
      <c r="BP14">
        <f t="shared" si="45"/>
        <v>296.46903654510743</v>
      </c>
      <c r="BQ14">
        <f t="shared" si="46"/>
        <v>23.319036545107451</v>
      </c>
      <c r="BR14" s="3">
        <v>67.8</v>
      </c>
      <c r="BS14" s="3">
        <v>147</v>
      </c>
      <c r="BT14">
        <f t="shared" si="47"/>
        <v>8.9999999999999998E-4</v>
      </c>
      <c r="BU14">
        <f t="shared" si="48"/>
        <v>-7.0131157946399636</v>
      </c>
      <c r="BV14" s="3">
        <f t="shared" si="49"/>
        <v>0.9</v>
      </c>
      <c r="BW14">
        <f t="shared" si="50"/>
        <v>330.23144489705373</v>
      </c>
      <c r="BX14">
        <f t="shared" si="51"/>
        <v>57.081444897053757</v>
      </c>
      <c r="BY14" s="3">
        <v>70.3</v>
      </c>
      <c r="BZ14" s="3">
        <v>143</v>
      </c>
      <c r="CA14">
        <f t="shared" si="52"/>
        <v>8.9999999999999998E-4</v>
      </c>
      <c r="CB14">
        <f t="shared" si="53"/>
        <v>-7.0131157946399636</v>
      </c>
      <c r="CC14" s="3">
        <f t="shared" si="54"/>
        <v>0.9</v>
      </c>
      <c r="CD14">
        <f t="shared" si="55"/>
        <v>349.21170080215774</v>
      </c>
      <c r="CE14">
        <f t="shared" si="56"/>
        <v>76.061700802157759</v>
      </c>
    </row>
    <row r="15" spans="1:83" x14ac:dyDescent="0.35">
      <c r="A15" t="s">
        <v>53</v>
      </c>
      <c r="E15">
        <v>63.6</v>
      </c>
      <c r="F15">
        <v>155</v>
      </c>
      <c r="G15">
        <f>I15/1000</f>
        <v>1E-3</v>
      </c>
      <c r="H15">
        <f>LN(G15)</f>
        <v>-6.9077552789821368</v>
      </c>
      <c r="I15">
        <v>1</v>
      </c>
      <c r="J15">
        <f>(E15*1000)/(F15-(H15*$B$16))</f>
        <v>299.38635503676568</v>
      </c>
      <c r="K15">
        <f>J15-273.15</f>
        <v>26.236355036765701</v>
      </c>
      <c r="L15" s="3">
        <f t="shared" ref="L15:L78" si="58">I15</f>
        <v>1</v>
      </c>
      <c r="N15">
        <v>50</v>
      </c>
      <c r="O15">
        <v>141</v>
      </c>
      <c r="P15">
        <f t="shared" si="6"/>
        <v>1E-3</v>
      </c>
      <c r="Q15">
        <f t="shared" si="7"/>
        <v>-6.9077552789821368</v>
      </c>
      <c r="R15" s="3">
        <f t="shared" si="8"/>
        <v>1</v>
      </c>
      <c r="S15">
        <f t="shared" si="9"/>
        <v>251.97227357923387</v>
      </c>
      <c r="T15">
        <f t="shared" si="10"/>
        <v>-21.177726420766106</v>
      </c>
      <c r="U15">
        <v>51.3</v>
      </c>
      <c r="V15">
        <v>153</v>
      </c>
      <c r="W15">
        <f t="shared" si="11"/>
        <v>1E-3</v>
      </c>
      <c r="X15">
        <f t="shared" si="12"/>
        <v>-6.9077552789821368</v>
      </c>
      <c r="Y15" s="3">
        <f t="shared" si="13"/>
        <v>1</v>
      </c>
      <c r="Z15">
        <f t="shared" si="14"/>
        <v>243.78128290592551</v>
      </c>
      <c r="AA15">
        <f t="shared" si="15"/>
        <v>-29.368717094074469</v>
      </c>
      <c r="AB15">
        <v>69.5</v>
      </c>
      <c r="AC15">
        <v>151</v>
      </c>
      <c r="AD15">
        <f t="shared" si="16"/>
        <v>1E-3</v>
      </c>
      <c r="AE15">
        <f t="shared" si="17"/>
        <v>-6.9077552789821368</v>
      </c>
      <c r="AF15">
        <f t="shared" si="18"/>
        <v>1</v>
      </c>
      <c r="AG15">
        <f t="shared" si="19"/>
        <v>333.43803244837443</v>
      </c>
      <c r="AH15">
        <f t="shared" si="20"/>
        <v>60.288032448374452</v>
      </c>
      <c r="AI15">
        <v>66.5</v>
      </c>
      <c r="AJ15">
        <v>155</v>
      </c>
      <c r="AK15">
        <f t="shared" si="21"/>
        <v>1E-3</v>
      </c>
      <c r="AL15">
        <f t="shared" si="22"/>
        <v>-6.9077552789821368</v>
      </c>
      <c r="AM15">
        <f t="shared" si="23"/>
        <v>1</v>
      </c>
      <c r="AN15">
        <f t="shared" si="24"/>
        <v>313.03761965322201</v>
      </c>
      <c r="AO15">
        <f t="shared" si="25"/>
        <v>39.887619653222032</v>
      </c>
      <c r="AP15">
        <v>69.5</v>
      </c>
      <c r="AQ15">
        <v>134</v>
      </c>
      <c r="AR15">
        <f t="shared" si="26"/>
        <v>1E-3</v>
      </c>
      <c r="AS15">
        <f t="shared" si="27"/>
        <v>-6.9077552789821368</v>
      </c>
      <c r="AT15">
        <f t="shared" si="28"/>
        <v>1</v>
      </c>
      <c r="AU15">
        <f t="shared" si="29"/>
        <v>363.0483985307273</v>
      </c>
      <c r="AV15">
        <f t="shared" si="30"/>
        <v>89.89839853072732</v>
      </c>
      <c r="AW15" s="3">
        <f t="shared" si="31"/>
        <v>1</v>
      </c>
      <c r="AX15" s="3">
        <f t="shared" si="32"/>
        <v>26.236355036765701</v>
      </c>
      <c r="AY15" s="3">
        <f t="shared" si="33"/>
        <v>-21.177726420766106</v>
      </c>
      <c r="BA15" s="3">
        <f t="shared" si="57"/>
        <v>9</v>
      </c>
      <c r="BB15" s="3">
        <f t="shared" si="34"/>
        <v>282.14999999999998</v>
      </c>
      <c r="BC15" s="3">
        <f t="shared" si="35"/>
        <v>6.0766359352590449E-2</v>
      </c>
      <c r="BD15" s="3">
        <f t="shared" si="36"/>
        <v>1.1501814507629227</v>
      </c>
      <c r="BE15" s="3">
        <f t="shared" si="37"/>
        <v>11.501814507629227</v>
      </c>
      <c r="BF15" s="3">
        <v>1</v>
      </c>
      <c r="BG15" s="3">
        <f t="shared" si="38"/>
        <v>0.1</v>
      </c>
      <c r="BH15" s="3">
        <f t="shared" si="39"/>
        <v>-1</v>
      </c>
      <c r="BI15" s="3">
        <f t="shared" si="40"/>
        <v>250.70428054320629</v>
      </c>
      <c r="BJ15" s="3">
        <f t="shared" si="41"/>
        <v>-22.445719456793682</v>
      </c>
      <c r="BK15">
        <v>58.2</v>
      </c>
      <c r="BL15">
        <v>138</v>
      </c>
      <c r="BM15">
        <f t="shared" si="42"/>
        <v>1E-3</v>
      </c>
      <c r="BN15">
        <f t="shared" si="43"/>
        <v>-6.9077552789821368</v>
      </c>
      <c r="BO15">
        <f t="shared" si="44"/>
        <v>1</v>
      </c>
      <c r="BP15">
        <f t="shared" si="45"/>
        <v>297.79793582362919</v>
      </c>
      <c r="BQ15">
        <f t="shared" si="46"/>
        <v>24.647935823629211</v>
      </c>
      <c r="BR15" s="3">
        <v>67.8</v>
      </c>
      <c r="BS15" s="3">
        <v>147</v>
      </c>
      <c r="BT15">
        <f t="shared" si="47"/>
        <v>1E-3</v>
      </c>
      <c r="BU15">
        <f t="shared" si="48"/>
        <v>-6.9077552789821368</v>
      </c>
      <c r="BV15" s="3">
        <f t="shared" si="49"/>
        <v>1</v>
      </c>
      <c r="BW15">
        <f t="shared" si="50"/>
        <v>331.64651578073284</v>
      </c>
      <c r="BX15">
        <f t="shared" si="51"/>
        <v>58.496515780732864</v>
      </c>
      <c r="BY15" s="3">
        <v>70.3</v>
      </c>
      <c r="BZ15" s="3">
        <v>143</v>
      </c>
      <c r="CA15">
        <f t="shared" si="52"/>
        <v>1E-3</v>
      </c>
      <c r="CB15">
        <f t="shared" si="53"/>
        <v>-6.9077552789821368</v>
      </c>
      <c r="CC15" s="3">
        <f t="shared" si="54"/>
        <v>1</v>
      </c>
      <c r="CD15">
        <f t="shared" si="55"/>
        <v>350.73796693404563</v>
      </c>
      <c r="CE15">
        <f t="shared" si="56"/>
        <v>77.587966934045653</v>
      </c>
    </row>
    <row r="16" spans="1:83" x14ac:dyDescent="0.35">
      <c r="A16" s="1" t="s">
        <v>28</v>
      </c>
      <c r="B16">
        <v>8.3145000000000007</v>
      </c>
      <c r="C16" t="s">
        <v>29</v>
      </c>
      <c r="E16">
        <v>63.6</v>
      </c>
      <c r="F16">
        <v>155</v>
      </c>
      <c r="G16">
        <f t="shared" ref="G16:G54" si="59">I16/1000</f>
        <v>2E-3</v>
      </c>
      <c r="H16">
        <f t="shared" ref="H16:H79" si="60">LN(G16)</f>
        <v>-6.2146080984221914</v>
      </c>
      <c r="I16">
        <v>2</v>
      </c>
      <c r="J16">
        <f t="shared" ref="J16:J79" si="61">(E16*1000)/(F16-(H16*$B$16))</f>
        <v>307.73494836038242</v>
      </c>
      <c r="K16">
        <f t="shared" ref="K16:K79" si="62">J16-273.15</f>
        <v>34.584948360382441</v>
      </c>
      <c r="L16" s="3">
        <f t="shared" si="58"/>
        <v>2</v>
      </c>
      <c r="N16">
        <v>50</v>
      </c>
      <c r="O16">
        <v>141</v>
      </c>
      <c r="P16">
        <f t="shared" si="6"/>
        <v>2E-3</v>
      </c>
      <c r="Q16">
        <f t="shared" si="7"/>
        <v>-6.2146080984221914</v>
      </c>
      <c r="R16" s="3">
        <f t="shared" si="8"/>
        <v>2</v>
      </c>
      <c r="S16">
        <f t="shared" si="9"/>
        <v>259.50925062552085</v>
      </c>
      <c r="T16">
        <f t="shared" si="10"/>
        <v>-13.640749374479128</v>
      </c>
      <c r="U16">
        <v>51.3</v>
      </c>
      <c r="V16">
        <v>153</v>
      </c>
      <c r="W16">
        <f t="shared" si="11"/>
        <v>2E-3</v>
      </c>
      <c r="X16">
        <f t="shared" si="12"/>
        <v>-6.2146080984221914</v>
      </c>
      <c r="Y16" s="3">
        <f t="shared" si="13"/>
        <v>2</v>
      </c>
      <c r="Z16">
        <f t="shared" si="14"/>
        <v>250.6457192742586</v>
      </c>
      <c r="AA16">
        <f t="shared" si="15"/>
        <v>-22.504280725741381</v>
      </c>
      <c r="AB16">
        <v>69.5</v>
      </c>
      <c r="AC16">
        <v>151</v>
      </c>
      <c r="AD16">
        <f t="shared" si="16"/>
        <v>2E-3</v>
      </c>
      <c r="AE16">
        <f t="shared" si="17"/>
        <v>-6.2146080984221914</v>
      </c>
      <c r="AF16">
        <f t="shared" si="18"/>
        <v>2</v>
      </c>
      <c r="AG16">
        <f t="shared" si="19"/>
        <v>342.91969191476687</v>
      </c>
      <c r="AH16">
        <f t="shared" si="20"/>
        <v>69.769691914766895</v>
      </c>
      <c r="AI16">
        <v>66.5</v>
      </c>
      <c r="AJ16">
        <v>155</v>
      </c>
      <c r="AK16">
        <f t="shared" si="21"/>
        <v>2E-3</v>
      </c>
      <c r="AL16">
        <f t="shared" si="22"/>
        <v>-6.2146080984221914</v>
      </c>
      <c r="AM16">
        <f t="shared" si="23"/>
        <v>2</v>
      </c>
      <c r="AN16">
        <f t="shared" si="24"/>
        <v>321.7668878296451</v>
      </c>
      <c r="AO16">
        <f t="shared" si="25"/>
        <v>48.616887829645123</v>
      </c>
      <c r="AP16">
        <v>69.5</v>
      </c>
      <c r="AQ16">
        <v>134</v>
      </c>
      <c r="AR16">
        <f t="shared" si="26"/>
        <v>2E-3</v>
      </c>
      <c r="AS16">
        <f t="shared" si="27"/>
        <v>-6.2146080984221914</v>
      </c>
      <c r="AT16">
        <f t="shared" si="28"/>
        <v>2</v>
      </c>
      <c r="AU16">
        <f t="shared" si="29"/>
        <v>374.31729029973434</v>
      </c>
      <c r="AV16">
        <f t="shared" si="30"/>
        <v>101.16729029973436</v>
      </c>
      <c r="AW16" s="3">
        <f t="shared" si="31"/>
        <v>2</v>
      </c>
      <c r="AX16" s="3">
        <f t="shared" si="32"/>
        <v>34.584948360382441</v>
      </c>
      <c r="AY16" s="3">
        <f t="shared" si="33"/>
        <v>-13.640749374479128</v>
      </c>
      <c r="BA16" s="3">
        <f t="shared" si="57"/>
        <v>10</v>
      </c>
      <c r="BB16" s="3">
        <f t="shared" si="34"/>
        <v>283.14999999999998</v>
      </c>
      <c r="BC16" s="3">
        <f t="shared" si="35"/>
        <v>9.0033176902672096E-2</v>
      </c>
      <c r="BD16" s="3">
        <f t="shared" si="36"/>
        <v>1.2303627578834837</v>
      </c>
      <c r="BE16" s="3">
        <f t="shared" si="37"/>
        <v>12.303627578834837</v>
      </c>
      <c r="BF16" s="3">
        <v>2</v>
      </c>
      <c r="BG16" s="3">
        <f t="shared" si="38"/>
        <v>0.2</v>
      </c>
      <c r="BH16" s="3">
        <f t="shared" si="39"/>
        <v>-0.69897000433601875</v>
      </c>
      <c r="BI16" s="3">
        <f t="shared" si="40"/>
        <v>258.77333441464384</v>
      </c>
      <c r="BJ16" s="3">
        <f t="shared" si="41"/>
        <v>-14.376665585356136</v>
      </c>
      <c r="BK16">
        <v>58.2</v>
      </c>
      <c r="BL16">
        <v>138</v>
      </c>
      <c r="BM16">
        <f t="shared" si="42"/>
        <v>2E-3</v>
      </c>
      <c r="BN16">
        <f t="shared" si="43"/>
        <v>-6.2146080984221914</v>
      </c>
      <c r="BO16">
        <f t="shared" si="44"/>
        <v>2</v>
      </c>
      <c r="BP16">
        <f t="shared" si="45"/>
        <v>306.84653864617246</v>
      </c>
      <c r="BQ16">
        <f t="shared" si="46"/>
        <v>33.696538646172485</v>
      </c>
      <c r="BR16" s="3">
        <v>67.8</v>
      </c>
      <c r="BS16" s="3">
        <v>147</v>
      </c>
      <c r="BT16">
        <f t="shared" si="47"/>
        <v>2E-3</v>
      </c>
      <c r="BU16">
        <f t="shared" si="48"/>
        <v>-6.2146080984221914</v>
      </c>
      <c r="BV16" s="3">
        <f t="shared" si="49"/>
        <v>2</v>
      </c>
      <c r="BW16">
        <f t="shared" si="50"/>
        <v>341.26710729493652</v>
      </c>
      <c r="BX16">
        <f t="shared" si="51"/>
        <v>68.117107294936545</v>
      </c>
      <c r="BY16" s="3">
        <v>70.3</v>
      </c>
      <c r="BZ16" s="3">
        <v>143</v>
      </c>
      <c r="CA16">
        <f t="shared" si="52"/>
        <v>2E-3</v>
      </c>
      <c r="CB16">
        <f t="shared" si="53"/>
        <v>-6.2146080984221914</v>
      </c>
      <c r="CC16" s="3">
        <f t="shared" si="54"/>
        <v>2</v>
      </c>
      <c r="CD16">
        <f t="shared" si="55"/>
        <v>361.12143228836362</v>
      </c>
      <c r="CE16">
        <f t="shared" si="56"/>
        <v>87.971432288363644</v>
      </c>
    </row>
    <row r="17" spans="1:83" x14ac:dyDescent="0.35">
      <c r="A17" t="s">
        <v>60</v>
      </c>
      <c r="E17">
        <v>63.6</v>
      </c>
      <c r="F17">
        <v>155</v>
      </c>
      <c r="G17">
        <f t="shared" si="59"/>
        <v>3.0000000000000001E-3</v>
      </c>
      <c r="H17">
        <f t="shared" si="60"/>
        <v>-5.8091429903140277</v>
      </c>
      <c r="I17">
        <v>3</v>
      </c>
      <c r="J17">
        <f t="shared" si="61"/>
        <v>312.83798646997008</v>
      </c>
      <c r="K17">
        <f t="shared" si="62"/>
        <v>39.687986469970099</v>
      </c>
      <c r="L17" s="3">
        <f t="shared" si="58"/>
        <v>3</v>
      </c>
      <c r="N17">
        <v>50</v>
      </c>
      <c r="O17">
        <v>141</v>
      </c>
      <c r="P17">
        <f t="shared" si="6"/>
        <v>3.0000000000000001E-3</v>
      </c>
      <c r="Q17">
        <f t="shared" si="7"/>
        <v>-5.8091429903140277</v>
      </c>
      <c r="R17" s="3">
        <f t="shared" si="8"/>
        <v>3</v>
      </c>
      <c r="S17">
        <f t="shared" si="9"/>
        <v>264.13084239110043</v>
      </c>
      <c r="T17">
        <f t="shared" si="10"/>
        <v>-9.0191576088995475</v>
      </c>
      <c r="U17">
        <v>51.3</v>
      </c>
      <c r="V17">
        <v>153</v>
      </c>
      <c r="W17">
        <f t="shared" si="11"/>
        <v>3.0000000000000001E-3</v>
      </c>
      <c r="X17">
        <f t="shared" si="12"/>
        <v>-5.8091429903140277</v>
      </c>
      <c r="Y17" s="3">
        <f t="shared" si="13"/>
        <v>3</v>
      </c>
      <c r="Z17">
        <f t="shared" si="14"/>
        <v>254.84336598854779</v>
      </c>
      <c r="AA17">
        <f t="shared" si="15"/>
        <v>-18.306634011452189</v>
      </c>
      <c r="AB17">
        <v>69.5</v>
      </c>
      <c r="AC17">
        <v>151</v>
      </c>
      <c r="AD17">
        <f t="shared" si="16"/>
        <v>3.0000000000000001E-3</v>
      </c>
      <c r="AE17">
        <f t="shared" si="17"/>
        <v>-5.8091429903140277</v>
      </c>
      <c r="AF17">
        <f t="shared" si="18"/>
        <v>3</v>
      </c>
      <c r="AG17">
        <f t="shared" si="19"/>
        <v>348.72031292146278</v>
      </c>
      <c r="AH17">
        <f t="shared" si="20"/>
        <v>75.570312921462801</v>
      </c>
      <c r="AI17">
        <v>66.5</v>
      </c>
      <c r="AJ17">
        <v>155</v>
      </c>
      <c r="AK17">
        <f t="shared" si="21"/>
        <v>3.0000000000000001E-3</v>
      </c>
      <c r="AL17">
        <f t="shared" si="22"/>
        <v>-5.8091429903140277</v>
      </c>
      <c r="AM17">
        <f t="shared" si="23"/>
        <v>3</v>
      </c>
      <c r="AN17">
        <f t="shared" si="24"/>
        <v>327.1026116391983</v>
      </c>
      <c r="AO17">
        <f t="shared" si="25"/>
        <v>53.952611639198324</v>
      </c>
      <c r="AP17">
        <v>69.5</v>
      </c>
      <c r="AQ17">
        <v>134</v>
      </c>
      <c r="AR17">
        <f t="shared" si="26"/>
        <v>3.0000000000000001E-3</v>
      </c>
      <c r="AS17">
        <f t="shared" si="27"/>
        <v>-5.8091429903140277</v>
      </c>
      <c r="AT17">
        <f t="shared" si="28"/>
        <v>3</v>
      </c>
      <c r="AU17">
        <f t="shared" si="29"/>
        <v>381.23946507235058</v>
      </c>
      <c r="AV17">
        <f t="shared" si="30"/>
        <v>108.08946507235061</v>
      </c>
      <c r="AW17" s="3">
        <f t="shared" si="31"/>
        <v>3</v>
      </c>
      <c r="AX17" s="3">
        <f t="shared" si="32"/>
        <v>39.687986469970099</v>
      </c>
      <c r="AY17" s="3">
        <f t="shared" si="33"/>
        <v>-9.0191576088995475</v>
      </c>
      <c r="BA17" s="3">
        <f t="shared" si="57"/>
        <v>11</v>
      </c>
      <c r="BB17" s="3">
        <f t="shared" si="34"/>
        <v>284.14999999999998</v>
      </c>
      <c r="BC17" s="3">
        <f t="shared" si="35"/>
        <v>0.11906210119894212</v>
      </c>
      <c r="BD17" s="3">
        <f t="shared" si="36"/>
        <v>1.3154129139714783</v>
      </c>
      <c r="BE17" s="3">
        <f t="shared" si="37"/>
        <v>13.154129139714783</v>
      </c>
      <c r="BF17" s="3">
        <v>3</v>
      </c>
      <c r="BG17" s="3">
        <f t="shared" si="38"/>
        <v>0.3</v>
      </c>
      <c r="BH17" s="3">
        <f t="shared" si="39"/>
        <v>-0.52287874528033762</v>
      </c>
      <c r="BI17" s="3">
        <f t="shared" si="40"/>
        <v>263.78381108195953</v>
      </c>
      <c r="BJ17" s="3">
        <f t="shared" si="41"/>
        <v>-9.3661889180404501</v>
      </c>
      <c r="BK17">
        <v>58.2</v>
      </c>
      <c r="BL17">
        <v>138</v>
      </c>
      <c r="BM17">
        <f t="shared" si="42"/>
        <v>3.0000000000000001E-3</v>
      </c>
      <c r="BN17">
        <f t="shared" si="43"/>
        <v>-5.8091429903140277</v>
      </c>
      <c r="BO17">
        <f t="shared" si="44"/>
        <v>3</v>
      </c>
      <c r="BP17">
        <f t="shared" si="45"/>
        <v>312.39915567223954</v>
      </c>
      <c r="BQ17">
        <f t="shared" si="46"/>
        <v>39.249155672239567</v>
      </c>
      <c r="BR17" s="3">
        <v>67.8</v>
      </c>
      <c r="BS17" s="3">
        <v>147</v>
      </c>
      <c r="BT17">
        <f t="shared" si="47"/>
        <v>3.0000000000000001E-3</v>
      </c>
      <c r="BU17">
        <f t="shared" si="48"/>
        <v>-5.8091429903140277</v>
      </c>
      <c r="BV17" s="3">
        <f t="shared" si="49"/>
        <v>3</v>
      </c>
      <c r="BW17">
        <f t="shared" si="50"/>
        <v>347.15800589747062</v>
      </c>
      <c r="BX17">
        <f t="shared" si="51"/>
        <v>74.008005897470639</v>
      </c>
      <c r="BY17" s="3">
        <v>70.3</v>
      </c>
      <c r="BZ17" s="3">
        <v>143</v>
      </c>
      <c r="CA17">
        <f t="shared" si="52"/>
        <v>3.0000000000000001E-3</v>
      </c>
      <c r="CB17">
        <f t="shared" si="53"/>
        <v>-5.8091429903140277</v>
      </c>
      <c r="CC17" s="3">
        <f t="shared" si="54"/>
        <v>3</v>
      </c>
      <c r="CD17">
        <f t="shared" si="55"/>
        <v>367.48539532058908</v>
      </c>
      <c r="CE17">
        <f t="shared" si="56"/>
        <v>94.3353953205891</v>
      </c>
    </row>
    <row r="18" spans="1:83" x14ac:dyDescent="0.35">
      <c r="A18" t="s">
        <v>61</v>
      </c>
      <c r="E18">
        <v>63.6</v>
      </c>
      <c r="F18">
        <v>155</v>
      </c>
      <c r="G18">
        <f t="shared" si="59"/>
        <v>4.0000000000000001E-3</v>
      </c>
      <c r="H18">
        <f t="shared" si="60"/>
        <v>-5.521460917862246</v>
      </c>
      <c r="I18">
        <v>4</v>
      </c>
      <c r="J18">
        <f t="shared" si="61"/>
        <v>316.56251053032935</v>
      </c>
      <c r="K18">
        <f t="shared" si="62"/>
        <v>43.412510530329371</v>
      </c>
      <c r="L18" s="3">
        <f t="shared" si="58"/>
        <v>4</v>
      </c>
      <c r="N18">
        <v>50</v>
      </c>
      <c r="O18">
        <v>141</v>
      </c>
      <c r="P18">
        <f t="shared" si="6"/>
        <v>4.0000000000000001E-3</v>
      </c>
      <c r="Q18">
        <f t="shared" si="7"/>
        <v>-5.521460917862246</v>
      </c>
      <c r="R18" s="3">
        <f t="shared" si="8"/>
        <v>4</v>
      </c>
      <c r="S18">
        <f t="shared" si="9"/>
        <v>267.51102161770677</v>
      </c>
      <c r="T18">
        <f t="shared" si="10"/>
        <v>-5.6389783822932031</v>
      </c>
      <c r="U18">
        <v>51.3</v>
      </c>
      <c r="V18">
        <v>153</v>
      </c>
      <c r="W18">
        <f t="shared" si="11"/>
        <v>4.0000000000000001E-3</v>
      </c>
      <c r="X18">
        <f t="shared" si="12"/>
        <v>-5.521460917862246</v>
      </c>
      <c r="Y18" s="3">
        <f t="shared" si="13"/>
        <v>4</v>
      </c>
      <c r="Z18">
        <f t="shared" si="14"/>
        <v>257.90793644495784</v>
      </c>
      <c r="AA18">
        <f t="shared" si="15"/>
        <v>-15.242063555042137</v>
      </c>
      <c r="AB18">
        <v>69.5</v>
      </c>
      <c r="AC18">
        <v>151</v>
      </c>
      <c r="AD18">
        <f t="shared" si="16"/>
        <v>4.0000000000000001E-3</v>
      </c>
      <c r="AE18">
        <f t="shared" si="17"/>
        <v>-5.521460917862246</v>
      </c>
      <c r="AF18">
        <f t="shared" si="18"/>
        <v>4</v>
      </c>
      <c r="AG18">
        <f t="shared" si="19"/>
        <v>352.95637590751198</v>
      </c>
      <c r="AH18">
        <f t="shared" si="20"/>
        <v>79.806375907512006</v>
      </c>
      <c r="AI18">
        <v>66.5</v>
      </c>
      <c r="AJ18">
        <v>155</v>
      </c>
      <c r="AK18">
        <f t="shared" si="21"/>
        <v>4.0000000000000001E-3</v>
      </c>
      <c r="AL18">
        <f t="shared" si="22"/>
        <v>-5.521460917862246</v>
      </c>
      <c r="AM18">
        <f t="shared" si="23"/>
        <v>4</v>
      </c>
      <c r="AN18">
        <f t="shared" si="24"/>
        <v>330.99696462683806</v>
      </c>
      <c r="AO18">
        <f t="shared" si="25"/>
        <v>57.846964626838087</v>
      </c>
      <c r="AP18">
        <v>69.5</v>
      </c>
      <c r="AQ18">
        <v>134</v>
      </c>
      <c r="AR18">
        <f t="shared" si="26"/>
        <v>4.0000000000000001E-3</v>
      </c>
      <c r="AS18">
        <f t="shared" si="27"/>
        <v>-5.521460917862246</v>
      </c>
      <c r="AT18">
        <f t="shared" si="28"/>
        <v>4</v>
      </c>
      <c r="AU18">
        <f t="shared" si="29"/>
        <v>386.30815659688022</v>
      </c>
      <c r="AV18">
        <f t="shared" si="30"/>
        <v>113.15815659688025</v>
      </c>
      <c r="AW18" s="3">
        <f t="shared" si="31"/>
        <v>4</v>
      </c>
      <c r="AX18" s="3">
        <f t="shared" si="32"/>
        <v>43.412510530329371</v>
      </c>
      <c r="AY18" s="3">
        <f t="shared" si="33"/>
        <v>-5.6389783822932031</v>
      </c>
      <c r="BA18" s="3">
        <f t="shared" si="57"/>
        <v>12</v>
      </c>
      <c r="BB18" s="3">
        <f t="shared" si="34"/>
        <v>285.14999999999998</v>
      </c>
      <c r="BC18" s="3">
        <f t="shared" si="35"/>
        <v>0.14785602104837015</v>
      </c>
      <c r="BD18" s="3">
        <f t="shared" si="36"/>
        <v>1.405581463188402</v>
      </c>
      <c r="BE18" s="3">
        <f t="shared" si="37"/>
        <v>14.05581463188402</v>
      </c>
      <c r="BF18" s="3">
        <v>4</v>
      </c>
      <c r="BG18" s="3">
        <f t="shared" si="38"/>
        <v>0.4</v>
      </c>
      <c r="BH18" s="3">
        <f t="shared" si="39"/>
        <v>-0.3979400086720376</v>
      </c>
      <c r="BI18" s="3">
        <f t="shared" si="40"/>
        <v>267.47904761796889</v>
      </c>
      <c r="BJ18" s="3">
        <f t="shared" si="41"/>
        <v>-5.6709523820310892</v>
      </c>
      <c r="BK18">
        <v>58.2</v>
      </c>
      <c r="BL18">
        <v>138</v>
      </c>
      <c r="BM18">
        <f t="shared" si="42"/>
        <v>4.0000000000000001E-3</v>
      </c>
      <c r="BN18">
        <f t="shared" si="43"/>
        <v>-5.521460917862246</v>
      </c>
      <c r="BO18">
        <f t="shared" si="44"/>
        <v>4</v>
      </c>
      <c r="BP18">
        <f t="shared" si="45"/>
        <v>316.46225767424363</v>
      </c>
      <c r="BQ18">
        <f t="shared" si="46"/>
        <v>43.312257674243654</v>
      </c>
      <c r="BR18" s="3">
        <v>67.8</v>
      </c>
      <c r="BS18" s="3">
        <v>147</v>
      </c>
      <c r="BT18">
        <f t="shared" si="47"/>
        <v>4.0000000000000001E-3</v>
      </c>
      <c r="BU18">
        <f t="shared" si="48"/>
        <v>-5.521460917862246</v>
      </c>
      <c r="BV18" s="3">
        <f t="shared" si="49"/>
        <v>4</v>
      </c>
      <c r="BW18">
        <f t="shared" si="50"/>
        <v>351.46253315698954</v>
      </c>
      <c r="BX18">
        <f t="shared" si="51"/>
        <v>78.312533156989559</v>
      </c>
      <c r="BY18" s="3">
        <v>70.3</v>
      </c>
      <c r="BZ18" s="3">
        <v>143</v>
      </c>
      <c r="CA18">
        <f t="shared" si="52"/>
        <v>4.0000000000000001E-3</v>
      </c>
      <c r="CB18">
        <f t="shared" si="53"/>
        <v>-5.521460917862246</v>
      </c>
      <c r="CC18" s="3">
        <f t="shared" si="54"/>
        <v>4</v>
      </c>
      <c r="CD18">
        <f t="shared" si="55"/>
        <v>372.13845090708031</v>
      </c>
      <c r="CE18">
        <f t="shared" si="56"/>
        <v>98.988450907080335</v>
      </c>
    </row>
    <row r="19" spans="1:83" x14ac:dyDescent="0.35">
      <c r="E19">
        <v>63.6</v>
      </c>
      <c r="F19">
        <v>155</v>
      </c>
      <c r="G19">
        <f t="shared" si="59"/>
        <v>5.0000000000000001E-3</v>
      </c>
      <c r="H19">
        <f t="shared" si="60"/>
        <v>-5.2983173665480363</v>
      </c>
      <c r="I19">
        <v>5</v>
      </c>
      <c r="J19">
        <f t="shared" si="61"/>
        <v>319.5131186848713</v>
      </c>
      <c r="K19">
        <f t="shared" si="62"/>
        <v>46.363118684871324</v>
      </c>
      <c r="L19" s="3">
        <f t="shared" si="58"/>
        <v>5</v>
      </c>
      <c r="N19">
        <v>50</v>
      </c>
      <c r="O19">
        <v>141</v>
      </c>
      <c r="P19">
        <f t="shared" si="6"/>
        <v>5.0000000000000001E-3</v>
      </c>
      <c r="Q19">
        <f t="shared" si="7"/>
        <v>-5.2983173665480363</v>
      </c>
      <c r="R19" s="3">
        <f t="shared" si="8"/>
        <v>5</v>
      </c>
      <c r="S19">
        <f t="shared" si="9"/>
        <v>270.19306845149657</v>
      </c>
      <c r="T19">
        <f t="shared" si="10"/>
        <v>-2.9569315485034053</v>
      </c>
      <c r="U19">
        <v>51.3</v>
      </c>
      <c r="V19">
        <v>153</v>
      </c>
      <c r="W19">
        <f t="shared" si="11"/>
        <v>5.0000000000000001E-3</v>
      </c>
      <c r="X19">
        <f t="shared" si="12"/>
        <v>-5.2983173665480363</v>
      </c>
      <c r="Y19" s="3">
        <f t="shared" si="13"/>
        <v>5</v>
      </c>
      <c r="Z19">
        <f t="shared" si="14"/>
        <v>260.33623702088607</v>
      </c>
      <c r="AA19">
        <f t="shared" si="15"/>
        <v>-12.813762979113903</v>
      </c>
      <c r="AB19">
        <v>69.5</v>
      </c>
      <c r="AC19">
        <v>151</v>
      </c>
      <c r="AD19">
        <f t="shared" si="16"/>
        <v>5.0000000000000001E-3</v>
      </c>
      <c r="AE19">
        <f t="shared" si="17"/>
        <v>-5.2983173665480363</v>
      </c>
      <c r="AF19">
        <f t="shared" si="18"/>
        <v>5</v>
      </c>
      <c r="AG19">
        <f t="shared" si="19"/>
        <v>356.31366846483559</v>
      </c>
      <c r="AH19">
        <f t="shared" si="20"/>
        <v>83.163668464835609</v>
      </c>
      <c r="AI19">
        <v>66.5</v>
      </c>
      <c r="AJ19">
        <v>155</v>
      </c>
      <c r="AK19">
        <f t="shared" si="21"/>
        <v>5.0000000000000001E-3</v>
      </c>
      <c r="AL19">
        <f t="shared" si="22"/>
        <v>-5.2983173665480363</v>
      </c>
      <c r="AM19">
        <f t="shared" si="23"/>
        <v>5</v>
      </c>
      <c r="AN19">
        <f t="shared" si="24"/>
        <v>334.08211309031356</v>
      </c>
      <c r="AO19">
        <f t="shared" si="25"/>
        <v>60.932113090313578</v>
      </c>
      <c r="AP19">
        <v>69.5</v>
      </c>
      <c r="AQ19">
        <v>134</v>
      </c>
      <c r="AR19">
        <f t="shared" si="26"/>
        <v>5.0000000000000001E-3</v>
      </c>
      <c r="AS19">
        <f t="shared" si="27"/>
        <v>-5.2983173665480363</v>
      </c>
      <c r="AT19">
        <f t="shared" si="28"/>
        <v>5</v>
      </c>
      <c r="AU19">
        <f t="shared" si="29"/>
        <v>390.33352286428595</v>
      </c>
      <c r="AV19">
        <f t="shared" si="30"/>
        <v>117.18352286428598</v>
      </c>
      <c r="AW19" s="3">
        <f t="shared" si="31"/>
        <v>5</v>
      </c>
      <c r="AX19" s="3">
        <f t="shared" si="32"/>
        <v>46.363118684871324</v>
      </c>
      <c r="AY19" s="3">
        <f t="shared" si="33"/>
        <v>-2.9569315485034053</v>
      </c>
      <c r="BA19" s="3">
        <f t="shared" si="57"/>
        <v>13</v>
      </c>
      <c r="BB19" s="3">
        <f t="shared" si="34"/>
        <v>286.14999999999998</v>
      </c>
      <c r="BC19" s="3">
        <f t="shared" si="35"/>
        <v>0.17641777867365338</v>
      </c>
      <c r="BD19" s="3">
        <f t="shared" si="36"/>
        <v>1.5011281828602783</v>
      </c>
      <c r="BE19" s="3">
        <f t="shared" si="37"/>
        <v>15.011281828602783</v>
      </c>
      <c r="BF19" s="3">
        <v>5</v>
      </c>
      <c r="BG19" s="3">
        <f t="shared" si="38"/>
        <v>0.5</v>
      </c>
      <c r="BH19" s="3">
        <f t="shared" si="39"/>
        <v>-0.3010299956639812</v>
      </c>
      <c r="BI19" s="3">
        <f t="shared" si="40"/>
        <v>270.42970042428232</v>
      </c>
      <c r="BJ19" s="3">
        <f t="shared" si="41"/>
        <v>-2.7202995757176609</v>
      </c>
      <c r="BK19">
        <v>58.2</v>
      </c>
      <c r="BL19">
        <v>138</v>
      </c>
      <c r="BM19">
        <f t="shared" si="42"/>
        <v>5.0000000000000001E-3</v>
      </c>
      <c r="BN19">
        <f t="shared" si="43"/>
        <v>-5.2983173665480363</v>
      </c>
      <c r="BO19">
        <f t="shared" si="44"/>
        <v>5</v>
      </c>
      <c r="BP19">
        <f t="shared" si="45"/>
        <v>319.6873703702741</v>
      </c>
      <c r="BQ19">
        <f t="shared" si="46"/>
        <v>46.537370370274118</v>
      </c>
      <c r="BR19" s="3">
        <v>67.8</v>
      </c>
      <c r="BS19" s="3">
        <v>147</v>
      </c>
      <c r="BT19">
        <f t="shared" si="47"/>
        <v>5.0000000000000001E-3</v>
      </c>
      <c r="BU19">
        <f t="shared" si="48"/>
        <v>-5.2983173665480363</v>
      </c>
      <c r="BV19" s="3">
        <f t="shared" si="49"/>
        <v>5</v>
      </c>
      <c r="BW19">
        <f t="shared" si="50"/>
        <v>354.87560924651996</v>
      </c>
      <c r="BX19">
        <f t="shared" si="51"/>
        <v>81.72560924651998</v>
      </c>
      <c r="BY19" s="3">
        <v>70.3</v>
      </c>
      <c r="BZ19" s="3">
        <v>143</v>
      </c>
      <c r="CA19">
        <f t="shared" si="52"/>
        <v>5.0000000000000001E-3</v>
      </c>
      <c r="CB19">
        <f t="shared" si="53"/>
        <v>-5.2983173665480363</v>
      </c>
      <c r="CC19" s="3">
        <f t="shared" si="54"/>
        <v>5</v>
      </c>
      <c r="CD19">
        <f t="shared" si="55"/>
        <v>375.8295922134036</v>
      </c>
      <c r="CE19">
        <f t="shared" si="56"/>
        <v>102.67959221340362</v>
      </c>
    </row>
    <row r="20" spans="1:83" x14ac:dyDescent="0.35">
      <c r="A20" t="s">
        <v>68</v>
      </c>
      <c r="E20">
        <v>63.6</v>
      </c>
      <c r="F20">
        <v>155</v>
      </c>
      <c r="G20">
        <f t="shared" si="59"/>
        <v>6.0000000000000001E-3</v>
      </c>
      <c r="H20">
        <f t="shared" si="60"/>
        <v>-5.1159958097540823</v>
      </c>
      <c r="I20">
        <v>6</v>
      </c>
      <c r="J20">
        <f t="shared" si="61"/>
        <v>321.9650850856832</v>
      </c>
      <c r="K20">
        <f t="shared" si="62"/>
        <v>48.815085085683222</v>
      </c>
      <c r="L20" s="3">
        <f t="shared" si="58"/>
        <v>6</v>
      </c>
      <c r="N20">
        <v>50</v>
      </c>
      <c r="O20">
        <v>141</v>
      </c>
      <c r="P20">
        <f t="shared" si="6"/>
        <v>6.0000000000000001E-3</v>
      </c>
      <c r="Q20">
        <f t="shared" si="7"/>
        <v>-5.1159958097540823</v>
      </c>
      <c r="R20" s="3">
        <f t="shared" si="8"/>
        <v>6</v>
      </c>
      <c r="S20">
        <f t="shared" si="9"/>
        <v>272.42471215540854</v>
      </c>
      <c r="T20">
        <f t="shared" si="10"/>
        <v>-0.7252878445914348</v>
      </c>
      <c r="U20">
        <v>51.3</v>
      </c>
      <c r="V20">
        <v>153</v>
      </c>
      <c r="W20">
        <f t="shared" si="11"/>
        <v>6.0000000000000001E-3</v>
      </c>
      <c r="X20">
        <f t="shared" si="12"/>
        <v>-5.1159958097540823</v>
      </c>
      <c r="Y20" s="3">
        <f t="shared" si="13"/>
        <v>6</v>
      </c>
      <c r="Z20">
        <f t="shared" si="14"/>
        <v>262.35451020911523</v>
      </c>
      <c r="AA20">
        <f t="shared" si="15"/>
        <v>-10.795489790884744</v>
      </c>
      <c r="AB20">
        <v>69.5</v>
      </c>
      <c r="AC20">
        <v>151</v>
      </c>
      <c r="AD20">
        <f t="shared" si="16"/>
        <v>6.0000000000000001E-3</v>
      </c>
      <c r="AE20">
        <f t="shared" si="17"/>
        <v>-5.1159958097540823</v>
      </c>
      <c r="AF20">
        <f t="shared" si="18"/>
        <v>6</v>
      </c>
      <c r="AG20">
        <f t="shared" si="19"/>
        <v>359.1045586891031</v>
      </c>
      <c r="AH20">
        <f t="shared" si="20"/>
        <v>85.954558689103123</v>
      </c>
      <c r="AI20">
        <v>66.5</v>
      </c>
      <c r="AJ20">
        <v>155</v>
      </c>
      <c r="AK20">
        <f t="shared" si="21"/>
        <v>6.0000000000000001E-3</v>
      </c>
      <c r="AL20">
        <f t="shared" si="22"/>
        <v>-5.1159958097540823</v>
      </c>
      <c r="AM20">
        <f t="shared" si="23"/>
        <v>6</v>
      </c>
      <c r="AN20">
        <f t="shared" si="24"/>
        <v>336.64588299053349</v>
      </c>
      <c r="AO20">
        <f t="shared" si="25"/>
        <v>63.495882990533516</v>
      </c>
      <c r="AP20">
        <v>69.5</v>
      </c>
      <c r="AQ20">
        <v>134</v>
      </c>
      <c r="AR20">
        <f t="shared" si="26"/>
        <v>6.0000000000000001E-3</v>
      </c>
      <c r="AS20">
        <f t="shared" si="27"/>
        <v>-5.1159958097540823</v>
      </c>
      <c r="AT20">
        <f t="shared" si="28"/>
        <v>6</v>
      </c>
      <c r="AU20">
        <f t="shared" si="29"/>
        <v>393.68529431366846</v>
      </c>
      <c r="AV20">
        <f t="shared" si="30"/>
        <v>120.53529431366849</v>
      </c>
      <c r="AW20" s="3">
        <f t="shared" si="31"/>
        <v>6</v>
      </c>
      <c r="AX20" s="3">
        <f t="shared" si="32"/>
        <v>48.815085085683222</v>
      </c>
      <c r="AY20" s="3">
        <f t="shared" si="33"/>
        <v>-0.7252878445914348</v>
      </c>
      <c r="BA20" s="3">
        <f t="shared" si="57"/>
        <v>14</v>
      </c>
      <c r="BB20" s="3">
        <f t="shared" si="34"/>
        <v>287.14999999999998</v>
      </c>
      <c r="BC20" s="3">
        <f t="shared" si="35"/>
        <v>0.20475017064846313</v>
      </c>
      <c r="BD20" s="3">
        <f t="shared" si="36"/>
        <v>1.6023233836424222</v>
      </c>
      <c r="BE20" s="3">
        <f t="shared" si="37"/>
        <v>16.023233836424222</v>
      </c>
      <c r="BF20" s="3">
        <v>6</v>
      </c>
      <c r="BG20" s="3">
        <f t="shared" si="38"/>
        <v>0.6</v>
      </c>
      <c r="BH20" s="3">
        <f t="shared" si="39"/>
        <v>-0.22184874961635639</v>
      </c>
      <c r="BI20" s="3">
        <f t="shared" si="40"/>
        <v>272.89750935172486</v>
      </c>
      <c r="BJ20" s="3">
        <f t="shared" si="41"/>
        <v>-0.25249064827511347</v>
      </c>
      <c r="BK20">
        <v>58.2</v>
      </c>
      <c r="BL20">
        <v>138</v>
      </c>
      <c r="BM20">
        <f t="shared" si="42"/>
        <v>6.0000000000000001E-3</v>
      </c>
      <c r="BN20">
        <f t="shared" si="43"/>
        <v>-5.1159958097540823</v>
      </c>
      <c r="BO20">
        <f t="shared" si="44"/>
        <v>6</v>
      </c>
      <c r="BP20">
        <f t="shared" si="45"/>
        <v>322.37168577109014</v>
      </c>
      <c r="BQ20">
        <f t="shared" si="46"/>
        <v>49.221685771090165</v>
      </c>
      <c r="BR20" s="3">
        <v>67.8</v>
      </c>
      <c r="BS20" s="3">
        <v>147</v>
      </c>
      <c r="BT20">
        <f t="shared" si="47"/>
        <v>6.0000000000000001E-3</v>
      </c>
      <c r="BU20">
        <f t="shared" si="48"/>
        <v>-5.1159958097540823</v>
      </c>
      <c r="BV20" s="3">
        <f t="shared" si="49"/>
        <v>6</v>
      </c>
      <c r="BW20">
        <f t="shared" si="50"/>
        <v>357.7138970308207</v>
      </c>
      <c r="BX20">
        <f t="shared" si="51"/>
        <v>84.563897030820726</v>
      </c>
      <c r="BY20" s="3">
        <v>70.3</v>
      </c>
      <c r="BZ20" s="3">
        <v>143</v>
      </c>
      <c r="CA20">
        <f t="shared" si="52"/>
        <v>6.0000000000000001E-3</v>
      </c>
      <c r="CB20">
        <f t="shared" si="53"/>
        <v>-5.1159958097540823</v>
      </c>
      <c r="CC20" s="3">
        <f t="shared" si="54"/>
        <v>6</v>
      </c>
      <c r="CD20">
        <f t="shared" si="55"/>
        <v>378.90027337412238</v>
      </c>
      <c r="CE20">
        <f t="shared" si="56"/>
        <v>105.7502733741224</v>
      </c>
    </row>
    <row r="21" spans="1:83" x14ac:dyDescent="0.35">
      <c r="A21" t="s">
        <v>69</v>
      </c>
      <c r="E21">
        <v>63.6</v>
      </c>
      <c r="F21">
        <v>155</v>
      </c>
      <c r="G21">
        <f t="shared" si="59"/>
        <v>7.0000000000000001E-3</v>
      </c>
      <c r="H21">
        <f t="shared" si="60"/>
        <v>-4.9618451299268234</v>
      </c>
      <c r="I21">
        <v>7</v>
      </c>
      <c r="J21">
        <f t="shared" si="61"/>
        <v>324.06774507898592</v>
      </c>
      <c r="K21">
        <f t="shared" si="62"/>
        <v>50.917745078985945</v>
      </c>
      <c r="L21" s="3">
        <f t="shared" si="58"/>
        <v>7</v>
      </c>
      <c r="N21">
        <v>50</v>
      </c>
      <c r="O21">
        <v>141</v>
      </c>
      <c r="P21">
        <f t="shared" si="6"/>
        <v>7.0000000000000001E-3</v>
      </c>
      <c r="Q21">
        <f t="shared" si="7"/>
        <v>-4.9618451299268234</v>
      </c>
      <c r="R21" s="3">
        <f t="shared" si="8"/>
        <v>7</v>
      </c>
      <c r="S21">
        <f t="shared" si="9"/>
        <v>274.34050262453553</v>
      </c>
      <c r="T21">
        <f t="shared" si="10"/>
        <v>1.1905026245355543</v>
      </c>
      <c r="U21">
        <v>51.3</v>
      </c>
      <c r="V21">
        <v>153</v>
      </c>
      <c r="W21">
        <f t="shared" si="11"/>
        <v>7.0000000000000001E-3</v>
      </c>
      <c r="X21">
        <f t="shared" si="12"/>
        <v>-4.9618451299268234</v>
      </c>
      <c r="Y21" s="3">
        <f t="shared" si="13"/>
        <v>7</v>
      </c>
      <c r="Z21">
        <f t="shared" si="14"/>
        <v>264.08551123935081</v>
      </c>
      <c r="AA21">
        <f t="shared" si="15"/>
        <v>-9.0644887606491693</v>
      </c>
      <c r="AB21">
        <v>69.5</v>
      </c>
      <c r="AC21">
        <v>151</v>
      </c>
      <c r="AD21">
        <f t="shared" si="16"/>
        <v>7.0000000000000001E-3</v>
      </c>
      <c r="AE21">
        <f t="shared" si="17"/>
        <v>-4.9618451299268234</v>
      </c>
      <c r="AF21">
        <f t="shared" si="18"/>
        <v>7</v>
      </c>
      <c r="AG21">
        <f t="shared" si="19"/>
        <v>361.49855935386728</v>
      </c>
      <c r="AH21">
        <f t="shared" si="20"/>
        <v>88.348559353867302</v>
      </c>
      <c r="AI21">
        <v>66.5</v>
      </c>
      <c r="AJ21">
        <v>155</v>
      </c>
      <c r="AK21">
        <f t="shared" si="21"/>
        <v>7.0000000000000001E-3</v>
      </c>
      <c r="AL21">
        <f t="shared" si="22"/>
        <v>-4.9618451299268234</v>
      </c>
      <c r="AM21">
        <f t="shared" si="23"/>
        <v>7</v>
      </c>
      <c r="AN21">
        <f t="shared" si="24"/>
        <v>338.84441898982016</v>
      </c>
      <c r="AO21">
        <f t="shared" si="25"/>
        <v>65.694418989820178</v>
      </c>
      <c r="AP21">
        <v>69.5</v>
      </c>
      <c r="AQ21">
        <v>134</v>
      </c>
      <c r="AR21">
        <f t="shared" si="26"/>
        <v>7.0000000000000001E-3</v>
      </c>
      <c r="AS21">
        <f t="shared" si="27"/>
        <v>-4.9618451299268234</v>
      </c>
      <c r="AT21">
        <f t="shared" si="28"/>
        <v>7</v>
      </c>
      <c r="AU21">
        <f t="shared" si="29"/>
        <v>396.56441393809371</v>
      </c>
      <c r="AV21">
        <f t="shared" si="30"/>
        <v>123.41441393809373</v>
      </c>
      <c r="AW21" s="3">
        <f t="shared" si="31"/>
        <v>7</v>
      </c>
      <c r="AX21" s="3">
        <f t="shared" si="32"/>
        <v>50.917745078985945</v>
      </c>
      <c r="AY21" s="3">
        <f t="shared" si="33"/>
        <v>1.1905026245355543</v>
      </c>
      <c r="BA21" s="3">
        <f t="shared" si="57"/>
        <v>15</v>
      </c>
      <c r="BB21" s="3">
        <f t="shared" si="34"/>
        <v>288.14999999999998</v>
      </c>
      <c r="BC21" s="3">
        <f t="shared" si="35"/>
        <v>0.2328559488102373</v>
      </c>
      <c r="BD21" s="3">
        <f t="shared" si="36"/>
        <v>1.7094482139576244</v>
      </c>
      <c r="BE21" s="3">
        <f t="shared" si="37"/>
        <v>17.094482139576243</v>
      </c>
      <c r="BF21" s="3">
        <v>7</v>
      </c>
      <c r="BG21" s="3">
        <f t="shared" si="38"/>
        <v>0.7</v>
      </c>
      <c r="BH21" s="3">
        <f t="shared" si="39"/>
        <v>-0.15490195998574319</v>
      </c>
      <c r="BI21" s="3">
        <f t="shared" si="40"/>
        <v>275.02528401080491</v>
      </c>
      <c r="BJ21" s="3">
        <f t="shared" si="41"/>
        <v>1.8752840108049327</v>
      </c>
      <c r="BK21">
        <v>58.2</v>
      </c>
      <c r="BL21">
        <v>138</v>
      </c>
      <c r="BM21">
        <f t="shared" si="42"/>
        <v>7.0000000000000001E-3</v>
      </c>
      <c r="BN21">
        <f t="shared" si="43"/>
        <v>-4.9618451299268234</v>
      </c>
      <c r="BO21">
        <f t="shared" si="44"/>
        <v>7</v>
      </c>
      <c r="BP21">
        <f t="shared" si="45"/>
        <v>324.67666258317081</v>
      </c>
      <c r="BQ21">
        <f t="shared" si="46"/>
        <v>51.526662583170832</v>
      </c>
      <c r="BR21" s="3">
        <v>67.8</v>
      </c>
      <c r="BS21" s="3">
        <v>147</v>
      </c>
      <c r="BT21">
        <f t="shared" si="47"/>
        <v>7.0000000000000001E-3</v>
      </c>
      <c r="BU21">
        <f t="shared" si="48"/>
        <v>-4.9618451299268234</v>
      </c>
      <c r="BV21" s="3">
        <f t="shared" si="49"/>
        <v>7</v>
      </c>
      <c r="BW21">
        <f t="shared" si="50"/>
        <v>360.14929686427598</v>
      </c>
      <c r="BX21">
        <f t="shared" si="51"/>
        <v>86.999296864276005</v>
      </c>
      <c r="BY21" s="3">
        <v>70.3</v>
      </c>
      <c r="BZ21" s="3">
        <v>143</v>
      </c>
      <c r="CA21">
        <f t="shared" si="52"/>
        <v>7.0000000000000001E-3</v>
      </c>
      <c r="CB21">
        <f t="shared" si="53"/>
        <v>-4.9618451299268234</v>
      </c>
      <c r="CC21" s="3">
        <f t="shared" si="54"/>
        <v>7</v>
      </c>
      <c r="CD21">
        <f t="shared" si="55"/>
        <v>381.5359164861718</v>
      </c>
      <c r="CE21">
        <f t="shared" si="56"/>
        <v>108.38591648617182</v>
      </c>
    </row>
    <row r="22" spans="1:83" x14ac:dyDescent="0.35">
      <c r="E22">
        <v>63.6</v>
      </c>
      <c r="F22">
        <v>155</v>
      </c>
      <c r="G22">
        <f t="shared" si="59"/>
        <v>8.0000000000000002E-3</v>
      </c>
      <c r="H22">
        <f t="shared" si="60"/>
        <v>-4.8283137373023015</v>
      </c>
      <c r="I22">
        <v>8</v>
      </c>
      <c r="J22">
        <f t="shared" si="61"/>
        <v>325.91147737252237</v>
      </c>
      <c r="K22">
        <f t="shared" si="62"/>
        <v>52.761477372522393</v>
      </c>
      <c r="L22" s="3">
        <f t="shared" si="58"/>
        <v>8</v>
      </c>
      <c r="N22">
        <v>50</v>
      </c>
      <c r="O22">
        <v>141</v>
      </c>
      <c r="P22">
        <f t="shared" si="6"/>
        <v>8.0000000000000002E-3</v>
      </c>
      <c r="Q22">
        <f t="shared" si="7"/>
        <v>-4.8283137373023015</v>
      </c>
      <c r="R22" s="3">
        <f t="shared" si="8"/>
        <v>8</v>
      </c>
      <c r="S22">
        <f t="shared" si="9"/>
        <v>276.02194914952901</v>
      </c>
      <c r="T22">
        <f t="shared" si="10"/>
        <v>2.8719491495290299</v>
      </c>
      <c r="U22">
        <v>51.3</v>
      </c>
      <c r="V22">
        <v>153</v>
      </c>
      <c r="W22">
        <f t="shared" si="11"/>
        <v>8.0000000000000002E-3</v>
      </c>
      <c r="X22">
        <f t="shared" si="12"/>
        <v>-4.8283137373023015</v>
      </c>
      <c r="Y22" s="3">
        <f t="shared" si="13"/>
        <v>8</v>
      </c>
      <c r="Z22">
        <f t="shared" si="14"/>
        <v>265.60354205635724</v>
      </c>
      <c r="AA22">
        <f t="shared" si="15"/>
        <v>-7.5464579436427357</v>
      </c>
      <c r="AB22">
        <v>69.5</v>
      </c>
      <c r="AC22">
        <v>151</v>
      </c>
      <c r="AD22">
        <f t="shared" si="16"/>
        <v>8.0000000000000002E-3</v>
      </c>
      <c r="AE22">
        <f t="shared" si="17"/>
        <v>-4.8283137373023015</v>
      </c>
      <c r="AF22">
        <f t="shared" si="18"/>
        <v>8</v>
      </c>
      <c r="AG22">
        <f t="shared" si="19"/>
        <v>363.59828770205485</v>
      </c>
      <c r="AH22">
        <f t="shared" si="20"/>
        <v>90.44828770205487</v>
      </c>
      <c r="AI22">
        <v>66.5</v>
      </c>
      <c r="AJ22">
        <v>155</v>
      </c>
      <c r="AK22">
        <f t="shared" si="21"/>
        <v>8.0000000000000002E-3</v>
      </c>
      <c r="AL22">
        <f t="shared" si="22"/>
        <v>-4.8283137373023015</v>
      </c>
      <c r="AM22">
        <f t="shared" si="23"/>
        <v>8</v>
      </c>
      <c r="AN22">
        <f t="shared" si="24"/>
        <v>340.77222083762166</v>
      </c>
      <c r="AO22">
        <f t="shared" si="25"/>
        <v>67.622220837621683</v>
      </c>
      <c r="AP22">
        <v>69.5</v>
      </c>
      <c r="AQ22">
        <v>134</v>
      </c>
      <c r="AR22">
        <f t="shared" si="26"/>
        <v>8.0000000000000002E-3</v>
      </c>
      <c r="AS22">
        <f t="shared" si="27"/>
        <v>-4.8283137373023015</v>
      </c>
      <c r="AT22">
        <f t="shared" si="28"/>
        <v>8</v>
      </c>
      <c r="AU22">
        <f t="shared" si="29"/>
        <v>399.09267671020484</v>
      </c>
      <c r="AV22">
        <f t="shared" si="30"/>
        <v>125.94267671020486</v>
      </c>
      <c r="AW22" s="3">
        <f t="shared" si="31"/>
        <v>8</v>
      </c>
      <c r="AX22" s="3">
        <f t="shared" si="32"/>
        <v>52.761477372522393</v>
      </c>
      <c r="AY22" s="3">
        <f t="shared" si="33"/>
        <v>2.8719491495290299</v>
      </c>
      <c r="BA22" s="3">
        <f t="shared" si="57"/>
        <v>16</v>
      </c>
      <c r="BB22" s="3">
        <f t="shared" si="34"/>
        <v>289.14999999999998</v>
      </c>
      <c r="BC22" s="3">
        <f t="shared" si="35"/>
        <v>0.26073782115116373</v>
      </c>
      <c r="BD22" s="3">
        <f t="shared" si="36"/>
        <v>1.8227949686320424</v>
      </c>
      <c r="BE22" s="3">
        <f t="shared" si="37"/>
        <v>18.227949686320425</v>
      </c>
      <c r="BF22" s="3">
        <v>8</v>
      </c>
      <c r="BG22" s="3">
        <f t="shared" si="38"/>
        <v>0.8</v>
      </c>
      <c r="BH22" s="3">
        <f t="shared" si="39"/>
        <v>-9.6910013008056392E-2</v>
      </c>
      <c r="BI22" s="3">
        <f t="shared" si="40"/>
        <v>276.8998647786384</v>
      </c>
      <c r="BJ22" s="3">
        <f t="shared" si="41"/>
        <v>3.7498647786384254</v>
      </c>
      <c r="BK22">
        <v>58.2</v>
      </c>
      <c r="BL22">
        <v>138</v>
      </c>
      <c r="BM22">
        <f t="shared" si="42"/>
        <v>8.0000000000000002E-3</v>
      </c>
      <c r="BN22">
        <f t="shared" si="43"/>
        <v>-4.8283137373023015</v>
      </c>
      <c r="BO22">
        <f t="shared" si="44"/>
        <v>8</v>
      </c>
      <c r="BP22">
        <f t="shared" si="45"/>
        <v>326.70013326431337</v>
      </c>
      <c r="BQ22">
        <f t="shared" si="46"/>
        <v>53.550133264313388</v>
      </c>
      <c r="BR22" s="3">
        <v>67.8</v>
      </c>
      <c r="BS22" s="3">
        <v>147</v>
      </c>
      <c r="BT22">
        <f t="shared" si="47"/>
        <v>8.0000000000000002E-3</v>
      </c>
      <c r="BU22">
        <f t="shared" si="48"/>
        <v>-4.8283137373023015</v>
      </c>
      <c r="BV22" s="3">
        <f t="shared" si="49"/>
        <v>8</v>
      </c>
      <c r="BW22">
        <f t="shared" si="50"/>
        <v>362.28589982061607</v>
      </c>
      <c r="BX22">
        <f t="shared" si="51"/>
        <v>89.135899820616089</v>
      </c>
      <c r="BY22" s="3">
        <v>70.3</v>
      </c>
      <c r="BZ22" s="3">
        <v>143</v>
      </c>
      <c r="CA22">
        <f t="shared" si="52"/>
        <v>8.0000000000000002E-3</v>
      </c>
      <c r="CB22">
        <f t="shared" si="53"/>
        <v>-4.8283137373023015</v>
      </c>
      <c r="CC22" s="3">
        <f t="shared" si="54"/>
        <v>8</v>
      </c>
      <c r="CD22">
        <f t="shared" si="55"/>
        <v>383.84883238845254</v>
      </c>
      <c r="CE22">
        <f t="shared" si="56"/>
        <v>110.69883238845256</v>
      </c>
    </row>
    <row r="23" spans="1:83" x14ac:dyDescent="0.35">
      <c r="E23">
        <v>63.6</v>
      </c>
      <c r="F23">
        <v>155</v>
      </c>
      <c r="G23">
        <f t="shared" si="59"/>
        <v>8.9999999999999993E-3</v>
      </c>
      <c r="H23">
        <f t="shared" si="60"/>
        <v>-4.7105307016459177</v>
      </c>
      <c r="I23">
        <v>9</v>
      </c>
      <c r="J23">
        <f t="shared" si="61"/>
        <v>327.55526613179364</v>
      </c>
      <c r="K23">
        <f t="shared" si="62"/>
        <v>54.405266131793667</v>
      </c>
      <c r="L23" s="3">
        <f t="shared" si="58"/>
        <v>9</v>
      </c>
      <c r="N23">
        <v>50</v>
      </c>
      <c r="O23">
        <v>141</v>
      </c>
      <c r="P23">
        <f t="shared" si="6"/>
        <v>8.9999999999999993E-3</v>
      </c>
      <c r="Q23">
        <f t="shared" si="7"/>
        <v>-4.7105307016459177</v>
      </c>
      <c r="R23" s="3">
        <f t="shared" si="8"/>
        <v>9</v>
      </c>
      <c r="S23">
        <f t="shared" si="9"/>
        <v>277.52229149808034</v>
      </c>
      <c r="T23">
        <f t="shared" si="10"/>
        <v>4.372291498080358</v>
      </c>
      <c r="U23">
        <v>51.3</v>
      </c>
      <c r="V23">
        <v>153</v>
      </c>
      <c r="W23">
        <f t="shared" si="11"/>
        <v>8.9999999999999993E-3</v>
      </c>
      <c r="X23">
        <f t="shared" si="12"/>
        <v>-4.7105307016459177</v>
      </c>
      <c r="Y23" s="3">
        <f t="shared" si="13"/>
        <v>9</v>
      </c>
      <c r="Z23">
        <f t="shared" si="14"/>
        <v>266.95710000688791</v>
      </c>
      <c r="AA23">
        <f t="shared" si="15"/>
        <v>-6.1928999931120643</v>
      </c>
      <c r="AB23">
        <v>69.5</v>
      </c>
      <c r="AC23">
        <v>151</v>
      </c>
      <c r="AD23">
        <f t="shared" si="16"/>
        <v>8.9999999999999993E-3</v>
      </c>
      <c r="AE23">
        <f t="shared" si="17"/>
        <v>-4.7105307016459177</v>
      </c>
      <c r="AF23">
        <f t="shared" si="18"/>
        <v>9</v>
      </c>
      <c r="AG23">
        <f t="shared" si="19"/>
        <v>365.47073027410249</v>
      </c>
      <c r="AH23">
        <f t="shared" si="20"/>
        <v>92.320730274102516</v>
      </c>
      <c r="AI23">
        <v>66.5</v>
      </c>
      <c r="AJ23">
        <v>155</v>
      </c>
      <c r="AK23">
        <f t="shared" si="21"/>
        <v>8.9999999999999993E-3</v>
      </c>
      <c r="AL23">
        <f t="shared" si="22"/>
        <v>-4.7105307016459177</v>
      </c>
      <c r="AM23">
        <f t="shared" si="23"/>
        <v>9</v>
      </c>
      <c r="AN23">
        <f t="shared" si="24"/>
        <v>342.49096222899806</v>
      </c>
      <c r="AO23">
        <f t="shared" si="25"/>
        <v>69.34096222899808</v>
      </c>
      <c r="AP23">
        <v>69.5</v>
      </c>
      <c r="AQ23">
        <v>134</v>
      </c>
      <c r="AR23">
        <f t="shared" si="26"/>
        <v>8.9999999999999993E-3</v>
      </c>
      <c r="AS23">
        <f t="shared" si="27"/>
        <v>-4.7105307016459177</v>
      </c>
      <c r="AT23">
        <f t="shared" si="28"/>
        <v>9</v>
      </c>
      <c r="AU23">
        <f t="shared" si="29"/>
        <v>401.34967249471487</v>
      </c>
      <c r="AV23">
        <f t="shared" si="30"/>
        <v>128.19967249471489</v>
      </c>
      <c r="AW23" s="3">
        <f t="shared" si="31"/>
        <v>9</v>
      </c>
      <c r="AX23" s="3">
        <f t="shared" si="32"/>
        <v>54.405266131793667</v>
      </c>
      <c r="AY23" s="3">
        <f t="shared" si="33"/>
        <v>4.372291498080358</v>
      </c>
      <c r="BA23" s="3">
        <f t="shared" si="57"/>
        <v>17</v>
      </c>
      <c r="BB23" s="3">
        <f t="shared" si="34"/>
        <v>290.14999999999998</v>
      </c>
      <c r="BC23" s="3">
        <f t="shared" si="35"/>
        <v>0.28839845268795816</v>
      </c>
      <c r="BD23" s="3">
        <f t="shared" si="36"/>
        <v>1.9426674016494696</v>
      </c>
      <c r="BE23" s="3">
        <f t="shared" si="37"/>
        <v>19.426674016494697</v>
      </c>
      <c r="BF23" s="3">
        <v>9</v>
      </c>
      <c r="BG23" s="3">
        <f t="shared" si="38"/>
        <v>0.9</v>
      </c>
      <c r="BH23" s="3">
        <f t="shared" si="39"/>
        <v>-4.5757490560675115E-2</v>
      </c>
      <c r="BI23" s="3">
        <f t="shared" si="40"/>
        <v>278.57815764339023</v>
      </c>
      <c r="BJ23" s="3">
        <f t="shared" si="41"/>
        <v>5.4281576433902501</v>
      </c>
      <c r="BK23">
        <v>58.2</v>
      </c>
      <c r="BL23">
        <v>138</v>
      </c>
      <c r="BM23">
        <f t="shared" si="42"/>
        <v>8.9999999999999993E-3</v>
      </c>
      <c r="BN23">
        <f t="shared" si="43"/>
        <v>-4.7105307016459177</v>
      </c>
      <c r="BO23">
        <f t="shared" si="44"/>
        <v>9</v>
      </c>
      <c r="BP23">
        <f t="shared" si="45"/>
        <v>328.50601177325808</v>
      </c>
      <c r="BQ23">
        <f t="shared" si="46"/>
        <v>55.356011773258103</v>
      </c>
      <c r="BR23" s="3">
        <v>67.8</v>
      </c>
      <c r="BS23" s="3">
        <v>147</v>
      </c>
      <c r="BT23">
        <f t="shared" si="47"/>
        <v>8.9999999999999993E-3</v>
      </c>
      <c r="BU23">
        <f t="shared" si="48"/>
        <v>-4.7105307016459177</v>
      </c>
      <c r="BV23" s="3">
        <f t="shared" si="49"/>
        <v>9</v>
      </c>
      <c r="BW23">
        <f t="shared" si="50"/>
        <v>364.19167044038147</v>
      </c>
      <c r="BX23">
        <f t="shared" si="51"/>
        <v>91.041670440381495</v>
      </c>
      <c r="BY23" s="3">
        <v>70.3</v>
      </c>
      <c r="BZ23" s="3">
        <v>143</v>
      </c>
      <c r="CA23">
        <f t="shared" si="52"/>
        <v>8.9999999999999993E-3</v>
      </c>
      <c r="CB23">
        <f t="shared" si="53"/>
        <v>-4.7105307016459177</v>
      </c>
      <c r="CC23" s="3">
        <f t="shared" si="54"/>
        <v>9</v>
      </c>
      <c r="CD23">
        <f t="shared" si="55"/>
        <v>385.91237043191211</v>
      </c>
      <c r="CE23">
        <f t="shared" si="56"/>
        <v>112.76237043191213</v>
      </c>
    </row>
    <row r="24" spans="1:83" x14ac:dyDescent="0.35">
      <c r="E24">
        <v>63.6</v>
      </c>
      <c r="F24">
        <v>155</v>
      </c>
      <c r="G24">
        <f t="shared" si="59"/>
        <v>0.01</v>
      </c>
      <c r="H24">
        <f t="shared" si="60"/>
        <v>-4.6051701859880909</v>
      </c>
      <c r="I24">
        <v>10</v>
      </c>
      <c r="J24">
        <f t="shared" si="61"/>
        <v>329.03979937496467</v>
      </c>
      <c r="K24">
        <f t="shared" si="62"/>
        <v>55.889799374964696</v>
      </c>
      <c r="L24" s="3">
        <f t="shared" si="58"/>
        <v>10</v>
      </c>
      <c r="N24">
        <v>50</v>
      </c>
      <c r="O24">
        <v>141</v>
      </c>
      <c r="P24">
        <f t="shared" si="6"/>
        <v>0.01</v>
      </c>
      <c r="Q24">
        <f t="shared" si="7"/>
        <v>-4.6051701859880909</v>
      </c>
      <c r="R24" s="3">
        <f t="shared" si="8"/>
        <v>10</v>
      </c>
      <c r="S24">
        <f t="shared" si="9"/>
        <v>278.87828181317656</v>
      </c>
      <c r="T24">
        <f t="shared" si="10"/>
        <v>5.7282818131765794</v>
      </c>
      <c r="U24">
        <v>51.3</v>
      </c>
      <c r="V24">
        <v>153</v>
      </c>
      <c r="W24">
        <f t="shared" si="11"/>
        <v>0.01</v>
      </c>
      <c r="X24">
        <f t="shared" si="12"/>
        <v>-4.6051701859880909</v>
      </c>
      <c r="Y24" s="3">
        <f t="shared" si="13"/>
        <v>10</v>
      </c>
      <c r="Z24">
        <f t="shared" si="14"/>
        <v>268.17964244383688</v>
      </c>
      <c r="AA24">
        <f t="shared" si="15"/>
        <v>-4.9703575561630942</v>
      </c>
      <c r="AB24">
        <v>69.5</v>
      </c>
      <c r="AC24">
        <v>151</v>
      </c>
      <c r="AD24">
        <f t="shared" si="16"/>
        <v>0.01</v>
      </c>
      <c r="AE24">
        <f t="shared" si="17"/>
        <v>-4.6051701859880909</v>
      </c>
      <c r="AF24">
        <f t="shared" si="18"/>
        <v>10</v>
      </c>
      <c r="AG24">
        <f t="shared" si="19"/>
        <v>367.16210435824769</v>
      </c>
      <c r="AH24">
        <f t="shared" si="20"/>
        <v>94.012104358247711</v>
      </c>
      <c r="AI24">
        <v>66.5</v>
      </c>
      <c r="AJ24">
        <v>155</v>
      </c>
      <c r="AK24">
        <f t="shared" si="21"/>
        <v>0.01</v>
      </c>
      <c r="AL24">
        <f t="shared" si="22"/>
        <v>-4.6051701859880909</v>
      </c>
      <c r="AM24">
        <f t="shared" si="23"/>
        <v>10</v>
      </c>
      <c r="AN24">
        <f t="shared" si="24"/>
        <v>344.04318645338287</v>
      </c>
      <c r="AO24">
        <f t="shared" si="25"/>
        <v>70.893186453382896</v>
      </c>
      <c r="AP24">
        <v>69.5</v>
      </c>
      <c r="AQ24">
        <v>134</v>
      </c>
      <c r="AR24">
        <f t="shared" si="26"/>
        <v>0.01</v>
      </c>
      <c r="AS24">
        <f t="shared" si="27"/>
        <v>-4.6051701859880909</v>
      </c>
      <c r="AT24">
        <f t="shared" si="28"/>
        <v>10</v>
      </c>
      <c r="AU24">
        <f t="shared" si="29"/>
        <v>403.3903654007276</v>
      </c>
      <c r="AV24">
        <f t="shared" si="30"/>
        <v>130.24036540072763</v>
      </c>
      <c r="AW24" s="3">
        <f t="shared" si="31"/>
        <v>10</v>
      </c>
      <c r="AX24" s="3">
        <f t="shared" si="32"/>
        <v>55.889799374964696</v>
      </c>
      <c r="AY24" s="3">
        <f t="shared" si="33"/>
        <v>5.7282818131765794</v>
      </c>
      <c r="BA24" s="3">
        <f t="shared" si="57"/>
        <v>18</v>
      </c>
      <c r="BB24" s="3">
        <f t="shared" si="34"/>
        <v>291.14999999999998</v>
      </c>
      <c r="BC24" s="3">
        <f t="shared" si="35"/>
        <v>0.3158404663110046</v>
      </c>
      <c r="BD24" s="3">
        <f t="shared" si="36"/>
        <v>2.0693810429410671</v>
      </c>
      <c r="BE24" s="3">
        <f t="shared" si="37"/>
        <v>20.693810429410672</v>
      </c>
      <c r="BF24" s="3">
        <v>10</v>
      </c>
      <c r="BG24" s="3">
        <f t="shared" si="38"/>
        <v>1</v>
      </c>
      <c r="BH24" s="3">
        <f t="shared" si="39"/>
        <v>0</v>
      </c>
      <c r="BI24" s="3">
        <f t="shared" si="40"/>
        <v>280.09955755883084</v>
      </c>
      <c r="BJ24" s="3">
        <f t="shared" si="41"/>
        <v>6.9495575588308611</v>
      </c>
      <c r="BK24">
        <v>58.2</v>
      </c>
      <c r="BL24">
        <v>138</v>
      </c>
      <c r="BM24">
        <f t="shared" si="42"/>
        <v>0.01</v>
      </c>
      <c r="BN24">
        <f t="shared" si="43"/>
        <v>-4.6051701859880909</v>
      </c>
      <c r="BO24">
        <f t="shared" si="44"/>
        <v>10</v>
      </c>
      <c r="BP24">
        <f t="shared" si="45"/>
        <v>330.13842625500763</v>
      </c>
      <c r="BQ24">
        <f t="shared" si="46"/>
        <v>56.988426255007653</v>
      </c>
      <c r="BR24" s="3">
        <v>67.8</v>
      </c>
      <c r="BS24" s="3">
        <v>147</v>
      </c>
      <c r="BT24">
        <f t="shared" si="47"/>
        <v>0.01</v>
      </c>
      <c r="BU24">
        <f t="shared" si="48"/>
        <v>-4.6051701859880909</v>
      </c>
      <c r="BV24" s="3">
        <f t="shared" si="49"/>
        <v>10</v>
      </c>
      <c r="BW24">
        <f t="shared" si="50"/>
        <v>365.91351040963531</v>
      </c>
      <c r="BX24">
        <f t="shared" si="51"/>
        <v>92.76351040963533</v>
      </c>
      <c r="BY24" s="3">
        <v>70.3</v>
      </c>
      <c r="BZ24" s="3">
        <v>143</v>
      </c>
      <c r="CA24">
        <f t="shared" si="52"/>
        <v>0.01</v>
      </c>
      <c r="CB24">
        <f t="shared" si="53"/>
        <v>-4.6051701859880909</v>
      </c>
      <c r="CC24" s="3">
        <f t="shared" si="54"/>
        <v>10</v>
      </c>
      <c r="CD24">
        <f t="shared" si="55"/>
        <v>387.77715911491174</v>
      </c>
      <c r="CE24">
        <f t="shared" si="56"/>
        <v>114.62715911491176</v>
      </c>
    </row>
    <row r="25" spans="1:83" x14ac:dyDescent="0.35">
      <c r="E25">
        <v>63.6</v>
      </c>
      <c r="F25">
        <v>155</v>
      </c>
      <c r="G25">
        <f t="shared" si="59"/>
        <v>1.0999999999999999E-2</v>
      </c>
      <c r="H25">
        <f t="shared" si="60"/>
        <v>-4.5098600061837661</v>
      </c>
      <c r="I25">
        <v>11</v>
      </c>
      <c r="J25">
        <f t="shared" si="61"/>
        <v>330.39436288267768</v>
      </c>
      <c r="K25">
        <f t="shared" si="62"/>
        <v>57.244362882677706</v>
      </c>
      <c r="L25" s="3">
        <f t="shared" si="58"/>
        <v>11</v>
      </c>
      <c r="N25">
        <v>50</v>
      </c>
      <c r="O25">
        <v>141</v>
      </c>
      <c r="P25">
        <f t="shared" si="6"/>
        <v>1.0999999999999999E-2</v>
      </c>
      <c r="Q25">
        <f t="shared" si="7"/>
        <v>-4.5098600061837661</v>
      </c>
      <c r="R25" s="3">
        <f t="shared" si="8"/>
        <v>11</v>
      </c>
      <c r="S25">
        <f t="shared" si="9"/>
        <v>280.11639011924689</v>
      </c>
      <c r="T25">
        <f t="shared" si="10"/>
        <v>6.9663901192469098</v>
      </c>
      <c r="U25">
        <v>51.3</v>
      </c>
      <c r="V25">
        <v>153</v>
      </c>
      <c r="W25">
        <f t="shared" si="11"/>
        <v>1.0999999999999999E-2</v>
      </c>
      <c r="X25">
        <f t="shared" si="12"/>
        <v>-4.5098600061837661</v>
      </c>
      <c r="Y25" s="3">
        <f t="shared" si="13"/>
        <v>11</v>
      </c>
      <c r="Z25">
        <f t="shared" si="14"/>
        <v>269.295252875529</v>
      </c>
      <c r="AA25">
        <f t="shared" si="15"/>
        <v>-3.8547471244709755</v>
      </c>
      <c r="AB25">
        <v>69.5</v>
      </c>
      <c r="AC25">
        <v>151</v>
      </c>
      <c r="AD25">
        <f t="shared" si="16"/>
        <v>1.0999999999999999E-2</v>
      </c>
      <c r="AE25">
        <f t="shared" si="17"/>
        <v>-4.5098600061837661</v>
      </c>
      <c r="AF25">
        <f t="shared" si="18"/>
        <v>11</v>
      </c>
      <c r="AG25">
        <f t="shared" si="19"/>
        <v>368.70568136942126</v>
      </c>
      <c r="AH25">
        <f t="shared" si="20"/>
        <v>95.555681369421279</v>
      </c>
      <c r="AI25">
        <v>66.5</v>
      </c>
      <c r="AJ25">
        <v>155</v>
      </c>
      <c r="AK25">
        <f t="shared" si="21"/>
        <v>1.0999999999999999E-2</v>
      </c>
      <c r="AL25">
        <f t="shared" si="22"/>
        <v>-4.5098600061837661</v>
      </c>
      <c r="AM25">
        <f t="shared" si="23"/>
        <v>11</v>
      </c>
      <c r="AN25">
        <f t="shared" si="24"/>
        <v>345.45951464934063</v>
      </c>
      <c r="AO25">
        <f t="shared" si="25"/>
        <v>72.309514649340656</v>
      </c>
      <c r="AP25">
        <v>69.5</v>
      </c>
      <c r="AQ25">
        <v>134</v>
      </c>
      <c r="AR25">
        <f t="shared" si="26"/>
        <v>1.0999999999999999E-2</v>
      </c>
      <c r="AS25">
        <f t="shared" si="27"/>
        <v>-4.5098600061837661</v>
      </c>
      <c r="AT25">
        <f t="shared" si="28"/>
        <v>11</v>
      </c>
      <c r="AU25">
        <f t="shared" si="29"/>
        <v>405.2543565051584</v>
      </c>
      <c r="AV25">
        <f t="shared" si="30"/>
        <v>132.10435650515842</v>
      </c>
      <c r="AW25" s="3">
        <f t="shared" si="31"/>
        <v>11</v>
      </c>
      <c r="AX25" s="3">
        <f t="shared" si="32"/>
        <v>57.244362882677706</v>
      </c>
      <c r="AY25" s="3">
        <f t="shared" si="33"/>
        <v>6.9663901192469098</v>
      </c>
      <c r="BA25" s="3">
        <f t="shared" si="57"/>
        <v>19</v>
      </c>
      <c r="BB25" s="3">
        <f t="shared" si="34"/>
        <v>292.14999999999998</v>
      </c>
      <c r="BC25" s="3">
        <f t="shared" si="35"/>
        <v>0.34306644361346095</v>
      </c>
      <c r="BD25" s="3">
        <f t="shared" si="36"/>
        <v>2.2032635191244401</v>
      </c>
      <c r="BE25" s="3">
        <f t="shared" si="37"/>
        <v>22.032635191244403</v>
      </c>
      <c r="BF25" s="3">
        <v>11</v>
      </c>
      <c r="BG25" s="3">
        <f t="shared" si="38"/>
        <v>1.1000000000000001</v>
      </c>
      <c r="BH25" s="3">
        <f t="shared" si="39"/>
        <v>4.1392685158225077E-2</v>
      </c>
      <c r="BI25" s="3">
        <f t="shared" si="40"/>
        <v>281.49251023783216</v>
      </c>
      <c r="BJ25" s="3">
        <f t="shared" si="41"/>
        <v>8.3425102378321867</v>
      </c>
      <c r="BK25">
        <v>58.2</v>
      </c>
      <c r="BL25">
        <v>138</v>
      </c>
      <c r="BM25">
        <f t="shared" si="42"/>
        <v>1.0999999999999999E-2</v>
      </c>
      <c r="BN25">
        <f t="shared" si="43"/>
        <v>-4.5098600061837661</v>
      </c>
      <c r="BO25">
        <f t="shared" si="44"/>
        <v>11</v>
      </c>
      <c r="BP25">
        <f t="shared" si="45"/>
        <v>331.62916395471893</v>
      </c>
      <c r="BQ25">
        <f t="shared" si="46"/>
        <v>58.479163954718956</v>
      </c>
      <c r="BR25" s="3">
        <v>67.8</v>
      </c>
      <c r="BS25" s="3">
        <v>147</v>
      </c>
      <c r="BT25">
        <f t="shared" si="47"/>
        <v>1.0999999999999999E-2</v>
      </c>
      <c r="BU25">
        <f t="shared" si="48"/>
        <v>-4.5098600061837661</v>
      </c>
      <c r="BV25" s="3">
        <f t="shared" si="49"/>
        <v>11</v>
      </c>
      <c r="BW25">
        <f t="shared" si="50"/>
        <v>367.4851900196287</v>
      </c>
      <c r="BX25">
        <f t="shared" si="51"/>
        <v>94.335190019628726</v>
      </c>
      <c r="BY25" s="3">
        <v>70.3</v>
      </c>
      <c r="BZ25" s="3">
        <v>143</v>
      </c>
      <c r="CA25">
        <f t="shared" si="52"/>
        <v>1.0999999999999999E-2</v>
      </c>
      <c r="CB25">
        <f t="shared" si="53"/>
        <v>-4.5098600061837661</v>
      </c>
      <c r="CC25" s="3">
        <f t="shared" si="54"/>
        <v>11</v>
      </c>
      <c r="CD25">
        <f t="shared" si="55"/>
        <v>389.47965906279927</v>
      </c>
      <c r="CE25">
        <f t="shared" si="56"/>
        <v>116.32965906279929</v>
      </c>
    </row>
    <row r="26" spans="1:83" s="2" customFormat="1" x14ac:dyDescent="0.35">
      <c r="E26" s="2">
        <v>63.6</v>
      </c>
      <c r="F26" s="2">
        <v>155</v>
      </c>
      <c r="G26" s="2">
        <f t="shared" si="59"/>
        <v>1.2E-2</v>
      </c>
      <c r="H26" s="2">
        <f t="shared" si="60"/>
        <v>-4.4228486291941369</v>
      </c>
      <c r="I26" s="2">
        <v>12</v>
      </c>
      <c r="J26" s="2">
        <f t="shared" si="61"/>
        <v>331.64075757525046</v>
      </c>
      <c r="K26" s="2">
        <f t="shared" si="62"/>
        <v>58.490757575250484</v>
      </c>
      <c r="L26" s="5">
        <f t="shared" si="58"/>
        <v>12</v>
      </c>
      <c r="N26" s="2">
        <v>50</v>
      </c>
      <c r="O26" s="2">
        <v>141</v>
      </c>
      <c r="P26" s="2">
        <f t="shared" si="6"/>
        <v>1.2E-2</v>
      </c>
      <c r="Q26" s="2">
        <f t="shared" si="7"/>
        <v>-4.4228486291941369</v>
      </c>
      <c r="R26" s="5">
        <f t="shared" si="8"/>
        <v>12</v>
      </c>
      <c r="S26" s="2">
        <f t="shared" si="9"/>
        <v>281.25633277692089</v>
      </c>
      <c r="T26" s="2">
        <f t="shared" si="10"/>
        <v>8.1063327769209081</v>
      </c>
      <c r="U26" s="2">
        <v>51.3</v>
      </c>
      <c r="V26" s="2">
        <v>153</v>
      </c>
      <c r="W26" s="2">
        <f t="shared" si="11"/>
        <v>1.2E-2</v>
      </c>
      <c r="X26" s="2">
        <f t="shared" si="12"/>
        <v>-4.4228486291941369</v>
      </c>
      <c r="Y26" s="5">
        <f t="shared" si="13"/>
        <v>12</v>
      </c>
      <c r="Z26" s="2">
        <f t="shared" si="14"/>
        <v>270.32186096111542</v>
      </c>
      <c r="AA26" s="2">
        <f t="shared" si="15"/>
        <v>-2.828139038884558</v>
      </c>
      <c r="AB26" s="2">
        <v>69.5</v>
      </c>
      <c r="AC26" s="2">
        <v>151</v>
      </c>
      <c r="AD26" s="2">
        <f t="shared" si="16"/>
        <v>1.2E-2</v>
      </c>
      <c r="AE26" s="2">
        <f t="shared" si="17"/>
        <v>-4.4228486291941369</v>
      </c>
      <c r="AF26" s="2">
        <f t="shared" si="18"/>
        <v>12</v>
      </c>
      <c r="AG26" s="2">
        <f t="shared" si="19"/>
        <v>370.12623315933411</v>
      </c>
      <c r="AH26" s="2">
        <f t="shared" si="20"/>
        <v>96.976233159334129</v>
      </c>
      <c r="AI26" s="2">
        <v>66.5</v>
      </c>
      <c r="AJ26" s="2">
        <v>155</v>
      </c>
      <c r="AK26" s="2">
        <f t="shared" si="21"/>
        <v>1.2E-2</v>
      </c>
      <c r="AL26" s="2">
        <f t="shared" si="22"/>
        <v>-4.4228486291941369</v>
      </c>
      <c r="AM26" s="2">
        <f t="shared" si="23"/>
        <v>12</v>
      </c>
      <c r="AN26" s="2">
        <f t="shared" si="24"/>
        <v>346.76274180431062</v>
      </c>
      <c r="AO26" s="2">
        <f t="shared" si="25"/>
        <v>73.612741804310645</v>
      </c>
      <c r="AP26" s="2">
        <v>69.5</v>
      </c>
      <c r="AQ26" s="2">
        <v>134</v>
      </c>
      <c r="AR26" s="2">
        <f t="shared" si="26"/>
        <v>1.2E-2</v>
      </c>
      <c r="AS26" s="2">
        <f t="shared" si="27"/>
        <v>-4.4228486291941369</v>
      </c>
      <c r="AT26" s="2">
        <f t="shared" si="28"/>
        <v>12</v>
      </c>
      <c r="AU26" s="2">
        <f t="shared" si="29"/>
        <v>406.97115250589269</v>
      </c>
      <c r="AV26" s="2">
        <f t="shared" si="30"/>
        <v>133.82115250589271</v>
      </c>
      <c r="AW26" s="5">
        <f t="shared" si="31"/>
        <v>12</v>
      </c>
      <c r="AX26" s="5">
        <f t="shared" si="32"/>
        <v>58.490757575250484</v>
      </c>
      <c r="AY26" s="5">
        <f t="shared" si="33"/>
        <v>8.1063327769209081</v>
      </c>
      <c r="BA26" s="5">
        <f t="shared" si="57"/>
        <v>20</v>
      </c>
      <c r="BB26" s="5">
        <f t="shared" si="34"/>
        <v>293.14999999999998</v>
      </c>
      <c r="BC26" s="5">
        <f t="shared" si="35"/>
        <v>0.37007892570084167</v>
      </c>
      <c r="BD26" s="5">
        <f t="shared" si="36"/>
        <v>2.3446548781022858</v>
      </c>
      <c r="BE26" s="5">
        <f t="shared" si="37"/>
        <v>23.446548781022859</v>
      </c>
      <c r="BF26" s="5">
        <v>12</v>
      </c>
      <c r="BG26" s="5">
        <f t="shared" si="38"/>
        <v>1.2</v>
      </c>
      <c r="BH26" s="5">
        <f t="shared" si="39"/>
        <v>7.9181246047624818E-2</v>
      </c>
      <c r="BI26" s="5">
        <f t="shared" si="40"/>
        <v>282.77825248353315</v>
      </c>
      <c r="BJ26" s="5">
        <f t="shared" si="41"/>
        <v>9.6282524835331742</v>
      </c>
      <c r="BK26" s="2">
        <v>58.2</v>
      </c>
      <c r="BL26" s="2">
        <v>138</v>
      </c>
      <c r="BM26" s="2">
        <f t="shared" si="42"/>
        <v>1.2E-2</v>
      </c>
      <c r="BN26" s="2">
        <f t="shared" si="43"/>
        <v>-4.4228486291941369</v>
      </c>
      <c r="BO26" s="2">
        <f t="shared" si="44"/>
        <v>12</v>
      </c>
      <c r="BP26" s="2">
        <f t="shared" si="45"/>
        <v>333.0019050293123</v>
      </c>
      <c r="BQ26" s="2">
        <f t="shared" si="46"/>
        <v>59.85190502931232</v>
      </c>
      <c r="BR26" s="5">
        <v>67.8</v>
      </c>
      <c r="BS26" s="5">
        <v>147</v>
      </c>
      <c r="BT26" s="2">
        <f t="shared" si="47"/>
        <v>1.2E-2</v>
      </c>
      <c r="BU26" s="2">
        <f t="shared" si="48"/>
        <v>-4.4228486291941369</v>
      </c>
      <c r="BV26" s="5">
        <f t="shared" si="49"/>
        <v>12</v>
      </c>
      <c r="BW26" s="2">
        <f t="shared" si="50"/>
        <v>368.93185671770448</v>
      </c>
      <c r="BX26" s="2">
        <f t="shared" si="51"/>
        <v>95.7818567177045</v>
      </c>
      <c r="BY26" s="5">
        <v>70.3</v>
      </c>
      <c r="BZ26" s="5">
        <v>143</v>
      </c>
      <c r="CA26" s="2">
        <f t="shared" si="52"/>
        <v>1.2E-2</v>
      </c>
      <c r="CB26" s="2">
        <f t="shared" si="53"/>
        <v>-4.4228486291941369</v>
      </c>
      <c r="CC26" s="5">
        <f t="shared" si="54"/>
        <v>12</v>
      </c>
      <c r="CD26" s="2">
        <f t="shared" si="55"/>
        <v>391.04702578769599</v>
      </c>
      <c r="CE26" s="2">
        <f t="shared" si="56"/>
        <v>117.89702578769601</v>
      </c>
    </row>
    <row r="27" spans="1:83" x14ac:dyDescent="0.35">
      <c r="E27">
        <v>63.6</v>
      </c>
      <c r="F27">
        <v>155</v>
      </c>
      <c r="G27">
        <f t="shared" si="59"/>
        <v>1.2999999999999999E-2</v>
      </c>
      <c r="H27">
        <f t="shared" si="60"/>
        <v>-4.3428059215206005</v>
      </c>
      <c r="I27">
        <v>13</v>
      </c>
      <c r="J27">
        <f t="shared" si="61"/>
        <v>332.7956628095684</v>
      </c>
      <c r="K27">
        <f t="shared" si="62"/>
        <v>59.645662809568421</v>
      </c>
      <c r="L27" s="3">
        <f t="shared" si="58"/>
        <v>13</v>
      </c>
      <c r="N27">
        <v>50</v>
      </c>
      <c r="O27">
        <v>141</v>
      </c>
      <c r="P27">
        <f t="shared" si="6"/>
        <v>1.2999999999999999E-2</v>
      </c>
      <c r="Q27">
        <f t="shared" si="7"/>
        <v>-4.3428059215206005</v>
      </c>
      <c r="R27" s="3">
        <f t="shared" si="8"/>
        <v>13</v>
      </c>
      <c r="S27">
        <f t="shared" si="9"/>
        <v>282.31320236971231</v>
      </c>
      <c r="T27">
        <f t="shared" si="10"/>
        <v>9.1632023697123373</v>
      </c>
      <c r="U27">
        <v>51.3</v>
      </c>
      <c r="V27">
        <v>153</v>
      </c>
      <c r="W27">
        <f t="shared" si="11"/>
        <v>1.2999999999999999E-2</v>
      </c>
      <c r="X27">
        <f t="shared" si="12"/>
        <v>-4.3428059215206005</v>
      </c>
      <c r="Y27" s="3">
        <f t="shared" si="13"/>
        <v>13</v>
      </c>
      <c r="Z27">
        <f t="shared" si="14"/>
        <v>271.27318523738899</v>
      </c>
      <c r="AA27">
        <f t="shared" si="15"/>
        <v>-1.8768147626109908</v>
      </c>
      <c r="AB27">
        <v>69.5</v>
      </c>
      <c r="AC27">
        <v>151</v>
      </c>
      <c r="AD27">
        <f t="shared" si="16"/>
        <v>1.2999999999999999E-2</v>
      </c>
      <c r="AE27">
        <f t="shared" si="17"/>
        <v>-4.3428059215206005</v>
      </c>
      <c r="AF27">
        <f t="shared" si="18"/>
        <v>13</v>
      </c>
      <c r="AG27">
        <f t="shared" si="19"/>
        <v>371.44271482980002</v>
      </c>
      <c r="AH27">
        <f t="shared" si="20"/>
        <v>98.292714829800047</v>
      </c>
      <c r="AI27">
        <v>66.5</v>
      </c>
      <c r="AJ27">
        <v>155</v>
      </c>
      <c r="AK27">
        <f t="shared" si="21"/>
        <v>1.2999999999999999E-2</v>
      </c>
      <c r="AL27">
        <f t="shared" si="22"/>
        <v>-4.3428059215206005</v>
      </c>
      <c r="AM27">
        <f t="shared" si="23"/>
        <v>13</v>
      </c>
      <c r="AN27">
        <f t="shared" si="24"/>
        <v>347.97030781189153</v>
      </c>
      <c r="AO27">
        <f t="shared" si="25"/>
        <v>74.820307811891553</v>
      </c>
      <c r="AP27">
        <v>69.5</v>
      </c>
      <c r="AQ27">
        <v>134</v>
      </c>
      <c r="AR27">
        <f t="shared" si="26"/>
        <v>1.2999999999999999E-2</v>
      </c>
      <c r="AS27">
        <f t="shared" si="27"/>
        <v>-4.3428059215206005</v>
      </c>
      <c r="AT27">
        <f t="shared" si="28"/>
        <v>13</v>
      </c>
      <c r="AU27">
        <f t="shared" si="29"/>
        <v>408.56334705689289</v>
      </c>
      <c r="AV27">
        <f t="shared" si="30"/>
        <v>135.41334705689292</v>
      </c>
      <c r="AW27" s="3">
        <f t="shared" si="31"/>
        <v>13</v>
      </c>
      <c r="AX27" s="3">
        <f t="shared" si="32"/>
        <v>59.645662809568421</v>
      </c>
      <c r="AY27" s="3">
        <f t="shared" si="33"/>
        <v>9.1632023697123373</v>
      </c>
      <c r="BA27" s="3">
        <f t="shared" si="57"/>
        <v>21</v>
      </c>
      <c r="BB27" s="3">
        <f t="shared" si="34"/>
        <v>294.14999999999998</v>
      </c>
      <c r="BC27" s="3">
        <f t="shared" si="35"/>
        <v>0.3968804139816422</v>
      </c>
      <c r="BD27" s="3">
        <f t="shared" si="36"/>
        <v>2.493907917427872</v>
      </c>
      <c r="BE27" s="3">
        <f t="shared" si="37"/>
        <v>24.939079174278721</v>
      </c>
      <c r="BF27" s="3">
        <v>13</v>
      </c>
      <c r="BG27" s="3">
        <f t="shared" si="38"/>
        <v>1.3</v>
      </c>
      <c r="BH27" s="3">
        <f t="shared" si="39"/>
        <v>0.11394335230683679</v>
      </c>
      <c r="BI27" s="3">
        <f t="shared" si="40"/>
        <v>283.97307502282604</v>
      </c>
      <c r="BJ27" s="3">
        <f t="shared" si="41"/>
        <v>10.82307502282606</v>
      </c>
      <c r="BK27">
        <v>58.2</v>
      </c>
      <c r="BL27">
        <v>138</v>
      </c>
      <c r="BM27">
        <f t="shared" si="42"/>
        <v>1.2999999999999999E-2</v>
      </c>
      <c r="BN27">
        <f t="shared" si="43"/>
        <v>-4.3428059215206005</v>
      </c>
      <c r="BO27">
        <f t="shared" si="44"/>
        <v>13</v>
      </c>
      <c r="BP27">
        <f t="shared" si="45"/>
        <v>334.27477855058771</v>
      </c>
      <c r="BQ27">
        <f t="shared" si="46"/>
        <v>61.124778550587735</v>
      </c>
      <c r="BR27" s="3">
        <v>67.8</v>
      </c>
      <c r="BS27" s="3">
        <v>147</v>
      </c>
      <c r="BT27">
        <f t="shared" si="47"/>
        <v>1.2999999999999999E-2</v>
      </c>
      <c r="BU27">
        <f t="shared" si="48"/>
        <v>-4.3428059215206005</v>
      </c>
      <c r="BV27" s="3">
        <f t="shared" si="49"/>
        <v>13</v>
      </c>
      <c r="BW27">
        <f t="shared" si="50"/>
        <v>370.27275591656229</v>
      </c>
      <c r="BX27">
        <f t="shared" si="51"/>
        <v>97.122755916562312</v>
      </c>
      <c r="BY27" s="3">
        <v>70.3</v>
      </c>
      <c r="BZ27" s="3">
        <v>143</v>
      </c>
      <c r="CA27">
        <f t="shared" si="52"/>
        <v>1.2999999999999999E-2</v>
      </c>
      <c r="CB27">
        <f t="shared" si="53"/>
        <v>-4.3428059215206005</v>
      </c>
      <c r="CC27" s="3">
        <f t="shared" si="54"/>
        <v>13</v>
      </c>
      <c r="CD27">
        <f t="shared" si="55"/>
        <v>392.50004474927857</v>
      </c>
      <c r="CE27">
        <f t="shared" si="56"/>
        <v>119.3500447492786</v>
      </c>
    </row>
    <row r="28" spans="1:83" x14ac:dyDescent="0.35">
      <c r="E28">
        <v>63.6</v>
      </c>
      <c r="F28">
        <v>155</v>
      </c>
      <c r="G28">
        <f t="shared" si="59"/>
        <v>1.4E-2</v>
      </c>
      <c r="H28">
        <f t="shared" si="60"/>
        <v>-4.2686979493668789</v>
      </c>
      <c r="I28">
        <v>14</v>
      </c>
      <c r="J28">
        <f t="shared" si="61"/>
        <v>333.87213243595198</v>
      </c>
      <c r="K28">
        <f t="shared" si="62"/>
        <v>60.722132435952005</v>
      </c>
      <c r="L28" s="3">
        <f t="shared" si="58"/>
        <v>14</v>
      </c>
      <c r="N28">
        <v>50</v>
      </c>
      <c r="O28">
        <v>141</v>
      </c>
      <c r="P28">
        <f t="shared" si="6"/>
        <v>1.4E-2</v>
      </c>
      <c r="Q28">
        <f t="shared" si="7"/>
        <v>-4.2686979493668789</v>
      </c>
      <c r="R28" s="3">
        <f t="shared" si="8"/>
        <v>14</v>
      </c>
      <c r="S28">
        <f t="shared" si="9"/>
        <v>283.29881670598297</v>
      </c>
      <c r="T28">
        <f t="shared" si="10"/>
        <v>10.148816705982995</v>
      </c>
      <c r="U28">
        <v>51.3</v>
      </c>
      <c r="V28">
        <v>153</v>
      </c>
      <c r="W28">
        <f t="shared" si="11"/>
        <v>1.4E-2</v>
      </c>
      <c r="X28">
        <f t="shared" si="12"/>
        <v>-4.2686979493668789</v>
      </c>
      <c r="Y28" s="3">
        <f t="shared" si="13"/>
        <v>14</v>
      </c>
      <c r="Z28">
        <f t="shared" si="14"/>
        <v>272.15996302519113</v>
      </c>
      <c r="AA28">
        <f t="shared" si="15"/>
        <v>-0.99003697480884512</v>
      </c>
      <c r="AB28">
        <v>69.5</v>
      </c>
      <c r="AC28">
        <v>151</v>
      </c>
      <c r="AD28">
        <f t="shared" si="16"/>
        <v>1.4E-2</v>
      </c>
      <c r="AE28">
        <f t="shared" si="17"/>
        <v>-4.2686979493668789</v>
      </c>
      <c r="AF28">
        <f t="shared" si="18"/>
        <v>14</v>
      </c>
      <c r="AG28">
        <f t="shared" si="19"/>
        <v>372.66996329656075</v>
      </c>
      <c r="AH28">
        <f t="shared" si="20"/>
        <v>99.519963296560775</v>
      </c>
      <c r="AI28">
        <v>66.5</v>
      </c>
      <c r="AJ28">
        <v>155</v>
      </c>
      <c r="AK28">
        <f t="shared" si="21"/>
        <v>1.4E-2</v>
      </c>
      <c r="AL28">
        <f t="shared" si="22"/>
        <v>-4.2686979493668789</v>
      </c>
      <c r="AM28">
        <f t="shared" si="23"/>
        <v>14</v>
      </c>
      <c r="AN28">
        <f t="shared" si="24"/>
        <v>349.09586174513845</v>
      </c>
      <c r="AO28">
        <f t="shared" si="25"/>
        <v>75.945861745138473</v>
      </c>
      <c r="AP28">
        <v>69.5</v>
      </c>
      <c r="AQ28">
        <v>134</v>
      </c>
      <c r="AR28">
        <f t="shared" si="26"/>
        <v>1.4E-2</v>
      </c>
      <c r="AS28">
        <f t="shared" si="27"/>
        <v>-4.2686979493668789</v>
      </c>
      <c r="AT28">
        <f t="shared" si="28"/>
        <v>14</v>
      </c>
      <c r="AU28">
        <f t="shared" si="29"/>
        <v>410.04863630532435</v>
      </c>
      <c r="AV28">
        <f t="shared" si="30"/>
        <v>136.89863630532437</v>
      </c>
      <c r="AW28" s="3">
        <f t="shared" si="31"/>
        <v>14</v>
      </c>
      <c r="AX28" s="3">
        <f t="shared" si="32"/>
        <v>60.722132435952005</v>
      </c>
      <c r="AY28" s="3">
        <f t="shared" si="33"/>
        <v>10.148816705982995</v>
      </c>
      <c r="BA28" s="3">
        <f t="shared" si="57"/>
        <v>22</v>
      </c>
      <c r="BB28" s="3">
        <f t="shared" si="34"/>
        <v>295.14999999999998</v>
      </c>
      <c r="BC28" s="3">
        <f t="shared" si="35"/>
        <v>0.42347337093950443</v>
      </c>
      <c r="BD28" s="3">
        <f t="shared" si="36"/>
        <v>2.6513885163411866</v>
      </c>
      <c r="BE28" s="3">
        <f t="shared" si="37"/>
        <v>26.513885163411864</v>
      </c>
      <c r="BF28" s="3">
        <v>14</v>
      </c>
      <c r="BG28" s="3">
        <f t="shared" si="38"/>
        <v>1.4</v>
      </c>
      <c r="BH28" s="3">
        <f t="shared" si="39"/>
        <v>0.14612803567823801</v>
      </c>
      <c r="BI28" s="3">
        <f t="shared" si="40"/>
        <v>285.08975862914008</v>
      </c>
      <c r="BJ28" s="3">
        <f t="shared" si="41"/>
        <v>11.939758629140101</v>
      </c>
      <c r="BK28">
        <v>58.2</v>
      </c>
      <c r="BL28">
        <v>138</v>
      </c>
      <c r="BM28">
        <f t="shared" si="42"/>
        <v>1.4E-2</v>
      </c>
      <c r="BN28">
        <f t="shared" si="43"/>
        <v>-4.2686979493668789</v>
      </c>
      <c r="BO28">
        <f t="shared" si="44"/>
        <v>14</v>
      </c>
      <c r="BP28">
        <f t="shared" si="45"/>
        <v>335.46198159185315</v>
      </c>
      <c r="BQ28">
        <f t="shared" si="46"/>
        <v>62.311981591853169</v>
      </c>
      <c r="BR28" s="3">
        <v>67.8</v>
      </c>
      <c r="BS28" s="3">
        <v>147</v>
      </c>
      <c r="BT28">
        <f t="shared" si="47"/>
        <v>1.4E-2</v>
      </c>
      <c r="BU28">
        <f t="shared" si="48"/>
        <v>-4.2686979493668789</v>
      </c>
      <c r="BV28" s="3">
        <f t="shared" si="49"/>
        <v>14</v>
      </c>
      <c r="BW28">
        <f t="shared" si="50"/>
        <v>371.52295386811892</v>
      </c>
      <c r="BX28">
        <f t="shared" si="51"/>
        <v>98.372953868118941</v>
      </c>
      <c r="BY28" s="3">
        <v>70.3</v>
      </c>
      <c r="BZ28" s="3">
        <v>143</v>
      </c>
      <c r="CA28">
        <f t="shared" si="52"/>
        <v>1.4E-2</v>
      </c>
      <c r="CB28">
        <f t="shared" si="53"/>
        <v>-4.2686979493668789</v>
      </c>
      <c r="CC28" s="3">
        <f t="shared" si="54"/>
        <v>14</v>
      </c>
      <c r="CD28">
        <f t="shared" si="55"/>
        <v>393.85499018172288</v>
      </c>
      <c r="CE28">
        <f t="shared" si="56"/>
        <v>120.70499018172291</v>
      </c>
    </row>
    <row r="29" spans="1:83" x14ac:dyDescent="0.35">
      <c r="E29">
        <v>63.6</v>
      </c>
      <c r="F29">
        <v>155</v>
      </c>
      <c r="G29">
        <f t="shared" si="59"/>
        <v>1.4999999999999999E-2</v>
      </c>
      <c r="H29">
        <f t="shared" si="60"/>
        <v>-4.1997050778799272</v>
      </c>
      <c r="I29">
        <v>15</v>
      </c>
      <c r="J29">
        <f t="shared" si="61"/>
        <v>334.88058012944344</v>
      </c>
      <c r="K29">
        <f t="shared" si="62"/>
        <v>61.730580129443467</v>
      </c>
      <c r="L29" s="3">
        <f t="shared" si="58"/>
        <v>15</v>
      </c>
      <c r="N29">
        <v>50</v>
      </c>
      <c r="O29">
        <v>141</v>
      </c>
      <c r="P29">
        <f t="shared" si="6"/>
        <v>1.4999999999999999E-2</v>
      </c>
      <c r="Q29">
        <f t="shared" si="7"/>
        <v>-4.1997050778799272</v>
      </c>
      <c r="R29" s="3">
        <f t="shared" si="8"/>
        <v>15</v>
      </c>
      <c r="S29">
        <f t="shared" si="9"/>
        <v>284.22260772184427</v>
      </c>
      <c r="T29">
        <f t="shared" si="10"/>
        <v>11.072607721844292</v>
      </c>
      <c r="U29">
        <v>51.3</v>
      </c>
      <c r="V29">
        <v>153</v>
      </c>
      <c r="W29">
        <f t="shared" si="11"/>
        <v>1.4999999999999999E-2</v>
      </c>
      <c r="X29">
        <f t="shared" si="12"/>
        <v>-4.1997050778799272</v>
      </c>
      <c r="Y29" s="3">
        <f t="shared" si="13"/>
        <v>15</v>
      </c>
      <c r="Z29">
        <f t="shared" si="14"/>
        <v>272.99076052118039</v>
      </c>
      <c r="AA29">
        <f t="shared" si="15"/>
        <v>-0.15923947881958611</v>
      </c>
      <c r="AB29">
        <v>69.5</v>
      </c>
      <c r="AC29">
        <v>151</v>
      </c>
      <c r="AD29">
        <f t="shared" si="16"/>
        <v>1.4999999999999999E-2</v>
      </c>
      <c r="AE29">
        <f t="shared" si="17"/>
        <v>-4.1997050778799272</v>
      </c>
      <c r="AF29">
        <f t="shared" si="18"/>
        <v>15</v>
      </c>
      <c r="AG29">
        <f t="shared" si="19"/>
        <v>373.81981614102313</v>
      </c>
      <c r="AH29">
        <f t="shared" si="20"/>
        <v>100.66981614102315</v>
      </c>
      <c r="AI29">
        <v>66.5</v>
      </c>
      <c r="AJ29">
        <v>155</v>
      </c>
      <c r="AK29">
        <f t="shared" si="21"/>
        <v>1.4999999999999999E-2</v>
      </c>
      <c r="AL29">
        <f t="shared" si="22"/>
        <v>-4.1997050778799272</v>
      </c>
      <c r="AM29">
        <f t="shared" si="23"/>
        <v>15</v>
      </c>
      <c r="AN29">
        <f t="shared" si="24"/>
        <v>350.15029211647783</v>
      </c>
      <c r="AO29">
        <f t="shared" si="25"/>
        <v>77.000292116477851</v>
      </c>
      <c r="AP29">
        <v>69.5</v>
      </c>
      <c r="AQ29">
        <v>134</v>
      </c>
      <c r="AR29">
        <f t="shared" si="26"/>
        <v>1.4999999999999999E-2</v>
      </c>
      <c r="AS29">
        <f t="shared" si="27"/>
        <v>-4.1997050778799272</v>
      </c>
      <c r="AT29">
        <f t="shared" si="28"/>
        <v>15</v>
      </c>
      <c r="AU29">
        <f t="shared" si="29"/>
        <v>411.44114734865383</v>
      </c>
      <c r="AV29">
        <f t="shared" si="30"/>
        <v>138.29114734865385</v>
      </c>
      <c r="AW29" s="3">
        <f t="shared" si="31"/>
        <v>15</v>
      </c>
      <c r="AX29" s="3">
        <f t="shared" si="32"/>
        <v>61.730580129443467</v>
      </c>
      <c r="AY29" s="3">
        <f t="shared" si="33"/>
        <v>11.072607721844292</v>
      </c>
      <c r="BA29" s="3">
        <f t="shared" si="57"/>
        <v>23</v>
      </c>
      <c r="BB29" s="3">
        <f t="shared" si="34"/>
        <v>296.14999999999998</v>
      </c>
      <c r="BC29" s="3">
        <f t="shared" si="35"/>
        <v>0.44986022088742317</v>
      </c>
      <c r="BD29" s="3">
        <f t="shared" si="36"/>
        <v>2.817475971376584</v>
      </c>
      <c r="BE29" s="3">
        <f t="shared" si="37"/>
        <v>28.174759713765841</v>
      </c>
      <c r="BF29" s="3">
        <v>15</v>
      </c>
      <c r="BG29" s="3">
        <f t="shared" si="38"/>
        <v>1.5</v>
      </c>
      <c r="BH29" s="3">
        <f t="shared" si="39"/>
        <v>0.17609125905568124</v>
      </c>
      <c r="BI29" s="3">
        <f t="shared" si="40"/>
        <v>286.13852220067861</v>
      </c>
      <c r="BJ29" s="3">
        <f t="shared" si="41"/>
        <v>12.988522200678631</v>
      </c>
      <c r="BK29">
        <v>58.2</v>
      </c>
      <c r="BL29">
        <v>138</v>
      </c>
      <c r="BM29">
        <f t="shared" si="42"/>
        <v>1.4999999999999999E-2</v>
      </c>
      <c r="BN29">
        <f t="shared" si="43"/>
        <v>-4.1997050778799272</v>
      </c>
      <c r="BO29">
        <f t="shared" si="44"/>
        <v>15</v>
      </c>
      <c r="BP29">
        <f t="shared" si="45"/>
        <v>336.57484621735523</v>
      </c>
      <c r="BQ29">
        <f t="shared" si="46"/>
        <v>63.424846217355253</v>
      </c>
      <c r="BR29" s="3">
        <v>67.8</v>
      </c>
      <c r="BS29" s="3">
        <v>147</v>
      </c>
      <c r="BT29">
        <f t="shared" si="47"/>
        <v>1.4999999999999999E-2</v>
      </c>
      <c r="BU29">
        <f t="shared" si="48"/>
        <v>-4.1997050778799272</v>
      </c>
      <c r="BV29" s="3">
        <f t="shared" si="49"/>
        <v>15</v>
      </c>
      <c r="BW29">
        <f t="shared" si="50"/>
        <v>372.69447268172667</v>
      </c>
      <c r="BX29">
        <f t="shared" si="51"/>
        <v>99.544472681726688</v>
      </c>
      <c r="BY29" s="3">
        <v>70.3</v>
      </c>
      <c r="BZ29" s="3">
        <v>143</v>
      </c>
      <c r="CA29">
        <f t="shared" si="52"/>
        <v>1.4999999999999999E-2</v>
      </c>
      <c r="CB29">
        <f t="shared" si="53"/>
        <v>-4.1997050778799272</v>
      </c>
      <c r="CC29" s="3">
        <f t="shared" si="54"/>
        <v>15</v>
      </c>
      <c r="CD29">
        <f t="shared" si="55"/>
        <v>395.12484984892251</v>
      </c>
      <c r="CE29">
        <f t="shared" si="56"/>
        <v>121.97484984892253</v>
      </c>
    </row>
    <row r="30" spans="1:83" x14ac:dyDescent="0.35">
      <c r="E30">
        <v>63.6</v>
      </c>
      <c r="F30">
        <v>155</v>
      </c>
      <c r="G30">
        <f t="shared" si="59"/>
        <v>1.6E-2</v>
      </c>
      <c r="H30">
        <f t="shared" si="60"/>
        <v>-4.1351665567423561</v>
      </c>
      <c r="I30">
        <v>16</v>
      </c>
      <c r="J30">
        <f t="shared" si="61"/>
        <v>335.82945025505552</v>
      </c>
      <c r="K30">
        <f t="shared" si="62"/>
        <v>62.679450255055542</v>
      </c>
      <c r="L30" s="3">
        <f t="shared" si="58"/>
        <v>16</v>
      </c>
      <c r="N30">
        <v>50</v>
      </c>
      <c r="O30">
        <v>141</v>
      </c>
      <c r="P30">
        <f t="shared" si="6"/>
        <v>1.6E-2</v>
      </c>
      <c r="Q30">
        <f t="shared" si="7"/>
        <v>-4.1351665567423561</v>
      </c>
      <c r="R30" s="3">
        <f t="shared" si="8"/>
        <v>16</v>
      </c>
      <c r="S30">
        <f t="shared" si="9"/>
        <v>285.09222696041263</v>
      </c>
      <c r="T30">
        <f t="shared" si="10"/>
        <v>11.942226960412654</v>
      </c>
      <c r="U30">
        <v>51.3</v>
      </c>
      <c r="V30">
        <v>153</v>
      </c>
      <c r="W30">
        <f t="shared" si="11"/>
        <v>1.6E-2</v>
      </c>
      <c r="X30">
        <f t="shared" si="12"/>
        <v>-4.1351665567423561</v>
      </c>
      <c r="Y30" s="3">
        <f t="shared" si="13"/>
        <v>16</v>
      </c>
      <c r="Z30">
        <f t="shared" si="14"/>
        <v>273.77252438367555</v>
      </c>
      <c r="AA30">
        <f t="shared" si="15"/>
        <v>0.62252438367556806</v>
      </c>
      <c r="AB30">
        <v>69.5</v>
      </c>
      <c r="AC30">
        <v>151</v>
      </c>
      <c r="AD30">
        <f t="shared" si="16"/>
        <v>1.6E-2</v>
      </c>
      <c r="AE30">
        <f t="shared" si="17"/>
        <v>-4.1351665567423561</v>
      </c>
      <c r="AF30">
        <f t="shared" si="18"/>
        <v>16</v>
      </c>
      <c r="AG30">
        <f t="shared" si="19"/>
        <v>374.90187347485795</v>
      </c>
      <c r="AH30">
        <f t="shared" si="20"/>
        <v>101.75187347485797</v>
      </c>
      <c r="AI30">
        <v>66.5</v>
      </c>
      <c r="AJ30">
        <v>155</v>
      </c>
      <c r="AK30">
        <f t="shared" si="21"/>
        <v>1.6E-2</v>
      </c>
      <c r="AL30">
        <f t="shared" si="22"/>
        <v>-4.1351665567423561</v>
      </c>
      <c r="AM30">
        <f t="shared" si="23"/>
        <v>16</v>
      </c>
      <c r="AN30">
        <f t="shared" si="24"/>
        <v>351.14242833272311</v>
      </c>
      <c r="AO30">
        <f t="shared" si="25"/>
        <v>77.992428332723136</v>
      </c>
      <c r="AP30">
        <v>69.5</v>
      </c>
      <c r="AQ30">
        <v>134</v>
      </c>
      <c r="AR30">
        <f t="shared" si="26"/>
        <v>1.6E-2</v>
      </c>
      <c r="AS30">
        <f t="shared" si="27"/>
        <v>-4.1351665567423561</v>
      </c>
      <c r="AT30">
        <f t="shared" si="28"/>
        <v>16</v>
      </c>
      <c r="AU30">
        <f t="shared" si="29"/>
        <v>412.75234333937891</v>
      </c>
      <c r="AV30">
        <f t="shared" si="30"/>
        <v>139.60234333937893</v>
      </c>
      <c r="AW30" s="3">
        <f t="shared" si="31"/>
        <v>16</v>
      </c>
      <c r="AX30" s="3">
        <f t="shared" si="32"/>
        <v>62.679450255055542</v>
      </c>
      <c r="AY30" s="3">
        <f t="shared" si="33"/>
        <v>11.942226960412654</v>
      </c>
      <c r="BA30" s="3">
        <f t="shared" si="57"/>
        <v>24</v>
      </c>
      <c r="BB30" s="3">
        <f t="shared" si="34"/>
        <v>297.14999999999998</v>
      </c>
      <c r="BC30" s="3">
        <f t="shared" si="35"/>
        <v>0.47604335070449544</v>
      </c>
      <c r="BD30" s="3">
        <f t="shared" si="36"/>
        <v>2.9925633354398209</v>
      </c>
      <c r="BE30" s="3">
        <f t="shared" si="37"/>
        <v>29.925633354398208</v>
      </c>
      <c r="BF30" s="3">
        <v>16</v>
      </c>
      <c r="BG30" s="3">
        <f t="shared" si="38"/>
        <v>1.6</v>
      </c>
      <c r="BH30" s="3">
        <f t="shared" si="39"/>
        <v>0.20411998265592479</v>
      </c>
      <c r="BI30" s="3">
        <f t="shared" si="40"/>
        <v>287.12766966411596</v>
      </c>
      <c r="BJ30" s="3">
        <f t="shared" si="41"/>
        <v>13.977669664115979</v>
      </c>
      <c r="BK30">
        <v>58.2</v>
      </c>
      <c r="BL30">
        <v>138</v>
      </c>
      <c r="BM30">
        <f t="shared" si="42"/>
        <v>1.6E-2</v>
      </c>
      <c r="BN30">
        <f t="shared" si="43"/>
        <v>-4.1351665567423561</v>
      </c>
      <c r="BO30">
        <f t="shared" si="44"/>
        <v>16</v>
      </c>
      <c r="BP30">
        <f t="shared" si="45"/>
        <v>337.62256634052693</v>
      </c>
      <c r="BQ30">
        <f t="shared" si="46"/>
        <v>64.472566340526953</v>
      </c>
      <c r="BR30" s="3">
        <v>67.8</v>
      </c>
      <c r="BS30" s="3">
        <v>147</v>
      </c>
      <c r="BT30">
        <f t="shared" si="47"/>
        <v>1.6E-2</v>
      </c>
      <c r="BU30">
        <f t="shared" si="48"/>
        <v>-4.1351665567423561</v>
      </c>
      <c r="BV30" s="3">
        <f t="shared" si="49"/>
        <v>16</v>
      </c>
      <c r="BW30">
        <f t="shared" si="50"/>
        <v>373.79706329364194</v>
      </c>
      <c r="BX30">
        <f t="shared" si="51"/>
        <v>100.64706329364196</v>
      </c>
      <c r="BY30" s="3">
        <v>70.3</v>
      </c>
      <c r="BZ30" s="3">
        <v>143</v>
      </c>
      <c r="CA30">
        <f t="shared" si="52"/>
        <v>1.6E-2</v>
      </c>
      <c r="CB30">
        <f t="shared" si="53"/>
        <v>-4.1351665567423561</v>
      </c>
      <c r="CC30" s="3">
        <f t="shared" si="54"/>
        <v>16</v>
      </c>
      <c r="CD30">
        <f t="shared" si="55"/>
        <v>396.32015923491667</v>
      </c>
      <c r="CE30">
        <f t="shared" si="56"/>
        <v>123.1701592349167</v>
      </c>
    </row>
    <row r="31" spans="1:83" x14ac:dyDescent="0.35">
      <c r="E31">
        <v>63.6</v>
      </c>
      <c r="F31">
        <v>155</v>
      </c>
      <c r="G31">
        <f t="shared" si="59"/>
        <v>1.7000000000000001E-2</v>
      </c>
      <c r="H31">
        <f t="shared" si="60"/>
        <v>-4.0745419349259206</v>
      </c>
      <c r="I31">
        <v>17</v>
      </c>
      <c r="J31">
        <f t="shared" si="61"/>
        <v>336.7256877138056</v>
      </c>
      <c r="K31">
        <f t="shared" si="62"/>
        <v>63.575687713805621</v>
      </c>
      <c r="L31" s="3">
        <f t="shared" si="58"/>
        <v>17</v>
      </c>
      <c r="N31">
        <v>50</v>
      </c>
      <c r="O31">
        <v>141</v>
      </c>
      <c r="P31">
        <f t="shared" si="6"/>
        <v>1.7000000000000001E-2</v>
      </c>
      <c r="Q31">
        <f t="shared" si="7"/>
        <v>-4.0745419349259206</v>
      </c>
      <c r="R31" s="3">
        <f t="shared" si="8"/>
        <v>17</v>
      </c>
      <c r="S31">
        <f t="shared" si="9"/>
        <v>285.9139697986538</v>
      </c>
      <c r="T31">
        <f t="shared" si="10"/>
        <v>12.763969798653818</v>
      </c>
      <c r="U31">
        <v>51.3</v>
      </c>
      <c r="V31">
        <v>153</v>
      </c>
      <c r="W31">
        <f t="shared" si="11"/>
        <v>1.7000000000000001E-2</v>
      </c>
      <c r="X31">
        <f t="shared" si="12"/>
        <v>-4.0745419349259206</v>
      </c>
      <c r="Y31" s="3">
        <f t="shared" si="13"/>
        <v>17</v>
      </c>
      <c r="Z31">
        <f t="shared" si="14"/>
        <v>274.51096806178299</v>
      </c>
      <c r="AA31">
        <f t="shared" si="15"/>
        <v>1.3609680617830122</v>
      </c>
      <c r="AB31">
        <v>69.5</v>
      </c>
      <c r="AC31">
        <v>151</v>
      </c>
      <c r="AD31">
        <f t="shared" si="16"/>
        <v>1.7000000000000001E-2</v>
      </c>
      <c r="AE31">
        <f t="shared" si="17"/>
        <v>-4.0745419349259206</v>
      </c>
      <c r="AF31">
        <f t="shared" si="18"/>
        <v>17</v>
      </c>
      <c r="AG31">
        <f t="shared" si="19"/>
        <v>375.92403157789852</v>
      </c>
      <c r="AH31">
        <f t="shared" si="20"/>
        <v>102.77403157789854</v>
      </c>
      <c r="AI31">
        <v>66.5</v>
      </c>
      <c r="AJ31">
        <v>155</v>
      </c>
      <c r="AK31">
        <f t="shared" si="21"/>
        <v>1.7000000000000001E-2</v>
      </c>
      <c r="AL31">
        <f t="shared" si="22"/>
        <v>-4.0745419349259206</v>
      </c>
      <c r="AM31">
        <f t="shared" si="23"/>
        <v>17</v>
      </c>
      <c r="AN31">
        <f t="shared" si="24"/>
        <v>352.07953196490678</v>
      </c>
      <c r="AO31">
        <f t="shared" si="25"/>
        <v>78.929531964906801</v>
      </c>
      <c r="AP31">
        <v>69.5</v>
      </c>
      <c r="AQ31">
        <v>134</v>
      </c>
      <c r="AR31">
        <f t="shared" si="26"/>
        <v>1.7000000000000001E-2</v>
      </c>
      <c r="AS31">
        <f t="shared" si="27"/>
        <v>-4.0745419349259206</v>
      </c>
      <c r="AT31">
        <f t="shared" si="28"/>
        <v>17</v>
      </c>
      <c r="AU31">
        <f t="shared" si="29"/>
        <v>413.99165778796436</v>
      </c>
      <c r="AV31">
        <f t="shared" si="30"/>
        <v>140.84165778796438</v>
      </c>
      <c r="AW31" s="3">
        <f t="shared" si="31"/>
        <v>17</v>
      </c>
      <c r="AX31" s="3">
        <f t="shared" si="32"/>
        <v>63.575687713805621</v>
      </c>
      <c r="AY31" s="3">
        <f t="shared" si="33"/>
        <v>12.763969798653818</v>
      </c>
      <c r="BA31" s="3">
        <f t="shared" si="57"/>
        <v>25</v>
      </c>
      <c r="BB31" s="3">
        <f t="shared" si="34"/>
        <v>298.14999999999998</v>
      </c>
      <c r="BC31" s="3">
        <f t="shared" si="35"/>
        <v>0.50202511055566035</v>
      </c>
      <c r="BD31" s="3">
        <f t="shared" si="36"/>
        <v>3.1770577602492316</v>
      </c>
      <c r="BE31" s="3">
        <f t="shared" si="37"/>
        <v>31.770577602492317</v>
      </c>
      <c r="BF31" s="3">
        <v>17</v>
      </c>
      <c r="BG31" s="3">
        <f t="shared" si="38"/>
        <v>1.7</v>
      </c>
      <c r="BH31" s="3">
        <f t="shared" si="39"/>
        <v>0.23044892137827391</v>
      </c>
      <c r="BI31" s="3">
        <f t="shared" si="40"/>
        <v>288.06404395554961</v>
      </c>
      <c r="BJ31" s="3">
        <f t="shared" si="41"/>
        <v>14.91404395554963</v>
      </c>
      <c r="BK31">
        <v>58.2</v>
      </c>
      <c r="BL31">
        <v>138</v>
      </c>
      <c r="BM31">
        <f t="shared" si="42"/>
        <v>1.7000000000000001E-2</v>
      </c>
      <c r="BN31">
        <f t="shared" si="43"/>
        <v>-4.0745419349259206</v>
      </c>
      <c r="BO31">
        <f t="shared" si="44"/>
        <v>17</v>
      </c>
      <c r="BP31">
        <f t="shared" si="45"/>
        <v>338.61270704333475</v>
      </c>
      <c r="BQ31">
        <f t="shared" si="46"/>
        <v>65.462707043334774</v>
      </c>
      <c r="BR31" s="3">
        <v>67.8</v>
      </c>
      <c r="BS31" s="3">
        <v>147</v>
      </c>
      <c r="BT31">
        <f t="shared" si="47"/>
        <v>1.7000000000000001E-2</v>
      </c>
      <c r="BU31">
        <f t="shared" si="48"/>
        <v>-4.0745419349259206</v>
      </c>
      <c r="BV31" s="3">
        <f t="shared" si="49"/>
        <v>17</v>
      </c>
      <c r="BW31">
        <f t="shared" si="50"/>
        <v>374.83874694612808</v>
      </c>
      <c r="BX31">
        <f t="shared" si="51"/>
        <v>101.68874694612811</v>
      </c>
      <c r="BY31" s="3">
        <v>70.3</v>
      </c>
      <c r="BZ31" s="3">
        <v>143</v>
      </c>
      <c r="CA31">
        <f t="shared" si="52"/>
        <v>1.7000000000000001E-2</v>
      </c>
      <c r="CB31">
        <f t="shared" si="53"/>
        <v>-4.0745419349259206</v>
      </c>
      <c r="CC31" s="3">
        <f t="shared" si="54"/>
        <v>17</v>
      </c>
      <c r="CD31">
        <f t="shared" si="55"/>
        <v>397.44958598001222</v>
      </c>
      <c r="CE31">
        <f t="shared" si="56"/>
        <v>124.29958598001224</v>
      </c>
    </row>
    <row r="32" spans="1:83" x14ac:dyDescent="0.35">
      <c r="E32">
        <v>63.6</v>
      </c>
      <c r="F32">
        <v>155</v>
      </c>
      <c r="G32">
        <f t="shared" si="59"/>
        <v>1.7999999999999999E-2</v>
      </c>
      <c r="H32">
        <f t="shared" si="60"/>
        <v>-4.0173835210859723</v>
      </c>
      <c r="I32">
        <v>18</v>
      </c>
      <c r="J32">
        <f t="shared" si="61"/>
        <v>337.57507510942003</v>
      </c>
      <c r="K32">
        <f t="shared" si="62"/>
        <v>64.42507510942005</v>
      </c>
      <c r="L32" s="3">
        <f t="shared" si="58"/>
        <v>18</v>
      </c>
      <c r="N32">
        <v>50</v>
      </c>
      <c r="O32">
        <v>141</v>
      </c>
      <c r="P32">
        <f t="shared" si="6"/>
        <v>1.7999999999999999E-2</v>
      </c>
      <c r="Q32">
        <f t="shared" si="7"/>
        <v>-4.0173835210859723</v>
      </c>
      <c r="R32" s="3">
        <f t="shared" si="8"/>
        <v>18</v>
      </c>
      <c r="S32">
        <f t="shared" si="9"/>
        <v>286.69307999442731</v>
      </c>
      <c r="T32">
        <f t="shared" si="10"/>
        <v>13.54307999442733</v>
      </c>
      <c r="U32">
        <v>51.3</v>
      </c>
      <c r="V32">
        <v>153</v>
      </c>
      <c r="W32">
        <f t="shared" si="11"/>
        <v>1.7999999999999999E-2</v>
      </c>
      <c r="X32">
        <f t="shared" si="12"/>
        <v>-4.0173835210859723</v>
      </c>
      <c r="Y32" s="3">
        <f t="shared" si="13"/>
        <v>18</v>
      </c>
      <c r="Z32">
        <f t="shared" si="14"/>
        <v>275.21084904382133</v>
      </c>
      <c r="AA32">
        <f t="shared" si="15"/>
        <v>2.0608490438213494</v>
      </c>
      <c r="AB32">
        <v>69.5</v>
      </c>
      <c r="AC32">
        <v>151</v>
      </c>
      <c r="AD32">
        <f t="shared" si="16"/>
        <v>1.7999999999999999E-2</v>
      </c>
      <c r="AE32">
        <f t="shared" si="17"/>
        <v>-4.0173835210859723</v>
      </c>
      <c r="AF32">
        <f t="shared" si="18"/>
        <v>18</v>
      </c>
      <c r="AG32">
        <f t="shared" si="19"/>
        <v>376.89286588268715</v>
      </c>
      <c r="AH32">
        <f t="shared" si="20"/>
        <v>103.74286588268717</v>
      </c>
      <c r="AI32">
        <v>66.5</v>
      </c>
      <c r="AJ32">
        <v>155</v>
      </c>
      <c r="AK32">
        <f t="shared" si="21"/>
        <v>1.7999999999999999E-2</v>
      </c>
      <c r="AL32">
        <f t="shared" si="22"/>
        <v>-4.0173835210859723</v>
      </c>
      <c r="AM32">
        <f t="shared" si="23"/>
        <v>18</v>
      </c>
      <c r="AN32">
        <f t="shared" si="24"/>
        <v>352.96764928893759</v>
      </c>
      <c r="AO32">
        <f t="shared" si="25"/>
        <v>79.817649288937616</v>
      </c>
      <c r="AP32">
        <v>69.5</v>
      </c>
      <c r="AQ32">
        <v>134</v>
      </c>
      <c r="AR32">
        <f t="shared" si="26"/>
        <v>1.7999999999999999E-2</v>
      </c>
      <c r="AS32">
        <f t="shared" si="27"/>
        <v>-4.0173835210859723</v>
      </c>
      <c r="AT32">
        <f t="shared" si="28"/>
        <v>18</v>
      </c>
      <c r="AU32">
        <f t="shared" si="29"/>
        <v>415.16695001801185</v>
      </c>
      <c r="AV32">
        <f t="shared" si="30"/>
        <v>142.01695001801187</v>
      </c>
      <c r="AW32" s="3">
        <f t="shared" si="31"/>
        <v>18</v>
      </c>
      <c r="AX32" s="3">
        <f t="shared" si="32"/>
        <v>64.42507510942005</v>
      </c>
      <c r="AY32" s="3">
        <f t="shared" si="33"/>
        <v>13.54307999442733</v>
      </c>
      <c r="BA32" s="3">
        <f t="shared" si="57"/>
        <v>26</v>
      </c>
      <c r="BB32" s="3">
        <f t="shared" si="34"/>
        <v>299.14999999999998</v>
      </c>
      <c r="BC32" s="3">
        <f t="shared" si="35"/>
        <v>0.52780781459490367</v>
      </c>
      <c r="BD32" s="3">
        <f t="shared" si="36"/>
        <v>3.3713808420332061</v>
      </c>
      <c r="BE32" s="3">
        <f t="shared" si="37"/>
        <v>33.713808420332057</v>
      </c>
      <c r="BF32" s="3">
        <v>18</v>
      </c>
      <c r="BG32" s="3">
        <f t="shared" si="38"/>
        <v>1.8</v>
      </c>
      <c r="BH32" s="3">
        <f t="shared" si="39"/>
        <v>0.25527250510330607</v>
      </c>
      <c r="BI32" s="3">
        <f t="shared" si="40"/>
        <v>288.95335341936891</v>
      </c>
      <c r="BJ32" s="3">
        <f t="shared" si="41"/>
        <v>15.803353419368932</v>
      </c>
      <c r="BK32">
        <v>58.2</v>
      </c>
      <c r="BL32">
        <v>138</v>
      </c>
      <c r="BM32">
        <f t="shared" si="42"/>
        <v>1.7999999999999999E-2</v>
      </c>
      <c r="BN32">
        <f t="shared" si="43"/>
        <v>-4.0173835210859723</v>
      </c>
      <c r="BO32">
        <f t="shared" si="44"/>
        <v>18</v>
      </c>
      <c r="BP32">
        <f t="shared" si="45"/>
        <v>339.55157024290639</v>
      </c>
      <c r="BQ32">
        <f t="shared" si="46"/>
        <v>66.401570242906416</v>
      </c>
      <c r="BR32" s="3">
        <v>67.8</v>
      </c>
      <c r="BS32" s="3">
        <v>147</v>
      </c>
      <c r="BT32">
        <f t="shared" si="47"/>
        <v>1.7999999999999999E-2</v>
      </c>
      <c r="BU32">
        <f t="shared" si="48"/>
        <v>-4.0173835210859723</v>
      </c>
      <c r="BV32" s="3">
        <f t="shared" si="49"/>
        <v>18</v>
      </c>
      <c r="BW32">
        <f t="shared" si="50"/>
        <v>375.82620384180109</v>
      </c>
      <c r="BX32">
        <f t="shared" si="51"/>
        <v>102.67620384180111</v>
      </c>
      <c r="BY32" s="3">
        <v>70.3</v>
      </c>
      <c r="BZ32" s="3">
        <v>143</v>
      </c>
      <c r="CA32">
        <f t="shared" si="52"/>
        <v>1.7999999999999999E-2</v>
      </c>
      <c r="CB32">
        <f t="shared" si="53"/>
        <v>-4.0173835210859723</v>
      </c>
      <c r="CC32" s="3">
        <f t="shared" si="54"/>
        <v>18</v>
      </c>
      <c r="CD32">
        <f t="shared" si="55"/>
        <v>398.52034941558838</v>
      </c>
      <c r="CE32">
        <f t="shared" si="56"/>
        <v>125.37034941558841</v>
      </c>
    </row>
    <row r="33" spans="5:83" x14ac:dyDescent="0.35">
      <c r="E33">
        <v>63.6</v>
      </c>
      <c r="F33">
        <v>155</v>
      </c>
      <c r="G33">
        <f t="shared" si="59"/>
        <v>1.9E-2</v>
      </c>
      <c r="H33">
        <f t="shared" si="60"/>
        <v>-3.9633162998156966</v>
      </c>
      <c r="I33">
        <v>19</v>
      </c>
      <c r="J33">
        <f t="shared" si="61"/>
        <v>338.38247988510773</v>
      </c>
      <c r="K33">
        <f t="shared" si="62"/>
        <v>65.23247988510775</v>
      </c>
      <c r="L33" s="3">
        <f t="shared" si="58"/>
        <v>19</v>
      </c>
      <c r="N33">
        <v>50</v>
      </c>
      <c r="O33">
        <v>141</v>
      </c>
      <c r="P33">
        <f t="shared" si="6"/>
        <v>1.9E-2</v>
      </c>
      <c r="Q33">
        <f t="shared" si="7"/>
        <v>-3.9633162998156966</v>
      </c>
      <c r="R33" s="3">
        <f t="shared" si="8"/>
        <v>19</v>
      </c>
      <c r="S33">
        <f t="shared" si="9"/>
        <v>287.43397299444388</v>
      </c>
      <c r="T33">
        <f t="shared" si="10"/>
        <v>14.2839729944439</v>
      </c>
      <c r="U33">
        <v>51.3</v>
      </c>
      <c r="V33">
        <v>153</v>
      </c>
      <c r="W33">
        <f t="shared" si="11"/>
        <v>1.9E-2</v>
      </c>
      <c r="X33">
        <f t="shared" si="12"/>
        <v>-3.9633162998156966</v>
      </c>
      <c r="Y33" s="3">
        <f t="shared" si="13"/>
        <v>19</v>
      </c>
      <c r="Z33">
        <f t="shared" si="14"/>
        <v>275.87617208504281</v>
      </c>
      <c r="AA33">
        <f t="shared" si="15"/>
        <v>2.7261720850428333</v>
      </c>
      <c r="AB33">
        <v>69.5</v>
      </c>
      <c r="AC33">
        <v>151</v>
      </c>
      <c r="AD33">
        <f t="shared" si="16"/>
        <v>1.9E-2</v>
      </c>
      <c r="AE33">
        <f t="shared" si="17"/>
        <v>-3.9633162998156966</v>
      </c>
      <c r="AF33">
        <f t="shared" si="18"/>
        <v>19</v>
      </c>
      <c r="AG33">
        <f t="shared" si="19"/>
        <v>377.81391172248391</v>
      </c>
      <c r="AH33">
        <f t="shared" si="20"/>
        <v>104.66391172248393</v>
      </c>
      <c r="AI33">
        <v>66.5</v>
      </c>
      <c r="AJ33">
        <v>155</v>
      </c>
      <c r="AK33">
        <f t="shared" si="21"/>
        <v>1.9E-2</v>
      </c>
      <c r="AL33">
        <f t="shared" si="22"/>
        <v>-3.9633162998156966</v>
      </c>
      <c r="AM33">
        <f t="shared" si="23"/>
        <v>19</v>
      </c>
      <c r="AN33">
        <f t="shared" si="24"/>
        <v>353.81186969118966</v>
      </c>
      <c r="AO33">
        <f t="shared" si="25"/>
        <v>80.661869691189679</v>
      </c>
      <c r="AP33">
        <v>69.5</v>
      </c>
      <c r="AQ33">
        <v>134</v>
      </c>
      <c r="AR33">
        <f t="shared" si="26"/>
        <v>1.9E-2</v>
      </c>
      <c r="AS33">
        <f t="shared" si="27"/>
        <v>-3.9633162998156966</v>
      </c>
      <c r="AT33">
        <f t="shared" si="28"/>
        <v>19</v>
      </c>
      <c r="AU33">
        <f t="shared" si="29"/>
        <v>416.2848391940426</v>
      </c>
      <c r="AV33">
        <f t="shared" si="30"/>
        <v>143.13483919404263</v>
      </c>
      <c r="AW33" s="3">
        <f t="shared" si="31"/>
        <v>19</v>
      </c>
      <c r="AX33" s="3">
        <f t="shared" si="32"/>
        <v>65.23247988510775</v>
      </c>
      <c r="AY33" s="3">
        <f t="shared" si="33"/>
        <v>14.2839729944439</v>
      </c>
      <c r="BA33" s="3">
        <f t="shared" si="57"/>
        <v>27</v>
      </c>
      <c r="BB33" s="3">
        <f t="shared" si="34"/>
        <v>300.14999999999998</v>
      </c>
      <c r="BC33" s="3">
        <f t="shared" si="35"/>
        <v>0.55339374165235444</v>
      </c>
      <c r="BD33" s="3">
        <f t="shared" si="36"/>
        <v>3.575968970373169</v>
      </c>
      <c r="BE33" s="3">
        <f t="shared" si="37"/>
        <v>35.759689703731688</v>
      </c>
      <c r="BF33" s="3">
        <v>19</v>
      </c>
      <c r="BG33" s="3">
        <f t="shared" si="38"/>
        <v>1.9</v>
      </c>
      <c r="BH33" s="3">
        <f t="shared" si="39"/>
        <v>0.27875360095282892</v>
      </c>
      <c r="BI33" s="3">
        <f t="shared" si="40"/>
        <v>289.80041147872168</v>
      </c>
      <c r="BJ33" s="3">
        <f t="shared" si="41"/>
        <v>16.650411478721708</v>
      </c>
      <c r="BK33">
        <v>58.2</v>
      </c>
      <c r="BL33">
        <v>138</v>
      </c>
      <c r="BM33">
        <f t="shared" si="42"/>
        <v>1.9E-2</v>
      </c>
      <c r="BN33">
        <f t="shared" si="43"/>
        <v>-3.9633162998156966</v>
      </c>
      <c r="BO33">
        <f t="shared" si="44"/>
        <v>19</v>
      </c>
      <c r="BP33">
        <f t="shared" si="45"/>
        <v>340.44446283777802</v>
      </c>
      <c r="BQ33">
        <f t="shared" si="46"/>
        <v>67.294462837778042</v>
      </c>
      <c r="BR33" s="3">
        <v>67.8</v>
      </c>
      <c r="BS33" s="3">
        <v>147</v>
      </c>
      <c r="BT33">
        <f t="shared" si="47"/>
        <v>1.9E-2</v>
      </c>
      <c r="BU33">
        <f t="shared" si="48"/>
        <v>-3.9633162998156966</v>
      </c>
      <c r="BV33" s="3">
        <f t="shared" si="49"/>
        <v>19</v>
      </c>
      <c r="BW33">
        <f t="shared" si="50"/>
        <v>376.76505807703808</v>
      </c>
      <c r="BX33">
        <f t="shared" si="51"/>
        <v>103.6150580770381</v>
      </c>
      <c r="BY33" s="3">
        <v>70.3</v>
      </c>
      <c r="BZ33" s="3">
        <v>143</v>
      </c>
      <c r="CA33">
        <f t="shared" si="52"/>
        <v>1.9E-2</v>
      </c>
      <c r="CB33">
        <f t="shared" si="53"/>
        <v>-3.9633162998156966</v>
      </c>
      <c r="CC33" s="3">
        <f t="shared" si="54"/>
        <v>19</v>
      </c>
      <c r="CD33">
        <f t="shared" si="55"/>
        <v>399.53852816954316</v>
      </c>
      <c r="CE33">
        <f t="shared" si="56"/>
        <v>126.38852816954318</v>
      </c>
    </row>
    <row r="34" spans="5:83" s="6" customFormat="1" x14ac:dyDescent="0.35">
      <c r="E34" s="6">
        <v>63.6</v>
      </c>
      <c r="F34" s="6">
        <v>155</v>
      </c>
      <c r="G34" s="6">
        <f t="shared" si="59"/>
        <v>0.02</v>
      </c>
      <c r="H34" s="6">
        <f t="shared" si="60"/>
        <v>-3.912023005428146</v>
      </c>
      <c r="I34" s="6">
        <v>20</v>
      </c>
      <c r="J34" s="6">
        <f t="shared" si="61"/>
        <v>339.15203887568259</v>
      </c>
      <c r="K34" s="6">
        <f t="shared" si="62"/>
        <v>66.002038875682615</v>
      </c>
      <c r="L34" s="7">
        <f t="shared" si="58"/>
        <v>20</v>
      </c>
      <c r="N34" s="6">
        <v>50</v>
      </c>
      <c r="O34" s="6">
        <v>141</v>
      </c>
      <c r="P34" s="6">
        <f t="shared" si="6"/>
        <v>0.02</v>
      </c>
      <c r="Q34" s="6">
        <f t="shared" si="7"/>
        <v>-3.912023005428146</v>
      </c>
      <c r="R34" s="7">
        <f t="shared" si="8"/>
        <v>20</v>
      </c>
      <c r="S34" s="6">
        <f t="shared" si="9"/>
        <v>288.14040274890999</v>
      </c>
      <c r="T34" s="6">
        <f t="shared" si="10"/>
        <v>14.990402748910014</v>
      </c>
      <c r="U34" s="6">
        <v>51.3</v>
      </c>
      <c r="V34" s="6">
        <v>153</v>
      </c>
      <c r="W34" s="6">
        <f t="shared" si="11"/>
        <v>0.02</v>
      </c>
      <c r="X34" s="6">
        <f t="shared" si="12"/>
        <v>-3.912023005428146</v>
      </c>
      <c r="Y34" s="7">
        <f t="shared" si="13"/>
        <v>20</v>
      </c>
      <c r="Z34" s="6">
        <f t="shared" si="14"/>
        <v>276.51034097716587</v>
      </c>
      <c r="AA34" s="6">
        <f t="shared" si="15"/>
        <v>3.3603409771658903</v>
      </c>
      <c r="AB34" s="6">
        <v>69.5</v>
      </c>
      <c r="AC34" s="6">
        <v>151</v>
      </c>
      <c r="AD34" s="6">
        <f t="shared" si="16"/>
        <v>0.02</v>
      </c>
      <c r="AE34" s="6">
        <f t="shared" si="17"/>
        <v>-3.912023005428146</v>
      </c>
      <c r="AF34" s="6">
        <f t="shared" si="18"/>
        <v>20</v>
      </c>
      <c r="AG34" s="6">
        <f t="shared" si="19"/>
        <v>378.69187400242521</v>
      </c>
      <c r="AH34" s="6">
        <f t="shared" si="20"/>
        <v>105.54187400242523</v>
      </c>
      <c r="AI34" s="6">
        <v>66.5</v>
      </c>
      <c r="AJ34" s="6">
        <v>155</v>
      </c>
      <c r="AK34" s="6">
        <f t="shared" si="21"/>
        <v>0.02</v>
      </c>
      <c r="AL34" s="6">
        <f t="shared" si="22"/>
        <v>-3.912023005428146</v>
      </c>
      <c r="AM34" s="6">
        <f t="shared" si="23"/>
        <v>20</v>
      </c>
      <c r="AN34" s="6">
        <f t="shared" si="24"/>
        <v>354.61651863573729</v>
      </c>
      <c r="AO34" s="6">
        <f t="shared" si="25"/>
        <v>81.466518635737316</v>
      </c>
      <c r="AP34" s="6">
        <v>69.5</v>
      </c>
      <c r="AQ34" s="6">
        <v>134</v>
      </c>
      <c r="AR34" s="6">
        <f t="shared" si="26"/>
        <v>0.02</v>
      </c>
      <c r="AS34" s="6">
        <f t="shared" si="27"/>
        <v>-3.912023005428146</v>
      </c>
      <c r="AT34" s="6">
        <f t="shared" si="28"/>
        <v>20</v>
      </c>
      <c r="AU34" s="6">
        <f t="shared" si="29"/>
        <v>417.35095389291325</v>
      </c>
      <c r="AV34" s="6">
        <f t="shared" si="30"/>
        <v>144.20095389291328</v>
      </c>
      <c r="AW34" s="7">
        <f t="shared" si="31"/>
        <v>20</v>
      </c>
      <c r="AX34" s="7">
        <f t="shared" si="32"/>
        <v>66.002038875682615</v>
      </c>
      <c r="AY34" s="7">
        <f t="shared" si="33"/>
        <v>14.990402748910014</v>
      </c>
      <c r="BA34" s="7">
        <f t="shared" si="57"/>
        <v>28</v>
      </c>
      <c r="BB34" s="7">
        <f t="shared" si="34"/>
        <v>301.14999999999998</v>
      </c>
      <c r="BC34" s="7">
        <f t="shared" si="35"/>
        <v>0.57878513590571945</v>
      </c>
      <c r="BD34" s="7">
        <f t="shared" si="36"/>
        <v>3.7912736800788585</v>
      </c>
      <c r="BE34" s="7">
        <f t="shared" si="37"/>
        <v>37.912736800788586</v>
      </c>
      <c r="BF34" s="7">
        <v>20</v>
      </c>
      <c r="BG34" s="7">
        <f t="shared" si="38"/>
        <v>2</v>
      </c>
      <c r="BH34" s="7">
        <f t="shared" si="39"/>
        <v>0.3010299956639812</v>
      </c>
      <c r="BI34" s="7">
        <f t="shared" si="40"/>
        <v>290.60931591329449</v>
      </c>
      <c r="BJ34" s="7">
        <f t="shared" si="41"/>
        <v>17.459315913294517</v>
      </c>
      <c r="BK34" s="6">
        <v>58.2</v>
      </c>
      <c r="BL34" s="6">
        <v>138</v>
      </c>
      <c r="BM34" s="6">
        <f t="shared" si="42"/>
        <v>0.02</v>
      </c>
      <c r="BN34" s="6">
        <f t="shared" si="43"/>
        <v>-3.912023005428146</v>
      </c>
      <c r="BO34" s="6">
        <f t="shared" si="44"/>
        <v>20</v>
      </c>
      <c r="BP34" s="6">
        <f t="shared" si="45"/>
        <v>341.29589703339639</v>
      </c>
      <c r="BQ34" s="6">
        <f t="shared" si="46"/>
        <v>68.145897033396409</v>
      </c>
      <c r="BR34" s="7">
        <v>67.8</v>
      </c>
      <c r="BS34" s="7">
        <v>147</v>
      </c>
      <c r="BT34" s="6">
        <f t="shared" si="47"/>
        <v>0.02</v>
      </c>
      <c r="BU34" s="6">
        <f t="shared" si="48"/>
        <v>-3.912023005428146</v>
      </c>
      <c r="BV34" s="7">
        <f t="shared" si="49"/>
        <v>20</v>
      </c>
      <c r="BW34" s="6">
        <f t="shared" si="50"/>
        <v>377.66009045946049</v>
      </c>
      <c r="BX34" s="6">
        <f t="shared" si="51"/>
        <v>104.51009045946051</v>
      </c>
      <c r="BY34" s="7">
        <v>70.3</v>
      </c>
      <c r="BZ34" s="7">
        <v>143</v>
      </c>
      <c r="CA34" s="6">
        <f t="shared" si="52"/>
        <v>0.02</v>
      </c>
      <c r="CB34" s="6">
        <f t="shared" si="53"/>
        <v>-3.912023005428146</v>
      </c>
      <c r="CC34" s="7">
        <f t="shared" si="54"/>
        <v>20</v>
      </c>
      <c r="CD34" s="6">
        <f t="shared" si="55"/>
        <v>400.50928994064037</v>
      </c>
      <c r="CE34" s="6">
        <f t="shared" si="56"/>
        <v>127.35928994064039</v>
      </c>
    </row>
    <row r="35" spans="5:83" x14ac:dyDescent="0.35">
      <c r="E35">
        <v>63.6</v>
      </c>
      <c r="F35">
        <v>155</v>
      </c>
      <c r="G35">
        <f t="shared" si="59"/>
        <v>2.1000000000000001E-2</v>
      </c>
      <c r="H35">
        <f t="shared" si="60"/>
        <v>-3.8632328412587138</v>
      </c>
      <c r="I35">
        <v>21</v>
      </c>
      <c r="J35">
        <f t="shared" si="61"/>
        <v>339.88729841703633</v>
      </c>
      <c r="K35">
        <f t="shared" si="62"/>
        <v>66.737298417036357</v>
      </c>
      <c r="L35" s="3">
        <f t="shared" si="58"/>
        <v>21</v>
      </c>
      <c r="N35">
        <v>50</v>
      </c>
      <c r="O35">
        <v>141</v>
      </c>
      <c r="P35">
        <f t="shared" si="6"/>
        <v>2.1000000000000001E-2</v>
      </c>
      <c r="Q35">
        <f t="shared" si="7"/>
        <v>-3.8632328412587138</v>
      </c>
      <c r="R35" s="3">
        <f t="shared" si="8"/>
        <v>21</v>
      </c>
      <c r="S35">
        <f t="shared" si="9"/>
        <v>288.81558839591878</v>
      </c>
      <c r="T35">
        <f t="shared" si="10"/>
        <v>15.665588395918803</v>
      </c>
      <c r="U35">
        <v>51.3</v>
      </c>
      <c r="V35">
        <v>153</v>
      </c>
      <c r="W35">
        <f t="shared" si="11"/>
        <v>2.1000000000000001E-2</v>
      </c>
      <c r="X35">
        <f t="shared" si="12"/>
        <v>-3.8632328412587138</v>
      </c>
      <c r="Y35" s="3">
        <f t="shared" si="13"/>
        <v>21</v>
      </c>
      <c r="Z35">
        <f t="shared" si="14"/>
        <v>277.11627377476992</v>
      </c>
      <c r="AA35">
        <f t="shared" si="15"/>
        <v>3.9662737747699452</v>
      </c>
      <c r="AB35">
        <v>69.5</v>
      </c>
      <c r="AC35">
        <v>151</v>
      </c>
      <c r="AD35">
        <f t="shared" si="16"/>
        <v>2.1000000000000001E-2</v>
      </c>
      <c r="AE35">
        <f t="shared" si="17"/>
        <v>-3.8632328412587138</v>
      </c>
      <c r="AF35">
        <f t="shared" si="18"/>
        <v>21</v>
      </c>
      <c r="AG35">
        <f t="shared" si="19"/>
        <v>379.53078639303317</v>
      </c>
      <c r="AH35">
        <f t="shared" si="20"/>
        <v>106.38078639303319</v>
      </c>
      <c r="AI35">
        <v>66.5</v>
      </c>
      <c r="AJ35">
        <v>155</v>
      </c>
      <c r="AK35">
        <f t="shared" si="21"/>
        <v>2.1000000000000001E-2</v>
      </c>
      <c r="AL35">
        <f t="shared" si="22"/>
        <v>-3.8632328412587138</v>
      </c>
      <c r="AM35">
        <f t="shared" si="23"/>
        <v>21</v>
      </c>
      <c r="AN35">
        <f t="shared" si="24"/>
        <v>355.38530416246721</v>
      </c>
      <c r="AO35">
        <f t="shared" si="25"/>
        <v>82.23530416246723</v>
      </c>
      <c r="AP35">
        <v>69.5</v>
      </c>
      <c r="AQ35">
        <v>134</v>
      </c>
      <c r="AR35">
        <f t="shared" si="26"/>
        <v>2.1000000000000001E-2</v>
      </c>
      <c r="AS35">
        <f t="shared" si="27"/>
        <v>-3.8632328412587138</v>
      </c>
      <c r="AT35">
        <f t="shared" si="28"/>
        <v>21</v>
      </c>
      <c r="AU35">
        <f t="shared" si="29"/>
        <v>418.37012167037739</v>
      </c>
      <c r="AV35">
        <f t="shared" si="30"/>
        <v>145.22012167037741</v>
      </c>
      <c r="AW35" s="3">
        <f t="shared" si="31"/>
        <v>21</v>
      </c>
      <c r="AX35" s="3">
        <f t="shared" si="32"/>
        <v>66.737298417036357</v>
      </c>
      <c r="AY35" s="3">
        <f t="shared" si="33"/>
        <v>15.665588395918803</v>
      </c>
      <c r="BA35" s="3">
        <f t="shared" si="57"/>
        <v>29</v>
      </c>
      <c r="BB35" s="3">
        <f t="shared" si="34"/>
        <v>302.14999999999998</v>
      </c>
      <c r="BC35" s="3">
        <f t="shared" si="35"/>
        <v>0.60398420753644988</v>
      </c>
      <c r="BD35" s="3">
        <f t="shared" si="36"/>
        <v>4.0177620059798613</v>
      </c>
      <c r="BE35" s="3">
        <f t="shared" si="37"/>
        <v>40.177620059798613</v>
      </c>
      <c r="BF35" s="3">
        <v>21</v>
      </c>
      <c r="BG35" s="3">
        <f t="shared" si="38"/>
        <v>2.1</v>
      </c>
      <c r="BH35" s="3">
        <f t="shared" si="39"/>
        <v>0.3222192947339193</v>
      </c>
      <c r="BI35" s="3">
        <f t="shared" si="40"/>
        <v>291.38358518166564</v>
      </c>
      <c r="BJ35" s="3">
        <f t="shared" si="41"/>
        <v>18.23358518166566</v>
      </c>
      <c r="BK35">
        <v>58.2</v>
      </c>
      <c r="BL35">
        <v>138</v>
      </c>
      <c r="BM35">
        <f t="shared" si="42"/>
        <v>2.1000000000000001E-2</v>
      </c>
      <c r="BN35">
        <f t="shared" si="43"/>
        <v>-3.8632328412587138</v>
      </c>
      <c r="BO35">
        <f t="shared" si="44"/>
        <v>21</v>
      </c>
      <c r="BP35">
        <f t="shared" si="45"/>
        <v>342.10974248719435</v>
      </c>
      <c r="BQ35">
        <f t="shared" si="46"/>
        <v>68.959742487194376</v>
      </c>
      <c r="BR35" s="3">
        <v>67.8</v>
      </c>
      <c r="BS35" s="3">
        <v>147</v>
      </c>
      <c r="BT35">
        <f t="shared" si="47"/>
        <v>2.1000000000000001E-2</v>
      </c>
      <c r="BU35">
        <f t="shared" si="48"/>
        <v>-3.8632328412587138</v>
      </c>
      <c r="BV35" s="3">
        <f t="shared" si="49"/>
        <v>21</v>
      </c>
      <c r="BW35">
        <f t="shared" si="50"/>
        <v>378.51540010507421</v>
      </c>
      <c r="BX35">
        <f t="shared" si="51"/>
        <v>105.36540010507423</v>
      </c>
      <c r="BY35" s="3">
        <v>70.3</v>
      </c>
      <c r="BZ35" s="3">
        <v>143</v>
      </c>
      <c r="CA35">
        <f t="shared" si="52"/>
        <v>2.1000000000000001E-2</v>
      </c>
      <c r="CB35">
        <f t="shared" si="53"/>
        <v>-3.8632328412587138</v>
      </c>
      <c r="CC35" s="3">
        <f t="shared" si="54"/>
        <v>21</v>
      </c>
      <c r="CD35">
        <f t="shared" si="55"/>
        <v>401.43706598797189</v>
      </c>
      <c r="CE35">
        <f t="shared" si="56"/>
        <v>128.28706598797191</v>
      </c>
    </row>
    <row r="36" spans="5:83" x14ac:dyDescent="0.35">
      <c r="E36">
        <v>63.6</v>
      </c>
      <c r="F36">
        <v>155</v>
      </c>
      <c r="G36">
        <f t="shared" si="59"/>
        <v>2.1999999999999999E-2</v>
      </c>
      <c r="H36">
        <f t="shared" si="60"/>
        <v>-3.8167128256238212</v>
      </c>
      <c r="I36">
        <v>22</v>
      </c>
      <c r="J36">
        <f t="shared" si="61"/>
        <v>340.59132229318823</v>
      </c>
      <c r="K36">
        <f t="shared" si="62"/>
        <v>67.44132229318825</v>
      </c>
      <c r="L36" s="3">
        <f t="shared" si="58"/>
        <v>22</v>
      </c>
      <c r="N36">
        <v>50</v>
      </c>
      <c r="O36">
        <v>141</v>
      </c>
      <c r="P36">
        <f t="shared" si="6"/>
        <v>2.1999999999999999E-2</v>
      </c>
      <c r="Q36">
        <f t="shared" si="7"/>
        <v>-3.8167128256238212</v>
      </c>
      <c r="R36" s="3">
        <f t="shared" si="8"/>
        <v>22</v>
      </c>
      <c r="S36">
        <f t="shared" si="9"/>
        <v>289.46231189517795</v>
      </c>
      <c r="T36">
        <f t="shared" si="10"/>
        <v>16.31231189517797</v>
      </c>
      <c r="U36">
        <v>51.3</v>
      </c>
      <c r="V36">
        <v>153</v>
      </c>
      <c r="W36">
        <f t="shared" si="11"/>
        <v>2.1999999999999999E-2</v>
      </c>
      <c r="X36">
        <f t="shared" si="12"/>
        <v>-3.8167128256238212</v>
      </c>
      <c r="Y36" s="3">
        <f t="shared" si="13"/>
        <v>22</v>
      </c>
      <c r="Z36">
        <f t="shared" si="14"/>
        <v>277.6964915749042</v>
      </c>
      <c r="AA36">
        <f t="shared" si="15"/>
        <v>4.5464915749042234</v>
      </c>
      <c r="AB36">
        <v>69.5</v>
      </c>
      <c r="AC36">
        <v>151</v>
      </c>
      <c r="AD36">
        <f t="shared" si="16"/>
        <v>2.1999999999999999E-2</v>
      </c>
      <c r="AE36">
        <f t="shared" si="17"/>
        <v>-3.8167128256238212</v>
      </c>
      <c r="AF36">
        <f t="shared" si="18"/>
        <v>22</v>
      </c>
      <c r="AG36">
        <f t="shared" si="19"/>
        <v>380.33413399077347</v>
      </c>
      <c r="AH36">
        <f t="shared" si="20"/>
        <v>107.18413399077349</v>
      </c>
      <c r="AI36">
        <v>66.5</v>
      </c>
      <c r="AJ36">
        <v>155</v>
      </c>
      <c r="AK36">
        <f t="shared" si="21"/>
        <v>2.1999999999999999E-2</v>
      </c>
      <c r="AL36">
        <f t="shared" si="22"/>
        <v>-3.8167128256238212</v>
      </c>
      <c r="AM36">
        <f t="shared" si="23"/>
        <v>22</v>
      </c>
      <c r="AN36">
        <f t="shared" si="24"/>
        <v>356.12142975624243</v>
      </c>
      <c r="AO36">
        <f t="shared" si="25"/>
        <v>82.971429756242458</v>
      </c>
      <c r="AP36">
        <v>69.5</v>
      </c>
      <c r="AQ36">
        <v>134</v>
      </c>
      <c r="AR36">
        <f t="shared" si="26"/>
        <v>2.1999999999999999E-2</v>
      </c>
      <c r="AS36">
        <f t="shared" si="27"/>
        <v>-3.8167128256238212</v>
      </c>
      <c r="AT36">
        <f t="shared" si="28"/>
        <v>22</v>
      </c>
      <c r="AU36">
        <f t="shared" si="29"/>
        <v>419.34651518206766</v>
      </c>
      <c r="AV36">
        <f t="shared" si="30"/>
        <v>146.19651518206769</v>
      </c>
      <c r="AW36" s="3">
        <f t="shared" si="31"/>
        <v>22</v>
      </c>
      <c r="AX36" s="3">
        <f t="shared" si="32"/>
        <v>67.44132229318825</v>
      </c>
      <c r="AY36" s="3">
        <f t="shared" si="33"/>
        <v>16.31231189517797</v>
      </c>
      <c r="BA36" s="3">
        <f t="shared" si="57"/>
        <v>30</v>
      </c>
      <c r="BB36" s="3">
        <f t="shared" si="34"/>
        <v>303.14999999999998</v>
      </c>
      <c r="BC36" s="3">
        <f t="shared" si="35"/>
        <v>0.62899313337106033</v>
      </c>
      <c r="BD36" s="3">
        <f t="shared" si="36"/>
        <v>4.2559168405152139</v>
      </c>
      <c r="BE36" s="3">
        <f t="shared" si="37"/>
        <v>42.559168405152136</v>
      </c>
      <c r="BF36" s="3">
        <v>22</v>
      </c>
      <c r="BG36" s="3">
        <f t="shared" si="38"/>
        <v>2.2000000000000002</v>
      </c>
      <c r="BH36" s="3">
        <f t="shared" si="39"/>
        <v>0.34242268082220628</v>
      </c>
      <c r="BI36" s="3">
        <f t="shared" si="40"/>
        <v>292.12626360984018</v>
      </c>
      <c r="BJ36" s="3">
        <f t="shared" si="41"/>
        <v>18.976263609840203</v>
      </c>
      <c r="BK36">
        <v>58.2</v>
      </c>
      <c r="BL36">
        <v>138</v>
      </c>
      <c r="BM36">
        <f t="shared" si="42"/>
        <v>2.1999999999999999E-2</v>
      </c>
      <c r="BN36">
        <f t="shared" si="43"/>
        <v>-3.8167128256238212</v>
      </c>
      <c r="BO36">
        <f t="shared" si="44"/>
        <v>22</v>
      </c>
      <c r="BP36">
        <f t="shared" si="45"/>
        <v>342.88934357287667</v>
      </c>
      <c r="BQ36">
        <f t="shared" si="46"/>
        <v>69.739343572876692</v>
      </c>
      <c r="BR36" s="3">
        <v>67.8</v>
      </c>
      <c r="BS36" s="3">
        <v>147</v>
      </c>
      <c r="BT36">
        <f t="shared" si="47"/>
        <v>2.1999999999999999E-2</v>
      </c>
      <c r="BU36">
        <f t="shared" si="48"/>
        <v>-3.8167128256238212</v>
      </c>
      <c r="BV36" s="3">
        <f t="shared" si="49"/>
        <v>22</v>
      </c>
      <c r="BW36">
        <f t="shared" si="50"/>
        <v>379.33452896167165</v>
      </c>
      <c r="BX36">
        <f t="shared" si="51"/>
        <v>106.18452896167167</v>
      </c>
      <c r="BY36" s="3">
        <v>70.3</v>
      </c>
      <c r="BZ36" s="3">
        <v>143</v>
      </c>
      <c r="CA36">
        <f t="shared" si="52"/>
        <v>2.1999999999999999E-2</v>
      </c>
      <c r="CB36">
        <f t="shared" si="53"/>
        <v>-3.8167128256238212</v>
      </c>
      <c r="CC36" s="3">
        <f t="shared" si="54"/>
        <v>22</v>
      </c>
      <c r="CD36">
        <f t="shared" si="55"/>
        <v>402.32568560106438</v>
      </c>
      <c r="CE36">
        <f t="shared" si="56"/>
        <v>129.1756856010644</v>
      </c>
    </row>
    <row r="37" spans="5:83" x14ac:dyDescent="0.35">
      <c r="E37">
        <v>63.6</v>
      </c>
      <c r="F37">
        <v>155</v>
      </c>
      <c r="G37">
        <f t="shared" si="59"/>
        <v>2.3E-2</v>
      </c>
      <c r="H37">
        <f t="shared" si="60"/>
        <v>-3.7722610630529876</v>
      </c>
      <c r="I37">
        <v>23</v>
      </c>
      <c r="J37">
        <f t="shared" si="61"/>
        <v>341.26677601075522</v>
      </c>
      <c r="K37">
        <f t="shared" si="62"/>
        <v>68.116776010755245</v>
      </c>
      <c r="L37" s="3">
        <f t="shared" si="58"/>
        <v>23</v>
      </c>
      <c r="N37">
        <v>50</v>
      </c>
      <c r="O37">
        <v>141</v>
      </c>
      <c r="P37">
        <f t="shared" si="6"/>
        <v>2.3E-2</v>
      </c>
      <c r="Q37">
        <f t="shared" si="7"/>
        <v>-3.7722610630529876</v>
      </c>
      <c r="R37" s="3">
        <f t="shared" si="8"/>
        <v>23</v>
      </c>
      <c r="S37">
        <f t="shared" si="9"/>
        <v>290.08299427317451</v>
      </c>
      <c r="T37">
        <f t="shared" si="10"/>
        <v>16.932994273174529</v>
      </c>
      <c r="U37">
        <v>51.3</v>
      </c>
      <c r="V37">
        <v>153</v>
      </c>
      <c r="W37">
        <f t="shared" si="11"/>
        <v>2.3E-2</v>
      </c>
      <c r="X37">
        <f t="shared" si="12"/>
        <v>-3.7722610630529876</v>
      </c>
      <c r="Y37" s="3">
        <f t="shared" si="13"/>
        <v>23</v>
      </c>
      <c r="Z37">
        <f t="shared" si="14"/>
        <v>278.25318783023306</v>
      </c>
      <c r="AA37">
        <f t="shared" si="15"/>
        <v>5.1031878302330824</v>
      </c>
      <c r="AB37">
        <v>69.5</v>
      </c>
      <c r="AC37">
        <v>151</v>
      </c>
      <c r="AD37">
        <f t="shared" si="16"/>
        <v>2.3E-2</v>
      </c>
      <c r="AE37">
        <f t="shared" si="17"/>
        <v>-3.7722610630529876</v>
      </c>
      <c r="AF37">
        <f t="shared" si="18"/>
        <v>23</v>
      </c>
      <c r="AG37">
        <f t="shared" si="19"/>
        <v>381.10494908701514</v>
      </c>
      <c r="AH37">
        <f t="shared" si="20"/>
        <v>107.95494908701517</v>
      </c>
      <c r="AI37">
        <v>66.5</v>
      </c>
      <c r="AJ37">
        <v>155</v>
      </c>
      <c r="AK37">
        <f t="shared" si="21"/>
        <v>2.3E-2</v>
      </c>
      <c r="AL37">
        <f t="shared" si="22"/>
        <v>-3.7722610630529876</v>
      </c>
      <c r="AM37">
        <f t="shared" si="23"/>
        <v>23</v>
      </c>
      <c r="AN37">
        <f t="shared" si="24"/>
        <v>356.82768246407585</v>
      </c>
      <c r="AO37">
        <f t="shared" si="25"/>
        <v>83.677682464075872</v>
      </c>
      <c r="AP37">
        <v>69.5</v>
      </c>
      <c r="AQ37">
        <v>134</v>
      </c>
      <c r="AR37">
        <f t="shared" si="26"/>
        <v>2.3E-2</v>
      </c>
      <c r="AS37">
        <f t="shared" si="27"/>
        <v>-3.7722610630529876</v>
      </c>
      <c r="AT37">
        <f t="shared" si="28"/>
        <v>23</v>
      </c>
      <c r="AU37">
        <f t="shared" si="29"/>
        <v>420.28376631239553</v>
      </c>
      <c r="AV37">
        <f t="shared" si="30"/>
        <v>147.13376631239555</v>
      </c>
      <c r="AW37" s="3">
        <f t="shared" si="31"/>
        <v>23</v>
      </c>
      <c r="AX37" s="3">
        <f t="shared" si="32"/>
        <v>68.116776010755245</v>
      </c>
      <c r="AY37" s="3">
        <f t="shared" si="33"/>
        <v>16.932994273174529</v>
      </c>
      <c r="BA37" s="3">
        <f t="shared" si="57"/>
        <v>31</v>
      </c>
      <c r="BB37" s="3">
        <f t="shared" si="34"/>
        <v>304.14999999999998</v>
      </c>
      <c r="BC37" s="3">
        <f t="shared" si="35"/>
        <v>0.6538140575079856</v>
      </c>
      <c r="BD37" s="3">
        <f t="shared" si="36"/>
        <v>4.5062372940003703</v>
      </c>
      <c r="BE37" s="3">
        <f t="shared" si="37"/>
        <v>45.062372940003705</v>
      </c>
      <c r="BF37" s="3">
        <v>23</v>
      </c>
      <c r="BG37" s="3">
        <f t="shared" si="38"/>
        <v>2.2999999999999998</v>
      </c>
      <c r="BH37" s="3">
        <f t="shared" si="39"/>
        <v>0.36172783601759284</v>
      </c>
      <c r="BI37" s="3">
        <f t="shared" si="40"/>
        <v>292.84000363085227</v>
      </c>
      <c r="BJ37" s="3">
        <f t="shared" si="41"/>
        <v>19.690003630852289</v>
      </c>
      <c r="BK37">
        <v>58.2</v>
      </c>
      <c r="BL37">
        <v>138</v>
      </c>
      <c r="BM37">
        <f t="shared" si="42"/>
        <v>2.3E-2</v>
      </c>
      <c r="BN37">
        <f t="shared" si="43"/>
        <v>-3.7722610630529876</v>
      </c>
      <c r="BO37">
        <f t="shared" si="44"/>
        <v>23</v>
      </c>
      <c r="BP37">
        <f t="shared" si="45"/>
        <v>343.63761096193832</v>
      </c>
      <c r="BQ37">
        <f t="shared" si="46"/>
        <v>70.487610961938344</v>
      </c>
      <c r="BR37" s="3">
        <v>67.8</v>
      </c>
      <c r="BS37" s="3">
        <v>147</v>
      </c>
      <c r="BT37">
        <f t="shared" si="47"/>
        <v>2.3E-2</v>
      </c>
      <c r="BU37">
        <f t="shared" si="48"/>
        <v>-3.7722610630529876</v>
      </c>
      <c r="BV37" s="3">
        <f t="shared" si="49"/>
        <v>23</v>
      </c>
      <c r="BW37">
        <f t="shared" si="50"/>
        <v>380.12055904028091</v>
      </c>
      <c r="BX37">
        <f t="shared" si="51"/>
        <v>106.97055904028093</v>
      </c>
      <c r="BY37" s="3">
        <v>70.3</v>
      </c>
      <c r="BZ37" s="3">
        <v>143</v>
      </c>
      <c r="CA37">
        <f t="shared" si="52"/>
        <v>2.3E-2</v>
      </c>
      <c r="CB37">
        <f t="shared" si="53"/>
        <v>-3.7722610630529876</v>
      </c>
      <c r="CC37" s="3">
        <f t="shared" si="54"/>
        <v>23</v>
      </c>
      <c r="CD37">
        <f t="shared" si="55"/>
        <v>403.1784811070417</v>
      </c>
      <c r="CE37">
        <f t="shared" si="56"/>
        <v>130.02848110704173</v>
      </c>
    </row>
    <row r="38" spans="5:83" x14ac:dyDescent="0.35">
      <c r="E38">
        <v>63.6</v>
      </c>
      <c r="F38">
        <v>155</v>
      </c>
      <c r="G38">
        <f t="shared" si="59"/>
        <v>2.4E-2</v>
      </c>
      <c r="H38">
        <f t="shared" si="60"/>
        <v>-3.7297014486341915</v>
      </c>
      <c r="I38">
        <v>24</v>
      </c>
      <c r="J38">
        <f t="shared" si="61"/>
        <v>341.91599338236409</v>
      </c>
      <c r="K38">
        <f t="shared" si="62"/>
        <v>68.765993382364115</v>
      </c>
      <c r="L38" s="3">
        <f t="shared" si="58"/>
        <v>24</v>
      </c>
      <c r="N38">
        <v>50</v>
      </c>
      <c r="O38">
        <v>141</v>
      </c>
      <c r="P38">
        <f t="shared" si="6"/>
        <v>2.4E-2</v>
      </c>
      <c r="Q38">
        <f t="shared" si="7"/>
        <v>-3.7297014486341915</v>
      </c>
      <c r="R38" s="3">
        <f t="shared" si="8"/>
        <v>24</v>
      </c>
      <c r="S38">
        <f t="shared" si="9"/>
        <v>290.67975587966254</v>
      </c>
      <c r="T38">
        <f t="shared" si="10"/>
        <v>17.529755879662559</v>
      </c>
      <c r="U38">
        <v>51.3</v>
      </c>
      <c r="V38">
        <v>153</v>
      </c>
      <c r="W38">
        <f t="shared" si="11"/>
        <v>2.4E-2</v>
      </c>
      <c r="X38">
        <f t="shared" si="12"/>
        <v>-3.7297014486341915</v>
      </c>
      <c r="Y38" s="3">
        <f t="shared" si="13"/>
        <v>24</v>
      </c>
      <c r="Z38">
        <f t="shared" si="14"/>
        <v>278.78828311389594</v>
      </c>
      <c r="AA38">
        <f t="shared" si="15"/>
        <v>5.6382831138959659</v>
      </c>
      <c r="AB38">
        <v>69.5</v>
      </c>
      <c r="AC38">
        <v>151</v>
      </c>
      <c r="AD38">
        <f t="shared" si="16"/>
        <v>2.4E-2</v>
      </c>
      <c r="AE38">
        <f t="shared" si="17"/>
        <v>-3.7297014486341915</v>
      </c>
      <c r="AF38">
        <f t="shared" si="18"/>
        <v>24</v>
      </c>
      <c r="AG38">
        <f t="shared" si="19"/>
        <v>381.84588683874307</v>
      </c>
      <c r="AH38">
        <f t="shared" si="20"/>
        <v>108.69588683874309</v>
      </c>
      <c r="AI38">
        <v>66.5</v>
      </c>
      <c r="AJ38">
        <v>155</v>
      </c>
      <c r="AK38">
        <f t="shared" si="21"/>
        <v>2.4E-2</v>
      </c>
      <c r="AL38">
        <f t="shared" si="22"/>
        <v>-3.7297014486341915</v>
      </c>
      <c r="AM38">
        <f t="shared" si="23"/>
        <v>24</v>
      </c>
      <c r="AN38">
        <f t="shared" si="24"/>
        <v>357.50650251457881</v>
      </c>
      <c r="AO38">
        <f t="shared" si="25"/>
        <v>84.356502514578835</v>
      </c>
      <c r="AP38">
        <v>69.5</v>
      </c>
      <c r="AQ38">
        <v>134</v>
      </c>
      <c r="AR38">
        <f t="shared" si="26"/>
        <v>2.4E-2</v>
      </c>
      <c r="AS38">
        <f t="shared" si="27"/>
        <v>-3.7297014486341915</v>
      </c>
      <c r="AT38">
        <f t="shared" si="28"/>
        <v>24</v>
      </c>
      <c r="AU38">
        <f t="shared" si="29"/>
        <v>421.18505638453342</v>
      </c>
      <c r="AV38">
        <f t="shared" si="30"/>
        <v>148.03505638453345</v>
      </c>
      <c r="AW38" s="3">
        <f t="shared" si="31"/>
        <v>24</v>
      </c>
      <c r="AX38" s="3">
        <f t="shared" si="32"/>
        <v>68.765993382364115</v>
      </c>
      <c r="AY38" s="3">
        <f t="shared" si="33"/>
        <v>17.529755879662559</v>
      </c>
      <c r="BA38" s="3">
        <f t="shared" si="57"/>
        <v>32</v>
      </c>
      <c r="BB38" s="3">
        <f t="shared" si="34"/>
        <v>305.14999999999998</v>
      </c>
      <c r="BC38" s="3">
        <f t="shared" si="35"/>
        <v>0.6784490919303483</v>
      </c>
      <c r="BD38" s="3">
        <f t="shared" si="36"/>
        <v>4.7692390574485835</v>
      </c>
      <c r="BE38" s="3">
        <f t="shared" si="37"/>
        <v>47.692390574485835</v>
      </c>
      <c r="BF38" s="3">
        <v>24</v>
      </c>
      <c r="BG38" s="3">
        <f t="shared" si="38"/>
        <v>2.4</v>
      </c>
      <c r="BH38" s="3">
        <f t="shared" si="39"/>
        <v>0.38021124171160603</v>
      </c>
      <c r="BI38" s="3">
        <f t="shared" si="40"/>
        <v>293.52713085023373</v>
      </c>
      <c r="BJ38" s="3">
        <f t="shared" si="41"/>
        <v>20.377130850233755</v>
      </c>
      <c r="BK38">
        <v>58.2</v>
      </c>
      <c r="BL38">
        <v>138</v>
      </c>
      <c r="BM38">
        <f t="shared" si="42"/>
        <v>2.4E-2</v>
      </c>
      <c r="BN38">
        <f t="shared" si="43"/>
        <v>-3.7297014486341915</v>
      </c>
      <c r="BO38">
        <f t="shared" si="44"/>
        <v>24</v>
      </c>
      <c r="BP38">
        <f t="shared" si="45"/>
        <v>344.35709400517845</v>
      </c>
      <c r="BQ38">
        <f t="shared" si="46"/>
        <v>71.207094005178476</v>
      </c>
      <c r="BR38" s="3">
        <v>67.8</v>
      </c>
      <c r="BS38" s="3">
        <v>147</v>
      </c>
      <c r="BT38">
        <f t="shared" si="47"/>
        <v>2.4E-2</v>
      </c>
      <c r="BU38">
        <f t="shared" si="48"/>
        <v>-3.7297014486341915</v>
      </c>
      <c r="BV38" s="3">
        <f t="shared" si="49"/>
        <v>24</v>
      </c>
      <c r="BW38">
        <f t="shared" si="50"/>
        <v>380.87618924752093</v>
      </c>
      <c r="BX38">
        <f t="shared" si="51"/>
        <v>107.72618924752095</v>
      </c>
      <c r="BY38" s="3">
        <v>70.3</v>
      </c>
      <c r="BZ38" s="3">
        <v>143</v>
      </c>
      <c r="CA38">
        <f t="shared" si="52"/>
        <v>2.4E-2</v>
      </c>
      <c r="CB38">
        <f t="shared" si="53"/>
        <v>-3.7297014486341915</v>
      </c>
      <c r="CC38" s="3">
        <f t="shared" si="54"/>
        <v>24</v>
      </c>
      <c r="CD38">
        <f t="shared" si="55"/>
        <v>403.99837085417852</v>
      </c>
      <c r="CE38">
        <f t="shared" si="56"/>
        <v>130.84837085417854</v>
      </c>
    </row>
    <row r="39" spans="5:83" x14ac:dyDescent="0.35">
      <c r="E39">
        <v>63.6</v>
      </c>
      <c r="F39">
        <v>155</v>
      </c>
      <c r="G39">
        <f t="shared" si="59"/>
        <v>2.5000000000000001E-2</v>
      </c>
      <c r="H39">
        <f t="shared" si="60"/>
        <v>-3.6888794541139363</v>
      </c>
      <c r="I39">
        <v>25</v>
      </c>
      <c r="J39">
        <f t="shared" si="61"/>
        <v>342.54102970580192</v>
      </c>
      <c r="K39">
        <f t="shared" si="62"/>
        <v>69.391029705801941</v>
      </c>
      <c r="L39" s="3">
        <f t="shared" si="58"/>
        <v>25</v>
      </c>
      <c r="N39">
        <v>50</v>
      </c>
      <c r="O39">
        <v>141</v>
      </c>
      <c r="P39">
        <f t="shared" si="6"/>
        <v>2.5000000000000001E-2</v>
      </c>
      <c r="Q39">
        <f t="shared" si="7"/>
        <v>-3.6888794541139363</v>
      </c>
      <c r="R39" s="3">
        <f t="shared" si="8"/>
        <v>25</v>
      </c>
      <c r="S39">
        <f t="shared" si="9"/>
        <v>291.25446452648583</v>
      </c>
      <c r="T39">
        <f t="shared" si="10"/>
        <v>18.104464526485856</v>
      </c>
      <c r="U39">
        <v>51.3</v>
      </c>
      <c r="V39">
        <v>153</v>
      </c>
      <c r="W39">
        <f t="shared" si="11"/>
        <v>2.5000000000000001E-2</v>
      </c>
      <c r="X39">
        <f t="shared" si="12"/>
        <v>-3.6888794541139363</v>
      </c>
      <c r="Y39" s="3">
        <f t="shared" si="13"/>
        <v>25</v>
      </c>
      <c r="Z39">
        <f t="shared" si="14"/>
        <v>279.30346886093861</v>
      </c>
      <c r="AA39">
        <f t="shared" si="15"/>
        <v>6.1534688609386308</v>
      </c>
      <c r="AB39">
        <v>69.5</v>
      </c>
      <c r="AC39">
        <v>151</v>
      </c>
      <c r="AD39">
        <f t="shared" si="16"/>
        <v>2.5000000000000001E-2</v>
      </c>
      <c r="AE39">
        <f t="shared" si="17"/>
        <v>-3.6888794541139363</v>
      </c>
      <c r="AF39">
        <f t="shared" si="18"/>
        <v>25</v>
      </c>
      <c r="AG39">
        <f t="shared" si="19"/>
        <v>382.55928570999538</v>
      </c>
      <c r="AH39">
        <f t="shared" si="20"/>
        <v>109.4092857099954</v>
      </c>
      <c r="AI39">
        <v>66.5</v>
      </c>
      <c r="AJ39">
        <v>155</v>
      </c>
      <c r="AK39">
        <f t="shared" si="21"/>
        <v>2.5000000000000001E-2</v>
      </c>
      <c r="AL39">
        <f t="shared" si="22"/>
        <v>-3.6888794541139363</v>
      </c>
      <c r="AM39">
        <f t="shared" si="23"/>
        <v>25</v>
      </c>
      <c r="AN39">
        <f t="shared" si="24"/>
        <v>358.16003892194698</v>
      </c>
      <c r="AO39">
        <f t="shared" si="25"/>
        <v>85.010038921947</v>
      </c>
      <c r="AP39">
        <v>69.5</v>
      </c>
      <c r="AQ39">
        <v>134</v>
      </c>
      <c r="AR39">
        <f t="shared" si="26"/>
        <v>2.5000000000000001E-2</v>
      </c>
      <c r="AS39">
        <f t="shared" si="27"/>
        <v>-3.6888794541139363</v>
      </c>
      <c r="AT39">
        <f t="shared" si="28"/>
        <v>25</v>
      </c>
      <c r="AU39">
        <f t="shared" si="29"/>
        <v>422.0531882397608</v>
      </c>
      <c r="AV39">
        <f t="shared" si="30"/>
        <v>148.90318823976082</v>
      </c>
      <c r="AW39" s="3">
        <f t="shared" si="31"/>
        <v>25</v>
      </c>
      <c r="AX39" s="3">
        <f t="shared" si="32"/>
        <v>69.391029705801941</v>
      </c>
      <c r="AY39" s="3">
        <f t="shared" si="33"/>
        <v>18.104464526485856</v>
      </c>
      <c r="BA39" s="3">
        <f t="shared" si="57"/>
        <v>33</v>
      </c>
      <c r="BB39" s="3">
        <f t="shared" si="34"/>
        <v>306.14999999999998</v>
      </c>
      <c r="BC39" s="3">
        <f t="shared" si="35"/>
        <v>0.70290031710501566</v>
      </c>
      <c r="BD39" s="3">
        <f t="shared" si="36"/>
        <v>5.0454547678217514</v>
      </c>
      <c r="BE39" s="3">
        <f t="shared" si="37"/>
        <v>50.454547678217516</v>
      </c>
      <c r="BF39" s="3">
        <v>25</v>
      </c>
      <c r="BG39" s="3">
        <f t="shared" si="38"/>
        <v>2.5</v>
      </c>
      <c r="BH39" s="3">
        <f t="shared" si="39"/>
        <v>0.3979400086720376</v>
      </c>
      <c r="BI39" s="3">
        <f t="shared" si="40"/>
        <v>294.18969608156362</v>
      </c>
      <c r="BJ39" s="3">
        <f t="shared" si="41"/>
        <v>21.039696081563648</v>
      </c>
      <c r="BK39">
        <v>58.2</v>
      </c>
      <c r="BL39">
        <v>138</v>
      </c>
      <c r="BM39">
        <f t="shared" si="42"/>
        <v>2.5000000000000001E-2</v>
      </c>
      <c r="BN39">
        <f t="shared" si="43"/>
        <v>-3.6888794541139363</v>
      </c>
      <c r="BO39">
        <f t="shared" si="44"/>
        <v>25</v>
      </c>
      <c r="BP39">
        <f t="shared" si="45"/>
        <v>345.05003856179911</v>
      </c>
      <c r="BQ39">
        <f t="shared" si="46"/>
        <v>71.900038561799136</v>
      </c>
      <c r="BR39" s="3">
        <v>67.8</v>
      </c>
      <c r="BS39" s="3">
        <v>147</v>
      </c>
      <c r="BT39">
        <f t="shared" si="47"/>
        <v>2.5000000000000001E-2</v>
      </c>
      <c r="BU39">
        <f t="shared" si="48"/>
        <v>-3.6888794541139363</v>
      </c>
      <c r="BV39" s="3">
        <f t="shared" si="49"/>
        <v>25</v>
      </c>
      <c r="BW39">
        <f t="shared" si="50"/>
        <v>381.603796759538</v>
      </c>
      <c r="BX39">
        <f t="shared" si="51"/>
        <v>108.45379675953802</v>
      </c>
      <c r="BY39" s="3">
        <v>70.3</v>
      </c>
      <c r="BZ39" s="3">
        <v>143</v>
      </c>
      <c r="CA39">
        <f t="shared" si="52"/>
        <v>2.5000000000000001E-2</v>
      </c>
      <c r="CB39">
        <f t="shared" si="53"/>
        <v>-3.6888794541139363</v>
      </c>
      <c r="CC39" s="3">
        <f t="shared" si="54"/>
        <v>25</v>
      </c>
      <c r="CD39">
        <f t="shared" si="55"/>
        <v>404.78792550465329</v>
      </c>
      <c r="CE39">
        <f t="shared" si="56"/>
        <v>131.63792550465331</v>
      </c>
    </row>
    <row r="40" spans="5:83" x14ac:dyDescent="0.35">
      <c r="E40">
        <v>63.6</v>
      </c>
      <c r="F40">
        <v>155</v>
      </c>
      <c r="G40">
        <f t="shared" si="59"/>
        <v>2.5999999999999999E-2</v>
      </c>
      <c r="H40">
        <f t="shared" si="60"/>
        <v>-3.6496587409606551</v>
      </c>
      <c r="I40">
        <f>I39+1</f>
        <v>26</v>
      </c>
      <c r="J40">
        <f t="shared" si="61"/>
        <v>343.14370465899896</v>
      </c>
      <c r="K40">
        <f t="shared" si="62"/>
        <v>69.993704658998979</v>
      </c>
      <c r="L40" s="3">
        <f t="shared" si="58"/>
        <v>26</v>
      </c>
      <c r="N40">
        <v>50</v>
      </c>
      <c r="O40">
        <v>141</v>
      </c>
      <c r="P40">
        <f t="shared" si="6"/>
        <v>2.5999999999999999E-2</v>
      </c>
      <c r="Q40">
        <f t="shared" si="7"/>
        <v>-3.6496587409606551</v>
      </c>
      <c r="R40" s="3">
        <f t="shared" si="8"/>
        <v>26</v>
      </c>
      <c r="S40">
        <f t="shared" si="9"/>
        <v>291.80877432694399</v>
      </c>
      <c r="T40">
        <f t="shared" si="10"/>
        <v>18.658774326944013</v>
      </c>
      <c r="U40">
        <v>51.3</v>
      </c>
      <c r="V40">
        <v>153</v>
      </c>
      <c r="W40">
        <f t="shared" si="11"/>
        <v>2.5999999999999999E-2</v>
      </c>
      <c r="X40">
        <f t="shared" si="12"/>
        <v>-3.6496587409606551</v>
      </c>
      <c r="Y40" s="3">
        <f t="shared" si="13"/>
        <v>26</v>
      </c>
      <c r="Z40">
        <f t="shared" si="14"/>
        <v>279.8002426519306</v>
      </c>
      <c r="AA40">
        <f t="shared" si="15"/>
        <v>6.6502426519306255</v>
      </c>
      <c r="AB40">
        <v>69.5</v>
      </c>
      <c r="AC40">
        <v>151</v>
      </c>
      <c r="AD40">
        <f t="shared" si="16"/>
        <v>2.5999999999999999E-2</v>
      </c>
      <c r="AE40">
        <f t="shared" si="17"/>
        <v>-3.6496587409606551</v>
      </c>
      <c r="AF40">
        <f t="shared" si="18"/>
        <v>26</v>
      </c>
      <c r="AG40">
        <f t="shared" si="19"/>
        <v>383.24721622810489</v>
      </c>
      <c r="AH40">
        <f t="shared" si="20"/>
        <v>110.09721622810491</v>
      </c>
      <c r="AI40">
        <v>66.5</v>
      </c>
      <c r="AJ40">
        <v>155</v>
      </c>
      <c r="AK40">
        <f t="shared" si="21"/>
        <v>2.5999999999999999E-2</v>
      </c>
      <c r="AL40">
        <f t="shared" si="22"/>
        <v>-3.6496587409606551</v>
      </c>
      <c r="AM40">
        <f t="shared" si="23"/>
        <v>26</v>
      </c>
      <c r="AN40">
        <f t="shared" si="24"/>
        <v>358.79019433684641</v>
      </c>
      <c r="AO40">
        <f t="shared" si="25"/>
        <v>85.640194336846434</v>
      </c>
      <c r="AP40">
        <v>69.5</v>
      </c>
      <c r="AQ40">
        <v>134</v>
      </c>
      <c r="AR40">
        <f t="shared" si="26"/>
        <v>2.5999999999999999E-2</v>
      </c>
      <c r="AS40">
        <f t="shared" si="27"/>
        <v>-3.6496587409606551</v>
      </c>
      <c r="AT40">
        <f t="shared" si="28"/>
        <v>26</v>
      </c>
      <c r="AU40">
        <f t="shared" si="29"/>
        <v>422.89064440082319</v>
      </c>
      <c r="AV40">
        <f t="shared" si="30"/>
        <v>149.74064440082321</v>
      </c>
      <c r="AW40" s="3">
        <f t="shared" si="31"/>
        <v>26</v>
      </c>
      <c r="AX40" s="3">
        <f t="shared" si="32"/>
        <v>69.993704658998979</v>
      </c>
      <c r="AY40" s="3">
        <f t="shared" si="33"/>
        <v>18.658774326944013</v>
      </c>
      <c r="BA40" s="3">
        <f t="shared" si="57"/>
        <v>34</v>
      </c>
      <c r="BB40" s="3">
        <f t="shared" si="34"/>
        <v>307.14999999999998</v>
      </c>
      <c r="BC40" s="3">
        <f t="shared" si="35"/>
        <v>0.72716978256829456</v>
      </c>
      <c r="BD40" s="3">
        <f t="shared" si="36"/>
        <v>5.3354343755836249</v>
      </c>
      <c r="BE40" s="3">
        <f t="shared" si="37"/>
        <v>53.354343755836247</v>
      </c>
      <c r="BF40" s="3">
        <v>26</v>
      </c>
      <c r="BG40" s="3">
        <f t="shared" si="38"/>
        <v>2.6</v>
      </c>
      <c r="BH40" s="3">
        <f t="shared" si="39"/>
        <v>0.41497334797081797</v>
      </c>
      <c r="BI40" s="3">
        <f t="shared" si="40"/>
        <v>294.82951737230275</v>
      </c>
      <c r="BJ40" s="3">
        <f t="shared" si="41"/>
        <v>21.679517372302769</v>
      </c>
      <c r="BK40">
        <v>58.2</v>
      </c>
      <c r="BL40">
        <v>138</v>
      </c>
      <c r="BM40">
        <f t="shared" si="42"/>
        <v>2.5999999999999999E-2</v>
      </c>
      <c r="BN40">
        <f t="shared" si="43"/>
        <v>-3.6496587409606551</v>
      </c>
      <c r="BO40">
        <f t="shared" si="44"/>
        <v>26</v>
      </c>
      <c r="BP40">
        <f t="shared" si="45"/>
        <v>345.71843365987394</v>
      </c>
      <c r="BQ40">
        <f t="shared" si="46"/>
        <v>72.568433659873961</v>
      </c>
      <c r="BR40" s="3">
        <v>67.8</v>
      </c>
      <c r="BS40" s="3">
        <v>147</v>
      </c>
      <c r="BT40">
        <f t="shared" si="47"/>
        <v>2.5999999999999999E-2</v>
      </c>
      <c r="BU40">
        <f t="shared" si="48"/>
        <v>-3.6496587409606551</v>
      </c>
      <c r="BV40" s="3">
        <f t="shared" si="49"/>
        <v>26</v>
      </c>
      <c r="BW40">
        <f t="shared" si="50"/>
        <v>382.3054865340597</v>
      </c>
      <c r="BX40">
        <f t="shared" si="51"/>
        <v>109.15548653405972</v>
      </c>
      <c r="BY40" s="3">
        <v>70.3</v>
      </c>
      <c r="BZ40" s="3">
        <v>143</v>
      </c>
      <c r="CA40">
        <f t="shared" si="52"/>
        <v>2.5999999999999999E-2</v>
      </c>
      <c r="CB40">
        <f t="shared" si="53"/>
        <v>-3.6496587409606551</v>
      </c>
      <c r="CC40" s="3">
        <f t="shared" si="54"/>
        <v>26</v>
      </c>
      <c r="CD40">
        <f t="shared" si="55"/>
        <v>405.54942151878737</v>
      </c>
      <c r="CE40">
        <f t="shared" si="56"/>
        <v>132.39942151878739</v>
      </c>
    </row>
    <row r="41" spans="5:83" x14ac:dyDescent="0.35">
      <c r="E41">
        <v>63.6</v>
      </c>
      <c r="F41">
        <v>155</v>
      </c>
      <c r="G41">
        <f t="shared" si="59"/>
        <v>2.7E-2</v>
      </c>
      <c r="H41">
        <f t="shared" si="60"/>
        <v>-3.6119184129778081</v>
      </c>
      <c r="I41">
        <f t="shared" ref="I41:I84" si="63">I40+1</f>
        <v>27</v>
      </c>
      <c r="J41">
        <f t="shared" si="61"/>
        <v>343.72563721395727</v>
      </c>
      <c r="K41">
        <f t="shared" si="62"/>
        <v>70.575637213957293</v>
      </c>
      <c r="L41" s="3">
        <f t="shared" si="58"/>
        <v>27</v>
      </c>
      <c r="N41">
        <v>50</v>
      </c>
      <c r="O41">
        <v>141</v>
      </c>
      <c r="P41">
        <f t="shared" si="6"/>
        <v>2.7E-2</v>
      </c>
      <c r="Q41">
        <f t="shared" si="7"/>
        <v>-3.6119184129778081</v>
      </c>
      <c r="R41" s="3">
        <f t="shared" si="8"/>
        <v>27</v>
      </c>
      <c r="S41">
        <f t="shared" si="9"/>
        <v>292.34415731649904</v>
      </c>
      <c r="T41">
        <f t="shared" si="10"/>
        <v>19.194157316499059</v>
      </c>
      <c r="U41">
        <v>51.3</v>
      </c>
      <c r="V41">
        <v>153</v>
      </c>
      <c r="W41">
        <f t="shared" si="11"/>
        <v>2.7E-2</v>
      </c>
      <c r="X41">
        <f t="shared" si="12"/>
        <v>-3.6119184129778081</v>
      </c>
      <c r="Y41" s="3">
        <f t="shared" si="13"/>
        <v>27</v>
      </c>
      <c r="Z41">
        <f t="shared" si="14"/>
        <v>280.27993693265626</v>
      </c>
      <c r="AA41">
        <f t="shared" si="15"/>
        <v>7.1299369326562783</v>
      </c>
      <c r="AB41">
        <v>69.5</v>
      </c>
      <c r="AC41">
        <v>151</v>
      </c>
      <c r="AD41">
        <f t="shared" si="16"/>
        <v>2.7E-2</v>
      </c>
      <c r="AE41">
        <f t="shared" si="17"/>
        <v>-3.6119184129778081</v>
      </c>
      <c r="AF41">
        <f t="shared" si="18"/>
        <v>27</v>
      </c>
      <c r="AG41">
        <f t="shared" si="19"/>
        <v>383.91152067100171</v>
      </c>
      <c r="AH41">
        <f t="shared" si="20"/>
        <v>110.76152067100173</v>
      </c>
      <c r="AI41">
        <v>66.5</v>
      </c>
      <c r="AJ41">
        <v>155</v>
      </c>
      <c r="AK41">
        <f t="shared" si="21"/>
        <v>2.7E-2</v>
      </c>
      <c r="AL41">
        <f t="shared" si="22"/>
        <v>-3.6119184129778081</v>
      </c>
      <c r="AM41">
        <f t="shared" si="23"/>
        <v>27</v>
      </c>
      <c r="AN41">
        <f t="shared" si="24"/>
        <v>359.39866155232954</v>
      </c>
      <c r="AO41">
        <f t="shared" si="25"/>
        <v>86.248661552329565</v>
      </c>
      <c r="AP41">
        <v>69.5</v>
      </c>
      <c r="AQ41">
        <v>134</v>
      </c>
      <c r="AR41">
        <f t="shared" si="26"/>
        <v>2.7E-2</v>
      </c>
      <c r="AS41">
        <f t="shared" si="27"/>
        <v>-3.6119184129778081</v>
      </c>
      <c r="AT41">
        <f t="shared" si="28"/>
        <v>27</v>
      </c>
      <c r="AU41">
        <f t="shared" si="29"/>
        <v>423.69963443158304</v>
      </c>
      <c r="AV41">
        <f t="shared" si="30"/>
        <v>150.54963443158306</v>
      </c>
      <c r="AW41" s="3">
        <f t="shared" si="31"/>
        <v>27</v>
      </c>
      <c r="AX41" s="3">
        <f t="shared" si="32"/>
        <v>70.575637213957293</v>
      </c>
      <c r="AY41" s="3">
        <f t="shared" si="33"/>
        <v>19.194157316499059</v>
      </c>
      <c r="BA41" s="3">
        <f t="shared" si="57"/>
        <v>35</v>
      </c>
      <c r="BB41" s="3">
        <f t="shared" si="34"/>
        <v>308.14999999999998</v>
      </c>
      <c r="BC41" s="3">
        <f t="shared" si="35"/>
        <v>0.75125950749860948</v>
      </c>
      <c r="BD41" s="3">
        <f t="shared" si="36"/>
        <v>5.6397455144263438</v>
      </c>
      <c r="BE41" s="3">
        <f t="shared" si="37"/>
        <v>56.397455144263439</v>
      </c>
      <c r="BF41" s="3">
        <v>27</v>
      </c>
      <c r="BG41" s="3">
        <f t="shared" si="38"/>
        <v>2.7</v>
      </c>
      <c r="BH41" s="3">
        <f t="shared" si="39"/>
        <v>0.43136376415898736</v>
      </c>
      <c r="BI41" s="3">
        <f t="shared" si="40"/>
        <v>295.44821425204725</v>
      </c>
      <c r="BJ41" s="3">
        <f t="shared" si="41"/>
        <v>22.298214252047273</v>
      </c>
      <c r="BK41">
        <v>58.2</v>
      </c>
      <c r="BL41">
        <v>138</v>
      </c>
      <c r="BM41">
        <f t="shared" si="42"/>
        <v>2.7E-2</v>
      </c>
      <c r="BN41">
        <f t="shared" si="43"/>
        <v>-3.6119184129778081</v>
      </c>
      <c r="BO41">
        <f t="shared" si="44"/>
        <v>27</v>
      </c>
      <c r="BP41">
        <f t="shared" si="45"/>
        <v>346.36404948672043</v>
      </c>
      <c r="BQ41">
        <f t="shared" si="46"/>
        <v>73.214049486720455</v>
      </c>
      <c r="BR41" s="3">
        <v>67.8</v>
      </c>
      <c r="BS41" s="3">
        <v>147</v>
      </c>
      <c r="BT41">
        <f t="shared" si="47"/>
        <v>2.7E-2</v>
      </c>
      <c r="BU41">
        <f t="shared" si="48"/>
        <v>-3.6119184129778081</v>
      </c>
      <c r="BV41" s="3">
        <f t="shared" si="49"/>
        <v>27</v>
      </c>
      <c r="BW41">
        <f t="shared" si="50"/>
        <v>382.98313161573634</v>
      </c>
      <c r="BX41">
        <f t="shared" si="51"/>
        <v>109.83313161573636</v>
      </c>
      <c r="BY41" s="3">
        <v>70.3</v>
      </c>
      <c r="BZ41" s="3">
        <v>143</v>
      </c>
      <c r="CA41">
        <f t="shared" si="52"/>
        <v>2.7E-2</v>
      </c>
      <c r="CB41">
        <f t="shared" si="53"/>
        <v>-3.6119184129778081</v>
      </c>
      <c r="CC41" s="3">
        <f t="shared" si="54"/>
        <v>27</v>
      </c>
      <c r="CD41">
        <f t="shared" si="55"/>
        <v>406.28488469710936</v>
      </c>
      <c r="CE41">
        <f t="shared" si="56"/>
        <v>133.13488469710938</v>
      </c>
    </row>
    <row r="42" spans="5:83" x14ac:dyDescent="0.35">
      <c r="E42">
        <v>63.6</v>
      </c>
      <c r="F42">
        <v>155</v>
      </c>
      <c r="G42">
        <f t="shared" si="59"/>
        <v>2.8000000000000001E-2</v>
      </c>
      <c r="H42">
        <f t="shared" si="60"/>
        <v>-3.575550768806933</v>
      </c>
      <c r="I42">
        <f t="shared" si="63"/>
        <v>28</v>
      </c>
      <c r="J42">
        <f t="shared" si="61"/>
        <v>344.28827429170661</v>
      </c>
      <c r="K42">
        <f t="shared" si="62"/>
        <v>71.138274291706637</v>
      </c>
      <c r="L42" s="3">
        <f t="shared" si="58"/>
        <v>28</v>
      </c>
      <c r="N42">
        <v>50</v>
      </c>
      <c r="O42">
        <v>141</v>
      </c>
      <c r="P42">
        <f t="shared" si="6"/>
        <v>2.8000000000000001E-2</v>
      </c>
      <c r="Q42">
        <f t="shared" si="7"/>
        <v>-3.575550768806933</v>
      </c>
      <c r="R42" s="3">
        <f t="shared" si="8"/>
        <v>28</v>
      </c>
      <c r="S42">
        <f t="shared" si="9"/>
        <v>292.86192941104883</v>
      </c>
      <c r="T42">
        <f t="shared" si="10"/>
        <v>19.711929411048857</v>
      </c>
      <c r="U42">
        <v>51.3</v>
      </c>
      <c r="V42">
        <v>153</v>
      </c>
      <c r="W42">
        <f t="shared" si="11"/>
        <v>2.8000000000000001E-2</v>
      </c>
      <c r="X42">
        <f t="shared" si="12"/>
        <v>-3.575550768806933</v>
      </c>
      <c r="Y42" s="3">
        <f t="shared" si="13"/>
        <v>28</v>
      </c>
      <c r="Z42">
        <f t="shared" si="14"/>
        <v>280.74374258601921</v>
      </c>
      <c r="AA42">
        <f t="shared" si="15"/>
        <v>7.593742586019232</v>
      </c>
      <c r="AB42">
        <v>69.5</v>
      </c>
      <c r="AC42">
        <v>151</v>
      </c>
      <c r="AD42">
        <f t="shared" si="16"/>
        <v>2.8000000000000001E-2</v>
      </c>
      <c r="AE42">
        <f t="shared" si="17"/>
        <v>-3.575550768806933</v>
      </c>
      <c r="AF42">
        <f t="shared" si="18"/>
        <v>28</v>
      </c>
      <c r="AG42">
        <f t="shared" si="19"/>
        <v>384.55384564193099</v>
      </c>
      <c r="AH42">
        <f t="shared" si="20"/>
        <v>111.40384564193101</v>
      </c>
      <c r="AI42">
        <v>66.5</v>
      </c>
      <c r="AJ42">
        <v>155</v>
      </c>
      <c r="AK42">
        <f t="shared" si="21"/>
        <v>2.8000000000000001E-2</v>
      </c>
      <c r="AL42">
        <f t="shared" si="22"/>
        <v>-3.575550768806933</v>
      </c>
      <c r="AM42">
        <f t="shared" si="23"/>
        <v>28</v>
      </c>
      <c r="AN42">
        <f t="shared" si="24"/>
        <v>359.98695346538511</v>
      </c>
      <c r="AO42">
        <f t="shared" si="25"/>
        <v>86.836953465385136</v>
      </c>
      <c r="AP42">
        <v>69.5</v>
      </c>
      <c r="AQ42">
        <v>134</v>
      </c>
      <c r="AR42">
        <f t="shared" si="26"/>
        <v>2.8000000000000001E-2</v>
      </c>
      <c r="AS42">
        <f t="shared" si="27"/>
        <v>-3.575550768806933</v>
      </c>
      <c r="AT42">
        <f t="shared" si="28"/>
        <v>28</v>
      </c>
      <c r="AU42">
        <f t="shared" si="29"/>
        <v>424.48213382094275</v>
      </c>
      <c r="AV42">
        <f t="shared" si="30"/>
        <v>151.33213382094277</v>
      </c>
      <c r="AW42" s="3">
        <f t="shared" si="31"/>
        <v>28</v>
      </c>
      <c r="AX42" s="3">
        <f t="shared" si="32"/>
        <v>71.138274291706637</v>
      </c>
      <c r="AY42" s="3">
        <f t="shared" si="33"/>
        <v>19.711929411048857</v>
      </c>
      <c r="BA42" s="3">
        <f t="shared" si="57"/>
        <v>36</v>
      </c>
      <c r="BB42" s="3">
        <f t="shared" si="34"/>
        <v>309.14999999999998</v>
      </c>
      <c r="BC42" s="3">
        <f t="shared" si="35"/>
        <v>0.77517148127651581</v>
      </c>
      <c r="BD42" s="3">
        <f t="shared" si="36"/>
        <v>5.9589738730397368</v>
      </c>
      <c r="BE42" s="3">
        <f t="shared" si="37"/>
        <v>59.589738730397372</v>
      </c>
      <c r="BF42" s="3">
        <v>28</v>
      </c>
      <c r="BG42" s="3">
        <f t="shared" si="38"/>
        <v>2.8</v>
      </c>
      <c r="BH42" s="3">
        <f t="shared" si="39"/>
        <v>0.44715803134221921</v>
      </c>
      <c r="BI42" s="3">
        <f t="shared" si="40"/>
        <v>296.04723587419051</v>
      </c>
      <c r="BJ42" s="3">
        <f t="shared" si="41"/>
        <v>22.897235874190528</v>
      </c>
      <c r="BK42">
        <v>58.2</v>
      </c>
      <c r="BL42">
        <v>138</v>
      </c>
      <c r="BM42">
        <f t="shared" si="42"/>
        <v>2.8000000000000001E-2</v>
      </c>
      <c r="BN42">
        <f t="shared" si="43"/>
        <v>-3.575550768806933</v>
      </c>
      <c r="BO42">
        <f t="shared" si="44"/>
        <v>28</v>
      </c>
      <c r="BP42">
        <f t="shared" si="45"/>
        <v>346.9884685779279</v>
      </c>
      <c r="BQ42">
        <f t="shared" si="46"/>
        <v>73.838468577927927</v>
      </c>
      <c r="BR42" s="3">
        <v>67.8</v>
      </c>
      <c r="BS42" s="3">
        <v>147</v>
      </c>
      <c r="BT42">
        <f t="shared" si="47"/>
        <v>2.8000000000000001E-2</v>
      </c>
      <c r="BU42">
        <f t="shared" si="48"/>
        <v>-3.575550768806933</v>
      </c>
      <c r="BV42" s="3">
        <f t="shared" si="49"/>
        <v>28</v>
      </c>
      <c r="BW42">
        <f t="shared" si="50"/>
        <v>383.63840622035741</v>
      </c>
      <c r="BX42">
        <f t="shared" si="51"/>
        <v>110.48840622035743</v>
      </c>
      <c r="BY42" s="3">
        <v>70.3</v>
      </c>
      <c r="BZ42" s="3">
        <v>143</v>
      </c>
      <c r="CA42">
        <f t="shared" si="52"/>
        <v>2.8000000000000001E-2</v>
      </c>
      <c r="CB42">
        <f t="shared" si="53"/>
        <v>-3.575550768806933</v>
      </c>
      <c r="CC42" s="3">
        <f t="shared" si="54"/>
        <v>28</v>
      </c>
      <c r="CD42">
        <f t="shared" si="55"/>
        <v>406.99612592389889</v>
      </c>
      <c r="CE42">
        <f t="shared" si="56"/>
        <v>133.84612592389891</v>
      </c>
    </row>
    <row r="43" spans="5:83" x14ac:dyDescent="0.35">
      <c r="E43">
        <v>63.6</v>
      </c>
      <c r="F43">
        <v>155</v>
      </c>
      <c r="G43">
        <f t="shared" si="59"/>
        <v>2.9000000000000001E-2</v>
      </c>
      <c r="H43">
        <f t="shared" si="60"/>
        <v>-3.5404594489956631</v>
      </c>
      <c r="I43">
        <f t="shared" si="63"/>
        <v>29</v>
      </c>
      <c r="J43">
        <f t="shared" si="61"/>
        <v>344.83291446122502</v>
      </c>
      <c r="K43">
        <f t="shared" si="62"/>
        <v>71.682914461225039</v>
      </c>
      <c r="L43" s="3">
        <f t="shared" si="58"/>
        <v>29</v>
      </c>
      <c r="N43">
        <v>50</v>
      </c>
      <c r="O43">
        <v>141</v>
      </c>
      <c r="P43">
        <f t="shared" si="6"/>
        <v>2.9000000000000001E-2</v>
      </c>
      <c r="Q43">
        <f t="shared" si="7"/>
        <v>-3.5404594489956631</v>
      </c>
      <c r="R43" s="3">
        <f t="shared" si="8"/>
        <v>29</v>
      </c>
      <c r="S43">
        <f t="shared" si="9"/>
        <v>293.36327188049182</v>
      </c>
      <c r="T43">
        <f t="shared" si="10"/>
        <v>20.213271880491845</v>
      </c>
      <c r="U43">
        <v>51.3</v>
      </c>
      <c r="V43">
        <v>153</v>
      </c>
      <c r="W43">
        <f t="shared" si="11"/>
        <v>2.9000000000000001E-2</v>
      </c>
      <c r="X43">
        <f t="shared" si="12"/>
        <v>-3.5404594489956631</v>
      </c>
      <c r="Y43" s="3">
        <f t="shared" si="13"/>
        <v>29</v>
      </c>
      <c r="Z43">
        <f t="shared" si="14"/>
        <v>281.19272842765514</v>
      </c>
      <c r="AA43">
        <f t="shared" si="15"/>
        <v>8.0427284276551632</v>
      </c>
      <c r="AB43">
        <v>69.5</v>
      </c>
      <c r="AC43">
        <v>151</v>
      </c>
      <c r="AD43">
        <f t="shared" si="16"/>
        <v>2.9000000000000001E-2</v>
      </c>
      <c r="AE43">
        <f t="shared" si="17"/>
        <v>-3.5404594489956631</v>
      </c>
      <c r="AF43">
        <f t="shared" si="18"/>
        <v>29</v>
      </c>
      <c r="AG43">
        <f t="shared" si="19"/>
        <v>385.17566901186785</v>
      </c>
      <c r="AH43">
        <f t="shared" si="20"/>
        <v>112.02566901186788</v>
      </c>
      <c r="AI43">
        <v>66.5</v>
      </c>
      <c r="AJ43">
        <v>155</v>
      </c>
      <c r="AK43">
        <f t="shared" si="21"/>
        <v>2.9000000000000001E-2</v>
      </c>
      <c r="AL43">
        <f t="shared" si="22"/>
        <v>-3.5404594489956631</v>
      </c>
      <c r="AM43">
        <f t="shared" si="23"/>
        <v>29</v>
      </c>
      <c r="AN43">
        <f t="shared" si="24"/>
        <v>360.55642785646955</v>
      </c>
      <c r="AO43">
        <f t="shared" si="25"/>
        <v>87.406427856469577</v>
      </c>
      <c r="AP43">
        <v>69.5</v>
      </c>
      <c r="AQ43">
        <v>134</v>
      </c>
      <c r="AR43">
        <f t="shared" si="26"/>
        <v>2.9000000000000001E-2</v>
      </c>
      <c r="AS43">
        <f t="shared" si="27"/>
        <v>-3.5404594489956631</v>
      </c>
      <c r="AT43">
        <f t="shared" si="28"/>
        <v>29</v>
      </c>
      <c r="AU43">
        <f t="shared" si="29"/>
        <v>425.23991615304158</v>
      </c>
      <c r="AV43">
        <f t="shared" si="30"/>
        <v>152.0899161530416</v>
      </c>
      <c r="AW43" s="3">
        <f t="shared" si="31"/>
        <v>29</v>
      </c>
      <c r="AX43" s="3">
        <f t="shared" si="32"/>
        <v>71.682914461225039</v>
      </c>
      <c r="AY43" s="3">
        <f t="shared" si="33"/>
        <v>20.213271880491845</v>
      </c>
      <c r="BA43" s="3">
        <f t="shared" si="57"/>
        <v>37</v>
      </c>
      <c r="BB43" s="3">
        <f t="shared" si="34"/>
        <v>310.14999999999998</v>
      </c>
      <c r="BC43" s="3">
        <f t="shared" si="35"/>
        <v>0.79890766403234537</v>
      </c>
      <c r="BD43" s="3">
        <f t="shared" si="36"/>
        <v>6.293723568790516</v>
      </c>
      <c r="BE43" s="3">
        <f t="shared" si="37"/>
        <v>62.937235687905158</v>
      </c>
      <c r="BF43" s="3">
        <v>29</v>
      </c>
      <c r="BG43" s="3">
        <f t="shared" si="38"/>
        <v>2.9</v>
      </c>
      <c r="BH43" s="3">
        <f t="shared" si="39"/>
        <v>0.46239799789895608</v>
      </c>
      <c r="BI43" s="3">
        <f t="shared" si="40"/>
        <v>296.6278843167193</v>
      </c>
      <c r="BJ43" s="3">
        <f t="shared" si="41"/>
        <v>23.477884316719326</v>
      </c>
      <c r="BK43">
        <v>58.2</v>
      </c>
      <c r="BL43">
        <v>138</v>
      </c>
      <c r="BM43">
        <f t="shared" si="42"/>
        <v>2.9000000000000001E-2</v>
      </c>
      <c r="BN43">
        <f t="shared" si="43"/>
        <v>-3.5404594489956631</v>
      </c>
      <c r="BO43">
        <f t="shared" si="44"/>
        <v>29</v>
      </c>
      <c r="BP43">
        <f t="shared" si="45"/>
        <v>347.59311161935909</v>
      </c>
      <c r="BQ43">
        <f t="shared" si="46"/>
        <v>74.443111619359115</v>
      </c>
      <c r="BR43" s="3">
        <v>67.8</v>
      </c>
      <c r="BS43" s="3">
        <v>147</v>
      </c>
      <c r="BT43">
        <f t="shared" si="47"/>
        <v>2.9000000000000001E-2</v>
      </c>
      <c r="BU43">
        <f t="shared" si="48"/>
        <v>-3.5404594489956631</v>
      </c>
      <c r="BV43" s="3">
        <f t="shared" si="49"/>
        <v>29</v>
      </c>
      <c r="BW43">
        <f t="shared" si="50"/>
        <v>384.27281310044293</v>
      </c>
      <c r="BX43">
        <f t="shared" si="51"/>
        <v>111.12281310044295</v>
      </c>
      <c r="BY43" s="3">
        <v>70.3</v>
      </c>
      <c r="BZ43" s="3">
        <v>143</v>
      </c>
      <c r="CA43">
        <f t="shared" si="52"/>
        <v>2.9000000000000001E-2</v>
      </c>
      <c r="CB43">
        <f t="shared" si="53"/>
        <v>-3.5404594489956631</v>
      </c>
      <c r="CC43" s="3">
        <f t="shared" si="54"/>
        <v>29</v>
      </c>
      <c r="CD43">
        <f t="shared" si="55"/>
        <v>407.68477073443148</v>
      </c>
      <c r="CE43">
        <f t="shared" si="56"/>
        <v>134.5347707344315</v>
      </c>
    </row>
    <row r="44" spans="5:83" x14ac:dyDescent="0.35">
      <c r="E44">
        <v>63.6</v>
      </c>
      <c r="F44">
        <v>155</v>
      </c>
      <c r="G44">
        <f t="shared" si="59"/>
        <v>0.03</v>
      </c>
      <c r="H44">
        <f t="shared" si="60"/>
        <v>-3.5065578973199818</v>
      </c>
      <c r="I44">
        <f t="shared" si="63"/>
        <v>30</v>
      </c>
      <c r="J44">
        <f t="shared" si="61"/>
        <v>345.36072767892756</v>
      </c>
      <c r="K44">
        <f t="shared" si="62"/>
        <v>72.210727678927583</v>
      </c>
      <c r="L44" s="3">
        <f t="shared" si="58"/>
        <v>30</v>
      </c>
      <c r="N44">
        <v>50</v>
      </c>
      <c r="O44">
        <v>141</v>
      </c>
      <c r="P44">
        <f t="shared" si="6"/>
        <v>0.03</v>
      </c>
      <c r="Q44">
        <f t="shared" si="7"/>
        <v>-3.5065578973199818</v>
      </c>
      <c r="R44" s="3">
        <f t="shared" si="8"/>
        <v>30</v>
      </c>
      <c r="S44">
        <f t="shared" si="9"/>
        <v>293.84924923861206</v>
      </c>
      <c r="T44">
        <f t="shared" si="10"/>
        <v>20.699249238612083</v>
      </c>
      <c r="U44">
        <v>51.3</v>
      </c>
      <c r="V44">
        <v>153</v>
      </c>
      <c r="W44">
        <f t="shared" si="11"/>
        <v>0.03</v>
      </c>
      <c r="X44">
        <f t="shared" si="12"/>
        <v>-3.5065578973199818</v>
      </c>
      <c r="Y44" s="3">
        <f t="shared" si="13"/>
        <v>30</v>
      </c>
      <c r="Z44">
        <f t="shared" si="14"/>
        <v>281.62785744485228</v>
      </c>
      <c r="AA44">
        <f t="shared" si="15"/>
        <v>8.4778574448523045</v>
      </c>
      <c r="AB44">
        <v>69.5</v>
      </c>
      <c r="AC44">
        <v>151</v>
      </c>
      <c r="AD44">
        <f t="shared" si="16"/>
        <v>0.03</v>
      </c>
      <c r="AE44">
        <f t="shared" si="17"/>
        <v>-3.5065578973199818</v>
      </c>
      <c r="AF44">
        <f t="shared" si="18"/>
        <v>30</v>
      </c>
      <c r="AG44">
        <f t="shared" si="19"/>
        <v>385.77832236195258</v>
      </c>
      <c r="AH44">
        <f t="shared" si="20"/>
        <v>112.6283223619526</v>
      </c>
      <c r="AI44">
        <v>66.5</v>
      </c>
      <c r="AJ44">
        <v>155</v>
      </c>
      <c r="AK44">
        <f t="shared" si="21"/>
        <v>0.03</v>
      </c>
      <c r="AL44">
        <f t="shared" si="22"/>
        <v>-3.5065578973199818</v>
      </c>
      <c r="AM44">
        <f t="shared" si="23"/>
        <v>30</v>
      </c>
      <c r="AN44">
        <f t="shared" si="24"/>
        <v>361.1083080290673</v>
      </c>
      <c r="AO44">
        <f t="shared" si="25"/>
        <v>87.958308029067325</v>
      </c>
      <c r="AP44">
        <v>69.5</v>
      </c>
      <c r="AQ44">
        <v>134</v>
      </c>
      <c r="AR44">
        <f t="shared" si="26"/>
        <v>0.03</v>
      </c>
      <c r="AS44">
        <f t="shared" si="27"/>
        <v>-3.5065578973199818</v>
      </c>
      <c r="AT44">
        <f t="shared" si="28"/>
        <v>30</v>
      </c>
      <c r="AU44">
        <f t="shared" si="29"/>
        <v>425.97457991193033</v>
      </c>
      <c r="AV44">
        <f t="shared" si="30"/>
        <v>152.82457991193036</v>
      </c>
      <c r="AW44" s="3">
        <f t="shared" si="31"/>
        <v>30</v>
      </c>
      <c r="AX44" s="3">
        <f t="shared" si="32"/>
        <v>72.210727678927583</v>
      </c>
      <c r="AY44" s="3">
        <f t="shared" si="33"/>
        <v>20.699249238612083</v>
      </c>
      <c r="BA44" s="3">
        <f t="shared" si="57"/>
        <v>38</v>
      </c>
      <c r="BB44" s="3">
        <f t="shared" si="34"/>
        <v>311.14999999999998</v>
      </c>
      <c r="BC44" s="3">
        <f t="shared" si="35"/>
        <v>0.82246998718183306</v>
      </c>
      <c r="BD44" s="3">
        <f t="shared" si="36"/>
        <v>6.644617523177712</v>
      </c>
      <c r="BE44" s="3">
        <f t="shared" si="37"/>
        <v>66.446175231777119</v>
      </c>
      <c r="BF44" s="3">
        <v>30</v>
      </c>
      <c r="BG44" s="3">
        <f t="shared" si="38"/>
        <v>3</v>
      </c>
      <c r="BH44" s="3">
        <f t="shared" si="39"/>
        <v>0.47712125471966244</v>
      </c>
      <c r="BI44" s="3">
        <f t="shared" si="40"/>
        <v>297.19133401134951</v>
      </c>
      <c r="BJ44" s="3">
        <f t="shared" si="41"/>
        <v>24.041334011349534</v>
      </c>
      <c r="BK44">
        <v>58.2</v>
      </c>
      <c r="BL44">
        <v>138</v>
      </c>
      <c r="BM44">
        <f t="shared" si="42"/>
        <v>0.03</v>
      </c>
      <c r="BN44">
        <f t="shared" si="43"/>
        <v>-3.5065578973199818</v>
      </c>
      <c r="BO44">
        <f t="shared" si="44"/>
        <v>30</v>
      </c>
      <c r="BP44">
        <f t="shared" si="45"/>
        <v>348.17925894421734</v>
      </c>
      <c r="BQ44">
        <f t="shared" si="46"/>
        <v>75.029258944217361</v>
      </c>
      <c r="BR44" s="3">
        <v>67.8</v>
      </c>
      <c r="BS44" s="3">
        <v>147</v>
      </c>
      <c r="BT44">
        <f t="shared" si="47"/>
        <v>0.03</v>
      </c>
      <c r="BU44">
        <f t="shared" si="48"/>
        <v>-3.5065578973199818</v>
      </c>
      <c r="BV44" s="3">
        <f t="shared" si="49"/>
        <v>30</v>
      </c>
      <c r="BW44">
        <f t="shared" si="50"/>
        <v>384.88770634159988</v>
      </c>
      <c r="BX44">
        <f t="shared" si="51"/>
        <v>111.7377063415999</v>
      </c>
      <c r="BY44" s="3">
        <v>70.3</v>
      </c>
      <c r="BZ44" s="3">
        <v>143</v>
      </c>
      <c r="CA44">
        <f t="shared" si="52"/>
        <v>0.03</v>
      </c>
      <c r="CB44">
        <f t="shared" si="53"/>
        <v>-3.5065578973199818</v>
      </c>
      <c r="CC44" s="3">
        <f t="shared" si="54"/>
        <v>30</v>
      </c>
      <c r="CD44">
        <f t="shared" si="55"/>
        <v>408.35228394698083</v>
      </c>
      <c r="CE44">
        <f t="shared" si="56"/>
        <v>135.20228394698086</v>
      </c>
    </row>
    <row r="45" spans="5:83" x14ac:dyDescent="0.35">
      <c r="E45">
        <v>63.6</v>
      </c>
      <c r="F45">
        <v>155</v>
      </c>
      <c r="G45">
        <f t="shared" si="59"/>
        <v>3.1E-2</v>
      </c>
      <c r="H45">
        <f t="shared" si="60"/>
        <v>-3.473768074496991</v>
      </c>
      <c r="I45">
        <f t="shared" si="63"/>
        <v>31</v>
      </c>
      <c r="J45">
        <f t="shared" si="61"/>
        <v>345.87277183872322</v>
      </c>
      <c r="K45">
        <f t="shared" si="62"/>
        <v>72.722771838723247</v>
      </c>
      <c r="L45" s="3">
        <f t="shared" si="58"/>
        <v>31</v>
      </c>
      <c r="N45">
        <v>50</v>
      </c>
      <c r="O45">
        <v>141</v>
      </c>
      <c r="P45">
        <f t="shared" si="6"/>
        <v>3.1E-2</v>
      </c>
      <c r="Q45">
        <f t="shared" si="7"/>
        <v>-3.473768074496991</v>
      </c>
      <c r="R45" s="3">
        <f t="shared" si="8"/>
        <v>31</v>
      </c>
      <c r="S45">
        <f t="shared" si="9"/>
        <v>294.32082424559269</v>
      </c>
      <c r="T45">
        <f t="shared" si="10"/>
        <v>21.170824245592712</v>
      </c>
      <c r="U45">
        <v>51.3</v>
      </c>
      <c r="V45">
        <v>153</v>
      </c>
      <c r="W45">
        <f t="shared" si="11"/>
        <v>3.1E-2</v>
      </c>
      <c r="X45">
        <f t="shared" si="12"/>
        <v>-3.473768074496991</v>
      </c>
      <c r="Y45" s="3">
        <f t="shared" si="13"/>
        <v>31</v>
      </c>
      <c r="Z45">
        <f t="shared" si="14"/>
        <v>282.05000041204016</v>
      </c>
      <c r="AA45">
        <f t="shared" si="15"/>
        <v>8.9000004120401854</v>
      </c>
      <c r="AB45">
        <v>69.5</v>
      </c>
      <c r="AC45">
        <v>151</v>
      </c>
      <c r="AD45">
        <f t="shared" si="16"/>
        <v>3.1E-2</v>
      </c>
      <c r="AE45">
        <f t="shared" si="17"/>
        <v>-3.473768074496991</v>
      </c>
      <c r="AF45">
        <f t="shared" si="18"/>
        <v>31</v>
      </c>
      <c r="AG45">
        <f t="shared" si="19"/>
        <v>386.36300980085468</v>
      </c>
      <c r="AH45">
        <f t="shared" si="20"/>
        <v>113.21300980085471</v>
      </c>
      <c r="AI45">
        <v>66.5</v>
      </c>
      <c r="AJ45">
        <v>155</v>
      </c>
      <c r="AK45">
        <f t="shared" si="21"/>
        <v>3.1E-2</v>
      </c>
      <c r="AL45">
        <f t="shared" si="22"/>
        <v>-3.473768074496991</v>
      </c>
      <c r="AM45">
        <f t="shared" si="23"/>
        <v>31</v>
      </c>
      <c r="AN45">
        <f t="shared" si="24"/>
        <v>361.64370011438831</v>
      </c>
      <c r="AO45">
        <f t="shared" si="25"/>
        <v>88.493700114388332</v>
      </c>
      <c r="AP45">
        <v>69.5</v>
      </c>
      <c r="AQ45">
        <v>134</v>
      </c>
      <c r="AR45">
        <f t="shared" si="26"/>
        <v>3.1E-2</v>
      </c>
      <c r="AS45">
        <f t="shared" si="27"/>
        <v>-3.473768074496991</v>
      </c>
      <c r="AT45">
        <f t="shared" si="28"/>
        <v>31</v>
      </c>
      <c r="AU45">
        <f t="shared" si="29"/>
        <v>426.68757096272782</v>
      </c>
      <c r="AV45">
        <f t="shared" si="30"/>
        <v>153.53757096272784</v>
      </c>
      <c r="AW45" s="3">
        <f t="shared" si="31"/>
        <v>31</v>
      </c>
      <c r="AX45" s="3">
        <f t="shared" si="32"/>
        <v>72.722771838723247</v>
      </c>
      <c r="AY45" s="3">
        <f t="shared" si="33"/>
        <v>21.170824245592712</v>
      </c>
      <c r="BA45" s="3">
        <f t="shared" si="57"/>
        <v>39</v>
      </c>
      <c r="BB45" s="3">
        <f t="shared" si="34"/>
        <v>312.14999999999998</v>
      </c>
      <c r="BC45" s="3">
        <f t="shared" si="35"/>
        <v>0.84586035395000714</v>
      </c>
      <c r="BD45" s="3">
        <f t="shared" si="36"/>
        <v>7.0122978389284363</v>
      </c>
      <c r="BE45" s="3">
        <f t="shared" si="37"/>
        <v>70.122978389284356</v>
      </c>
      <c r="BF45" s="3">
        <v>31</v>
      </c>
      <c r="BG45" s="3">
        <f t="shared" si="38"/>
        <v>3.1</v>
      </c>
      <c r="BH45" s="3">
        <f t="shared" si="39"/>
        <v>0.49136169383427269</v>
      </c>
      <c r="BI45" s="3">
        <f t="shared" si="40"/>
        <v>297.73864805063175</v>
      </c>
      <c r="BJ45" s="3">
        <f t="shared" si="41"/>
        <v>24.588648050631775</v>
      </c>
      <c r="BK45">
        <v>58.2</v>
      </c>
      <c r="BL45">
        <v>138</v>
      </c>
      <c r="BM45">
        <f t="shared" si="42"/>
        <v>3.1E-2</v>
      </c>
      <c r="BN45">
        <f t="shared" si="43"/>
        <v>-3.473768074496991</v>
      </c>
      <c r="BO45">
        <f t="shared" si="44"/>
        <v>31</v>
      </c>
      <c r="BP45">
        <f t="shared" si="45"/>
        <v>348.74806856145381</v>
      </c>
      <c r="BQ45">
        <f t="shared" si="46"/>
        <v>75.598068561453829</v>
      </c>
      <c r="BR45" s="3">
        <v>67.8</v>
      </c>
      <c r="BS45" s="3">
        <v>147</v>
      </c>
      <c r="BT45">
        <f t="shared" si="47"/>
        <v>3.1E-2</v>
      </c>
      <c r="BU45">
        <f t="shared" si="48"/>
        <v>-3.473768074496991</v>
      </c>
      <c r="BV45" s="3">
        <f t="shared" si="49"/>
        <v>31</v>
      </c>
      <c r="BW45">
        <f t="shared" si="50"/>
        <v>385.48431047779542</v>
      </c>
      <c r="BX45">
        <f t="shared" si="51"/>
        <v>112.33431047779544</v>
      </c>
      <c r="BY45" s="3">
        <v>70.3</v>
      </c>
      <c r="BZ45" s="3">
        <v>143</v>
      </c>
      <c r="CA45">
        <f t="shared" si="52"/>
        <v>3.1E-2</v>
      </c>
      <c r="CB45">
        <f t="shared" si="53"/>
        <v>-3.473768074496991</v>
      </c>
      <c r="CC45" s="3">
        <f t="shared" si="54"/>
        <v>31</v>
      </c>
      <c r="CD45">
        <f t="shared" si="55"/>
        <v>408.99999031862262</v>
      </c>
      <c r="CE45">
        <f t="shared" si="56"/>
        <v>135.84999031862264</v>
      </c>
    </row>
    <row r="46" spans="5:83" x14ac:dyDescent="0.35">
      <c r="E46">
        <v>63.6</v>
      </c>
      <c r="F46">
        <v>155</v>
      </c>
      <c r="G46">
        <f t="shared" si="59"/>
        <v>3.2000000000000001E-2</v>
      </c>
      <c r="H46">
        <f t="shared" si="60"/>
        <v>-3.4420193761824103</v>
      </c>
      <c r="I46">
        <f t="shared" si="63"/>
        <v>32</v>
      </c>
      <c r="J46">
        <f t="shared" si="61"/>
        <v>346.37000673314344</v>
      </c>
      <c r="K46">
        <f t="shared" si="62"/>
        <v>73.220006733143464</v>
      </c>
      <c r="L46" s="3">
        <f t="shared" si="58"/>
        <v>32</v>
      </c>
      <c r="N46">
        <v>50</v>
      </c>
      <c r="O46">
        <v>141</v>
      </c>
      <c r="P46">
        <f t="shared" si="6"/>
        <v>3.2000000000000001E-2</v>
      </c>
      <c r="Q46">
        <f t="shared" si="7"/>
        <v>-3.4420193761824103</v>
      </c>
      <c r="R46" s="3">
        <f t="shared" si="8"/>
        <v>32</v>
      </c>
      <c r="S46">
        <f t="shared" si="9"/>
        <v>294.77887056630374</v>
      </c>
      <c r="T46">
        <f t="shared" si="10"/>
        <v>21.62887056630376</v>
      </c>
      <c r="U46">
        <v>51.3</v>
      </c>
      <c r="V46">
        <v>153</v>
      </c>
      <c r="W46">
        <f t="shared" si="11"/>
        <v>3.2000000000000001E-2</v>
      </c>
      <c r="X46">
        <f t="shared" si="12"/>
        <v>-3.4420193761824103</v>
      </c>
      <c r="Y46" s="3">
        <f t="shared" si="13"/>
        <v>32</v>
      </c>
      <c r="Z46">
        <f t="shared" si="14"/>
        <v>282.45994737672481</v>
      </c>
      <c r="AA46">
        <f t="shared" si="15"/>
        <v>9.3099473767248355</v>
      </c>
      <c r="AB46">
        <v>69.5</v>
      </c>
      <c r="AC46">
        <v>151</v>
      </c>
      <c r="AD46">
        <f t="shared" si="16"/>
        <v>3.2000000000000001E-2</v>
      </c>
      <c r="AE46">
        <f t="shared" si="17"/>
        <v>-3.4420193761824103</v>
      </c>
      <c r="AF46">
        <f t="shared" si="18"/>
        <v>32</v>
      </c>
      <c r="AG46">
        <f t="shared" si="19"/>
        <v>386.93082383942703</v>
      </c>
      <c r="AH46">
        <f t="shared" si="20"/>
        <v>113.78082383942706</v>
      </c>
      <c r="AI46">
        <v>66.5</v>
      </c>
      <c r="AJ46">
        <v>155</v>
      </c>
      <c r="AK46">
        <f t="shared" si="21"/>
        <v>3.2000000000000001E-2</v>
      </c>
      <c r="AL46">
        <f t="shared" si="22"/>
        <v>-3.4420193761824103</v>
      </c>
      <c r="AM46">
        <f t="shared" si="23"/>
        <v>32</v>
      </c>
      <c r="AN46">
        <f t="shared" si="24"/>
        <v>362.16360766908866</v>
      </c>
      <c r="AO46">
        <f t="shared" si="25"/>
        <v>89.013607669088685</v>
      </c>
      <c r="AP46">
        <v>69.5</v>
      </c>
      <c r="AQ46">
        <v>134</v>
      </c>
      <c r="AR46">
        <f t="shared" si="26"/>
        <v>3.2000000000000001E-2</v>
      </c>
      <c r="AS46">
        <f t="shared" si="27"/>
        <v>-3.4420193761824103</v>
      </c>
      <c r="AT46">
        <f t="shared" si="28"/>
        <v>32</v>
      </c>
      <c r="AU46">
        <f t="shared" si="29"/>
        <v>427.38020152215626</v>
      </c>
      <c r="AV46">
        <f t="shared" si="30"/>
        <v>154.23020152215628</v>
      </c>
      <c r="AW46" s="3">
        <f t="shared" si="31"/>
        <v>32</v>
      </c>
      <c r="AX46" s="3">
        <f t="shared" si="32"/>
        <v>73.220006733143464</v>
      </c>
      <c r="AY46" s="3">
        <f t="shared" si="33"/>
        <v>21.62887056630376</v>
      </c>
      <c r="BA46" s="3">
        <f t="shared" si="57"/>
        <v>40</v>
      </c>
      <c r="BB46" s="3">
        <f t="shared" si="34"/>
        <v>313.14999999999998</v>
      </c>
      <c r="BC46" s="3">
        <f t="shared" si="35"/>
        <v>0.86908063988365569</v>
      </c>
      <c r="BD46" s="3">
        <f t="shared" si="36"/>
        <v>7.3974261785972324</v>
      </c>
      <c r="BE46" s="3">
        <f t="shared" si="37"/>
        <v>73.974261785972317</v>
      </c>
      <c r="BF46" s="3">
        <v>32</v>
      </c>
      <c r="BG46" s="3">
        <f t="shared" si="38"/>
        <v>3.2</v>
      </c>
      <c r="BH46" s="3">
        <f t="shared" si="39"/>
        <v>0.50514997831990605</v>
      </c>
      <c r="BI46" s="3">
        <f t="shared" si="40"/>
        <v>298.27079195824166</v>
      </c>
      <c r="BJ46" s="3">
        <f t="shared" si="41"/>
        <v>25.120791958241682</v>
      </c>
      <c r="BK46">
        <v>58.2</v>
      </c>
      <c r="BL46">
        <v>138</v>
      </c>
      <c r="BM46">
        <f t="shared" si="42"/>
        <v>3.2000000000000001E-2</v>
      </c>
      <c r="BN46">
        <f t="shared" si="43"/>
        <v>-3.4420193761824103</v>
      </c>
      <c r="BO46">
        <f t="shared" si="44"/>
        <v>32</v>
      </c>
      <c r="BP46">
        <f t="shared" si="45"/>
        <v>349.30059136787133</v>
      </c>
      <c r="BQ46">
        <f t="shared" si="46"/>
        <v>76.150591367871357</v>
      </c>
      <c r="BR46" s="3">
        <v>67.8</v>
      </c>
      <c r="BS46" s="3">
        <v>147</v>
      </c>
      <c r="BT46">
        <f t="shared" si="47"/>
        <v>3.2000000000000001E-2</v>
      </c>
      <c r="BU46">
        <f t="shared" si="48"/>
        <v>-3.4420193761824103</v>
      </c>
      <c r="BV46" s="3">
        <f t="shared" si="49"/>
        <v>32</v>
      </c>
      <c r="BW46">
        <f t="shared" si="50"/>
        <v>386.06373661827485</v>
      </c>
      <c r="BX46">
        <f t="shared" si="51"/>
        <v>112.91373661827487</v>
      </c>
      <c r="BY46" s="3">
        <v>70.3</v>
      </c>
      <c r="BZ46" s="3">
        <v>143</v>
      </c>
      <c r="CA46">
        <f t="shared" si="52"/>
        <v>3.2000000000000001E-2</v>
      </c>
      <c r="CB46">
        <f t="shared" si="53"/>
        <v>-3.4420193761824103</v>
      </c>
      <c r="CC46" s="3">
        <f t="shared" si="54"/>
        <v>32</v>
      </c>
      <c r="CD46">
        <f t="shared" si="55"/>
        <v>409.6290919729081</v>
      </c>
      <c r="CE46">
        <f t="shared" si="56"/>
        <v>136.47909197290812</v>
      </c>
    </row>
    <row r="47" spans="5:83" x14ac:dyDescent="0.35">
      <c r="E47">
        <v>63.6</v>
      </c>
      <c r="F47">
        <v>155</v>
      </c>
      <c r="G47">
        <f t="shared" si="59"/>
        <v>3.3000000000000002E-2</v>
      </c>
      <c r="H47">
        <f t="shared" si="60"/>
        <v>-3.4112477175156566</v>
      </c>
      <c r="I47">
        <f t="shared" si="63"/>
        <v>33</v>
      </c>
      <c r="J47">
        <f t="shared" si="61"/>
        <v>346.8533058979317</v>
      </c>
      <c r="K47">
        <f t="shared" si="62"/>
        <v>73.703305897931727</v>
      </c>
      <c r="L47" s="3">
        <f t="shared" si="58"/>
        <v>33</v>
      </c>
      <c r="N47">
        <v>50</v>
      </c>
      <c r="O47">
        <v>141</v>
      </c>
      <c r="P47">
        <f t="shared" si="6"/>
        <v>3.3000000000000002E-2</v>
      </c>
      <c r="Q47">
        <f t="shared" si="7"/>
        <v>-3.4112477175156566</v>
      </c>
      <c r="R47" s="3">
        <f t="shared" si="8"/>
        <v>33</v>
      </c>
      <c r="S47">
        <f t="shared" si="9"/>
        <v>295.22418351172007</v>
      </c>
      <c r="T47">
        <f t="shared" si="10"/>
        <v>22.074183511720094</v>
      </c>
      <c r="U47">
        <v>51.3</v>
      </c>
      <c r="V47">
        <v>153</v>
      </c>
      <c r="W47">
        <f t="shared" si="11"/>
        <v>3.3000000000000002E-2</v>
      </c>
      <c r="X47">
        <f t="shared" si="12"/>
        <v>-3.4112477175156566</v>
      </c>
      <c r="Y47" s="3">
        <f t="shared" si="13"/>
        <v>33</v>
      </c>
      <c r="Z47">
        <f t="shared" si="14"/>
        <v>282.85841740439372</v>
      </c>
      <c r="AA47">
        <f t="shared" si="15"/>
        <v>9.7084174043937423</v>
      </c>
      <c r="AB47">
        <v>69.5</v>
      </c>
      <c r="AC47">
        <v>151</v>
      </c>
      <c r="AD47">
        <f t="shared" si="16"/>
        <v>3.3000000000000002E-2</v>
      </c>
      <c r="AE47">
        <f t="shared" si="17"/>
        <v>-3.4112477175156566</v>
      </c>
      <c r="AF47">
        <f t="shared" si="18"/>
        <v>33</v>
      </c>
      <c r="AG47">
        <f t="shared" si="19"/>
        <v>387.48275885946026</v>
      </c>
      <c r="AH47">
        <f t="shared" si="20"/>
        <v>114.33275885946028</v>
      </c>
      <c r="AI47">
        <v>66.5</v>
      </c>
      <c r="AJ47">
        <v>155</v>
      </c>
      <c r="AK47">
        <f t="shared" si="21"/>
        <v>3.3000000000000002E-2</v>
      </c>
      <c r="AL47">
        <f t="shared" si="22"/>
        <v>-3.4112477175156566</v>
      </c>
      <c r="AM47">
        <f t="shared" si="23"/>
        <v>33</v>
      </c>
      <c r="AN47">
        <f t="shared" si="24"/>
        <v>362.66894405994435</v>
      </c>
      <c r="AO47">
        <f t="shared" si="25"/>
        <v>89.518944059944374</v>
      </c>
      <c r="AP47">
        <v>69.5</v>
      </c>
      <c r="AQ47">
        <v>134</v>
      </c>
      <c r="AR47">
        <f t="shared" si="26"/>
        <v>3.3000000000000002E-2</v>
      </c>
      <c r="AS47">
        <f t="shared" si="27"/>
        <v>-3.4112477175156566</v>
      </c>
      <c r="AT47">
        <f t="shared" si="28"/>
        <v>33</v>
      </c>
      <c r="AU47">
        <f t="shared" si="29"/>
        <v>428.05366625812638</v>
      </c>
      <c r="AV47">
        <f t="shared" si="30"/>
        <v>154.90366625812641</v>
      </c>
      <c r="AW47" s="3">
        <f t="shared" si="31"/>
        <v>33</v>
      </c>
      <c r="AX47" s="3">
        <f t="shared" si="32"/>
        <v>73.703305897931727</v>
      </c>
      <c r="AY47" s="3">
        <f t="shared" si="33"/>
        <v>22.074183511720094</v>
      </c>
      <c r="BA47" s="3">
        <f t="shared" si="57"/>
        <v>41</v>
      </c>
      <c r="BB47" s="3">
        <f t="shared" si="34"/>
        <v>314.14999999999998</v>
      </c>
      <c r="BC47" s="3">
        <f t="shared" si="35"/>
        <v>0.89213269335265188</v>
      </c>
      <c r="BD47" s="3">
        <f t="shared" si="36"/>
        <v>7.8006841445306998</v>
      </c>
      <c r="BE47" s="3">
        <f t="shared" si="37"/>
        <v>78.006841445307003</v>
      </c>
      <c r="BF47" s="3">
        <v>33</v>
      </c>
      <c r="BG47" s="3">
        <f t="shared" si="38"/>
        <v>3.3</v>
      </c>
      <c r="BH47" s="3">
        <f t="shared" si="39"/>
        <v>0.51851393987788741</v>
      </c>
      <c r="BI47" s="3">
        <f t="shared" si="40"/>
        <v>298.78864538328048</v>
      </c>
      <c r="BJ47" s="3">
        <f t="shared" si="41"/>
        <v>25.638645383280505</v>
      </c>
      <c r="BK47">
        <v>58.2</v>
      </c>
      <c r="BL47">
        <v>138</v>
      </c>
      <c r="BM47">
        <f t="shared" si="42"/>
        <v>3.3000000000000002E-2</v>
      </c>
      <c r="BN47">
        <f t="shared" si="43"/>
        <v>-3.4112477175156566</v>
      </c>
      <c r="BO47">
        <f t="shared" si="44"/>
        <v>33</v>
      </c>
      <c r="BP47">
        <f t="shared" si="45"/>
        <v>349.83778405723291</v>
      </c>
      <c r="BQ47">
        <f t="shared" si="46"/>
        <v>76.687784057232932</v>
      </c>
      <c r="BR47" s="3">
        <v>67.8</v>
      </c>
      <c r="BS47" s="3">
        <v>147</v>
      </c>
      <c r="BT47">
        <f t="shared" si="47"/>
        <v>3.3000000000000002E-2</v>
      </c>
      <c r="BU47">
        <f t="shared" si="48"/>
        <v>-3.4112477175156566</v>
      </c>
      <c r="BV47" s="3">
        <f t="shared" si="49"/>
        <v>33</v>
      </c>
      <c r="BW47">
        <f t="shared" si="50"/>
        <v>386.62699613112437</v>
      </c>
      <c r="BX47">
        <f t="shared" si="51"/>
        <v>113.47699613112439</v>
      </c>
      <c r="BY47" s="3">
        <v>70.3</v>
      </c>
      <c r="BZ47" s="3">
        <v>143</v>
      </c>
      <c r="CA47">
        <f t="shared" si="52"/>
        <v>3.3000000000000002E-2</v>
      </c>
      <c r="CB47">
        <f t="shared" si="53"/>
        <v>-3.4112477175156566</v>
      </c>
      <c r="CC47" s="3">
        <f t="shared" si="54"/>
        <v>33</v>
      </c>
      <c r="CD47">
        <f t="shared" si="55"/>
        <v>410.24068318797993</v>
      </c>
      <c r="CE47">
        <f t="shared" si="56"/>
        <v>137.09068318797995</v>
      </c>
    </row>
    <row r="48" spans="5:83" x14ac:dyDescent="0.35">
      <c r="E48">
        <v>63.6</v>
      </c>
      <c r="F48">
        <v>155</v>
      </c>
      <c r="G48">
        <f t="shared" si="59"/>
        <v>3.4000000000000002E-2</v>
      </c>
      <c r="H48">
        <f t="shared" si="60"/>
        <v>-3.3813947543659757</v>
      </c>
      <c r="I48">
        <f t="shared" si="63"/>
        <v>34</v>
      </c>
      <c r="J48">
        <f t="shared" si="61"/>
        <v>347.32346671473232</v>
      </c>
      <c r="K48">
        <f t="shared" si="62"/>
        <v>74.173466714732342</v>
      </c>
      <c r="L48" s="3">
        <f t="shared" si="58"/>
        <v>34</v>
      </c>
      <c r="N48">
        <v>50</v>
      </c>
      <c r="O48">
        <v>141</v>
      </c>
      <c r="P48">
        <f t="shared" si="6"/>
        <v>3.4000000000000002E-2</v>
      </c>
      <c r="Q48">
        <f t="shared" si="7"/>
        <v>-3.3813947543659757</v>
      </c>
      <c r="R48" s="3">
        <f t="shared" si="8"/>
        <v>34</v>
      </c>
      <c r="S48">
        <f t="shared" si="9"/>
        <v>295.65748920245608</v>
      </c>
      <c r="T48">
        <f t="shared" si="10"/>
        <v>22.5074892024561</v>
      </c>
      <c r="U48">
        <v>51.3</v>
      </c>
      <c r="V48">
        <v>153</v>
      </c>
      <c r="W48">
        <f t="shared" si="11"/>
        <v>3.4000000000000002E-2</v>
      </c>
      <c r="X48">
        <f t="shared" si="12"/>
        <v>-3.3813947543659757</v>
      </c>
      <c r="Y48" s="3">
        <f t="shared" si="13"/>
        <v>34</v>
      </c>
      <c r="Z48">
        <f t="shared" si="14"/>
        <v>283.24606689052246</v>
      </c>
      <c r="AA48">
        <f t="shared" si="15"/>
        <v>10.096066890522479</v>
      </c>
      <c r="AB48">
        <v>69.5</v>
      </c>
      <c r="AC48">
        <v>151</v>
      </c>
      <c r="AD48">
        <f t="shared" si="16"/>
        <v>3.4000000000000002E-2</v>
      </c>
      <c r="AE48">
        <f t="shared" si="17"/>
        <v>-3.3813947543659757</v>
      </c>
      <c r="AF48">
        <f t="shared" si="18"/>
        <v>34</v>
      </c>
      <c r="AG48">
        <f t="shared" si="19"/>
        <v>388.01972260228865</v>
      </c>
      <c r="AH48">
        <f t="shared" si="20"/>
        <v>114.86972260228868</v>
      </c>
      <c r="AI48">
        <v>66.5</v>
      </c>
      <c r="AJ48">
        <v>155</v>
      </c>
      <c r="AK48">
        <f t="shared" si="21"/>
        <v>3.4000000000000002E-2</v>
      </c>
      <c r="AL48">
        <f t="shared" si="22"/>
        <v>-3.3813947543659757</v>
      </c>
      <c r="AM48">
        <f t="shared" si="23"/>
        <v>34</v>
      </c>
      <c r="AN48">
        <f t="shared" si="24"/>
        <v>363.16054302719652</v>
      </c>
      <c r="AO48">
        <f t="shared" si="25"/>
        <v>90.010543027196547</v>
      </c>
      <c r="AP48">
        <v>69.5</v>
      </c>
      <c r="AQ48">
        <v>134</v>
      </c>
      <c r="AR48">
        <f t="shared" si="26"/>
        <v>3.4000000000000002E-2</v>
      </c>
      <c r="AS48">
        <f t="shared" si="27"/>
        <v>-3.3813947543659757</v>
      </c>
      <c r="AT48">
        <f t="shared" si="28"/>
        <v>34</v>
      </c>
      <c r="AU48">
        <f t="shared" si="29"/>
        <v>428.70905602582707</v>
      </c>
      <c r="AV48">
        <f t="shared" si="30"/>
        <v>155.55905602582709</v>
      </c>
      <c r="AW48" s="3">
        <f t="shared" si="31"/>
        <v>34</v>
      </c>
      <c r="AX48" s="3">
        <f t="shared" si="32"/>
        <v>74.173466714732342</v>
      </c>
      <c r="AY48" s="3">
        <f t="shared" si="33"/>
        <v>22.5074892024561</v>
      </c>
      <c r="BA48" s="3">
        <f t="shared" si="57"/>
        <v>42</v>
      </c>
      <c r="BB48" s="3">
        <f t="shared" si="34"/>
        <v>315.14999999999998</v>
      </c>
      <c r="BC48" s="3">
        <f t="shared" si="35"/>
        <v>0.91501833604042471</v>
      </c>
      <c r="BD48" s="3">
        <f t="shared" si="36"/>
        <v>8.222773660058099</v>
      </c>
      <c r="BE48" s="3">
        <f t="shared" si="37"/>
        <v>82.227736600580982</v>
      </c>
      <c r="BF48" s="3">
        <v>34</v>
      </c>
      <c r="BG48" s="3">
        <f t="shared" si="38"/>
        <v>3.4</v>
      </c>
      <c r="BH48" s="3">
        <f t="shared" si="39"/>
        <v>0.53147891704225514</v>
      </c>
      <c r="BI48" s="3">
        <f t="shared" si="40"/>
        <v>299.29301208439858</v>
      </c>
      <c r="BJ48" s="3">
        <f t="shared" si="41"/>
        <v>26.143012084398606</v>
      </c>
      <c r="BK48">
        <v>58.2</v>
      </c>
      <c r="BL48">
        <v>138</v>
      </c>
      <c r="BM48">
        <f t="shared" si="42"/>
        <v>3.4000000000000002E-2</v>
      </c>
      <c r="BN48">
        <f t="shared" si="43"/>
        <v>-3.3813947543659757</v>
      </c>
      <c r="BO48">
        <f t="shared" si="44"/>
        <v>34</v>
      </c>
      <c r="BP48">
        <f t="shared" si="45"/>
        <v>350.36052013356016</v>
      </c>
      <c r="BQ48">
        <f t="shared" si="46"/>
        <v>77.210520133560181</v>
      </c>
      <c r="BR48" s="3">
        <v>67.8</v>
      </c>
      <c r="BS48" s="3">
        <v>147</v>
      </c>
      <c r="BT48">
        <f t="shared" si="47"/>
        <v>3.4000000000000002E-2</v>
      </c>
      <c r="BU48">
        <f t="shared" si="48"/>
        <v>-3.3813947543659757</v>
      </c>
      <c r="BV48" s="3">
        <f t="shared" si="49"/>
        <v>34</v>
      </c>
      <c r="BW48">
        <f t="shared" si="50"/>
        <v>387.17501231574602</v>
      </c>
      <c r="BX48">
        <f t="shared" si="51"/>
        <v>114.02501231574604</v>
      </c>
      <c r="BY48" s="3">
        <v>70.3</v>
      </c>
      <c r="BZ48" s="3">
        <v>143</v>
      </c>
      <c r="CA48">
        <f t="shared" si="52"/>
        <v>3.4000000000000002E-2</v>
      </c>
      <c r="CB48">
        <f t="shared" si="53"/>
        <v>-3.3813947543659757</v>
      </c>
      <c r="CC48" s="3">
        <f t="shared" si="54"/>
        <v>34</v>
      </c>
      <c r="CD48">
        <f t="shared" si="55"/>
        <v>410.83576301198525</v>
      </c>
      <c r="CE48">
        <f t="shared" si="56"/>
        <v>137.68576301198527</v>
      </c>
    </row>
    <row r="49" spans="5:83" x14ac:dyDescent="0.35">
      <c r="E49">
        <v>63.6</v>
      </c>
      <c r="F49">
        <v>155</v>
      </c>
      <c r="G49">
        <f t="shared" si="59"/>
        <v>3.5000000000000003E-2</v>
      </c>
      <c r="H49">
        <f t="shared" si="60"/>
        <v>-3.3524072174927233</v>
      </c>
      <c r="I49">
        <f t="shared" si="63"/>
        <v>35</v>
      </c>
      <c r="J49">
        <f t="shared" si="61"/>
        <v>347.78121907123358</v>
      </c>
      <c r="K49">
        <f t="shared" si="62"/>
        <v>74.631219071233602</v>
      </c>
      <c r="L49" s="3">
        <f t="shared" si="58"/>
        <v>35</v>
      </c>
      <c r="N49">
        <v>50</v>
      </c>
      <c r="O49">
        <v>141</v>
      </c>
      <c r="P49">
        <f t="shared" si="6"/>
        <v>3.5000000000000003E-2</v>
      </c>
      <c r="Q49">
        <f t="shared" si="7"/>
        <v>-3.3524072174927233</v>
      </c>
      <c r="R49" s="3">
        <f t="shared" si="8"/>
        <v>35</v>
      </c>
      <c r="S49">
        <f t="shared" si="9"/>
        <v>296.07945242534078</v>
      </c>
      <c r="T49">
        <f t="shared" si="10"/>
        <v>22.929452425340799</v>
      </c>
      <c r="U49">
        <v>51.3</v>
      </c>
      <c r="V49">
        <v>153</v>
      </c>
      <c r="W49">
        <f t="shared" si="11"/>
        <v>3.5000000000000003E-2</v>
      </c>
      <c r="X49">
        <f t="shared" si="12"/>
        <v>-3.3524072174927233</v>
      </c>
      <c r="Y49" s="3">
        <f t="shared" si="13"/>
        <v>35</v>
      </c>
      <c r="Z49">
        <f t="shared" si="14"/>
        <v>283.62349668590599</v>
      </c>
      <c r="AA49">
        <f t="shared" si="15"/>
        <v>10.473496685906014</v>
      </c>
      <c r="AB49">
        <v>69.5</v>
      </c>
      <c r="AC49">
        <v>151</v>
      </c>
      <c r="AD49">
        <f t="shared" si="16"/>
        <v>3.5000000000000003E-2</v>
      </c>
      <c r="AE49">
        <f t="shared" si="17"/>
        <v>-3.3524072174927233</v>
      </c>
      <c r="AF49">
        <f t="shared" si="18"/>
        <v>35</v>
      </c>
      <c r="AG49">
        <f t="shared" si="19"/>
        <v>388.54254601746396</v>
      </c>
      <c r="AH49">
        <f t="shared" si="20"/>
        <v>115.39254601746399</v>
      </c>
      <c r="AI49">
        <v>66.5</v>
      </c>
      <c r="AJ49">
        <v>155</v>
      </c>
      <c r="AK49">
        <f t="shared" si="21"/>
        <v>3.5000000000000003E-2</v>
      </c>
      <c r="AL49">
        <f t="shared" si="22"/>
        <v>-3.3524072174927233</v>
      </c>
      <c r="AM49">
        <f t="shared" si="23"/>
        <v>35</v>
      </c>
      <c r="AN49">
        <f t="shared" si="24"/>
        <v>363.63916773957595</v>
      </c>
      <c r="AO49">
        <f t="shared" si="25"/>
        <v>90.489167739575976</v>
      </c>
      <c r="AP49">
        <v>69.5</v>
      </c>
      <c r="AQ49">
        <v>134</v>
      </c>
      <c r="AR49">
        <f t="shared" si="26"/>
        <v>3.5000000000000003E-2</v>
      </c>
      <c r="AS49">
        <f t="shared" si="27"/>
        <v>-3.3524072174927233</v>
      </c>
      <c r="AT49">
        <f t="shared" si="28"/>
        <v>35</v>
      </c>
      <c r="AU49">
        <f t="shared" si="29"/>
        <v>429.34736964592742</v>
      </c>
      <c r="AV49">
        <f t="shared" si="30"/>
        <v>156.19736964592744</v>
      </c>
      <c r="AW49" s="3">
        <f t="shared" si="31"/>
        <v>35</v>
      </c>
      <c r="AX49" s="3">
        <f t="shared" si="32"/>
        <v>74.631219071233602</v>
      </c>
      <c r="AY49" s="3">
        <f t="shared" si="33"/>
        <v>22.929452425340799</v>
      </c>
      <c r="BA49" s="3">
        <f t="shared" si="57"/>
        <v>43</v>
      </c>
      <c r="BB49" s="3">
        <f t="shared" si="34"/>
        <v>316.14999999999998</v>
      </c>
      <c r="BC49" s="3">
        <f t="shared" si="35"/>
        <v>0.93773936342384268</v>
      </c>
      <c r="BD49" s="3">
        <f t="shared" si="36"/>
        <v>8.664417351767467</v>
      </c>
      <c r="BE49" s="3">
        <f t="shared" si="37"/>
        <v>86.644173517674673</v>
      </c>
      <c r="BF49" s="3">
        <v>35</v>
      </c>
      <c r="BG49" s="3">
        <f t="shared" si="38"/>
        <v>3.5</v>
      </c>
      <c r="BH49" s="3">
        <f t="shared" si="39"/>
        <v>0.54406804435027567</v>
      </c>
      <c r="BI49" s="3">
        <f t="shared" si="40"/>
        <v>299.78462849632558</v>
      </c>
      <c r="BJ49" s="3">
        <f t="shared" si="41"/>
        <v>26.634628496325604</v>
      </c>
      <c r="BK49">
        <v>58.2</v>
      </c>
      <c r="BL49">
        <v>138</v>
      </c>
      <c r="BM49">
        <f t="shared" si="42"/>
        <v>3.5000000000000003E-2</v>
      </c>
      <c r="BN49">
        <f t="shared" si="43"/>
        <v>-3.3524072174927233</v>
      </c>
      <c r="BO49">
        <f t="shared" si="44"/>
        <v>35</v>
      </c>
      <c r="BP49">
        <f t="shared" si="45"/>
        <v>350.86959935406367</v>
      </c>
      <c r="BQ49">
        <f t="shared" si="46"/>
        <v>77.719599354063689</v>
      </c>
      <c r="BR49" s="3">
        <v>67.8</v>
      </c>
      <c r="BS49" s="3">
        <v>147</v>
      </c>
      <c r="BT49">
        <f t="shared" si="47"/>
        <v>3.5000000000000003E-2</v>
      </c>
      <c r="BU49">
        <f t="shared" si="48"/>
        <v>-3.3524072174927233</v>
      </c>
      <c r="BV49" s="3">
        <f t="shared" si="49"/>
        <v>35</v>
      </c>
      <c r="BW49">
        <f t="shared" si="50"/>
        <v>387.70863040968857</v>
      </c>
      <c r="BX49">
        <f t="shared" si="51"/>
        <v>114.55863040968859</v>
      </c>
      <c r="BY49" s="3">
        <v>70.3</v>
      </c>
      <c r="BZ49" s="3">
        <v>143</v>
      </c>
      <c r="CA49">
        <f t="shared" si="52"/>
        <v>3.5000000000000003E-2</v>
      </c>
      <c r="CB49">
        <f t="shared" si="53"/>
        <v>-3.3524072174927233</v>
      </c>
      <c r="CC49" s="3">
        <f t="shared" si="54"/>
        <v>35</v>
      </c>
      <c r="CD49">
        <f t="shared" si="55"/>
        <v>411.41524607889016</v>
      </c>
      <c r="CE49">
        <f t="shared" si="56"/>
        <v>138.26524607889019</v>
      </c>
    </row>
    <row r="50" spans="5:83" x14ac:dyDescent="0.35">
      <c r="E50">
        <v>63.6</v>
      </c>
      <c r="F50">
        <v>155</v>
      </c>
      <c r="G50">
        <f t="shared" si="59"/>
        <v>3.5999999999999997E-2</v>
      </c>
      <c r="H50">
        <f t="shared" si="60"/>
        <v>-3.3242363405260273</v>
      </c>
      <c r="I50">
        <f t="shared" si="63"/>
        <v>36</v>
      </c>
      <c r="J50">
        <f t="shared" si="61"/>
        <v>348.22723281967541</v>
      </c>
      <c r="K50">
        <f t="shared" si="62"/>
        <v>75.07723281967543</v>
      </c>
      <c r="L50" s="3">
        <f t="shared" si="58"/>
        <v>36</v>
      </c>
      <c r="N50">
        <v>50</v>
      </c>
      <c r="O50">
        <v>141</v>
      </c>
      <c r="P50">
        <f t="shared" si="6"/>
        <v>3.5999999999999997E-2</v>
      </c>
      <c r="Q50">
        <f t="shared" si="7"/>
        <v>-3.3242363405260273</v>
      </c>
      <c r="R50" s="3">
        <f t="shared" si="8"/>
        <v>36</v>
      </c>
      <c r="S50">
        <f t="shared" si="9"/>
        <v>296.49068340109869</v>
      </c>
      <c r="T50">
        <f t="shared" si="10"/>
        <v>23.340683401098715</v>
      </c>
      <c r="U50">
        <v>51.3</v>
      </c>
      <c r="V50">
        <v>153</v>
      </c>
      <c r="W50">
        <f t="shared" si="11"/>
        <v>3.5999999999999997E-2</v>
      </c>
      <c r="X50">
        <f t="shared" si="12"/>
        <v>-3.3242363405260273</v>
      </c>
      <c r="Y50" s="3">
        <f t="shared" si="13"/>
        <v>36</v>
      </c>
      <c r="Z50">
        <f t="shared" si="14"/>
        <v>283.99125823346833</v>
      </c>
      <c r="AA50">
        <f t="shared" si="15"/>
        <v>10.841258233468352</v>
      </c>
      <c r="AB50">
        <v>69.5</v>
      </c>
      <c r="AC50">
        <v>151</v>
      </c>
      <c r="AD50">
        <f t="shared" si="16"/>
        <v>3.5999999999999997E-2</v>
      </c>
      <c r="AE50">
        <f t="shared" si="17"/>
        <v>-3.3242363405260273</v>
      </c>
      <c r="AF50">
        <f t="shared" si="18"/>
        <v>36</v>
      </c>
      <c r="AG50">
        <f t="shared" si="19"/>
        <v>389.05199174530253</v>
      </c>
      <c r="AH50">
        <f t="shared" si="20"/>
        <v>115.90199174530255</v>
      </c>
      <c r="AI50">
        <v>66.5</v>
      </c>
      <c r="AJ50">
        <v>155</v>
      </c>
      <c r="AK50">
        <f t="shared" si="21"/>
        <v>3.5999999999999997E-2</v>
      </c>
      <c r="AL50">
        <f t="shared" si="22"/>
        <v>-3.3242363405260273</v>
      </c>
      <c r="AM50">
        <f t="shared" si="23"/>
        <v>36</v>
      </c>
      <c r="AN50">
        <f t="shared" si="24"/>
        <v>364.10551859289961</v>
      </c>
      <c r="AO50">
        <f t="shared" si="25"/>
        <v>90.955518592899637</v>
      </c>
      <c r="AP50">
        <v>69.5</v>
      </c>
      <c r="AQ50">
        <v>134</v>
      </c>
      <c r="AR50">
        <f t="shared" si="26"/>
        <v>3.5999999999999997E-2</v>
      </c>
      <c r="AS50">
        <f t="shared" si="27"/>
        <v>-3.3242363405260273</v>
      </c>
      <c r="AT50">
        <f t="shared" si="28"/>
        <v>36</v>
      </c>
      <c r="AU50">
        <f t="shared" si="29"/>
        <v>429.96952405139734</v>
      </c>
      <c r="AV50">
        <f t="shared" si="30"/>
        <v>156.81952405139737</v>
      </c>
      <c r="AW50" s="3">
        <f t="shared" si="31"/>
        <v>36</v>
      </c>
      <c r="AX50" s="3">
        <f t="shared" si="32"/>
        <v>75.07723281967543</v>
      </c>
      <c r="AY50" s="3">
        <f t="shared" si="33"/>
        <v>23.340683401098715</v>
      </c>
      <c r="BA50" s="3">
        <f t="shared" si="57"/>
        <v>44</v>
      </c>
      <c r="BB50" s="3">
        <f t="shared" si="34"/>
        <v>317.14999999999998</v>
      </c>
      <c r="BC50" s="3">
        <f t="shared" si="35"/>
        <v>0.96029754524278665</v>
      </c>
      <c r="BD50" s="3">
        <f t="shared" si="36"/>
        <v>9.1263589327260224</v>
      </c>
      <c r="BE50" s="3">
        <f t="shared" si="37"/>
        <v>91.26358932726022</v>
      </c>
      <c r="BF50" s="3">
        <v>36</v>
      </c>
      <c r="BG50" s="3">
        <f t="shared" si="38"/>
        <v>3.6</v>
      </c>
      <c r="BH50" s="3">
        <f t="shared" si="39"/>
        <v>0.55630250076728727</v>
      </c>
      <c r="BI50" s="3">
        <f t="shared" si="40"/>
        <v>300.26417111447705</v>
      </c>
      <c r="BJ50" s="3">
        <f t="shared" si="41"/>
        <v>27.114171114477074</v>
      </c>
      <c r="BK50">
        <v>58.2</v>
      </c>
      <c r="BL50">
        <v>138</v>
      </c>
      <c r="BM50">
        <f t="shared" si="42"/>
        <v>3.5999999999999997E-2</v>
      </c>
      <c r="BN50">
        <f t="shared" si="43"/>
        <v>-3.3242363405260273</v>
      </c>
      <c r="BO50">
        <f t="shared" si="44"/>
        <v>36</v>
      </c>
      <c r="BP50">
        <f t="shared" si="45"/>
        <v>351.36575586366456</v>
      </c>
      <c r="BQ50">
        <f t="shared" si="46"/>
        <v>78.215755863664583</v>
      </c>
      <c r="BR50" s="3">
        <v>67.8</v>
      </c>
      <c r="BS50" s="3">
        <v>147</v>
      </c>
      <c r="BT50">
        <f t="shared" si="47"/>
        <v>3.5999999999999997E-2</v>
      </c>
      <c r="BU50">
        <f t="shared" si="48"/>
        <v>-3.3242363405260273</v>
      </c>
      <c r="BV50" s="3">
        <f t="shared" si="49"/>
        <v>36</v>
      </c>
      <c r="BW50">
        <f t="shared" si="50"/>
        <v>388.22862620786123</v>
      </c>
      <c r="BX50">
        <f t="shared" si="51"/>
        <v>115.07862620786125</v>
      </c>
      <c r="BY50" s="3">
        <v>70.3</v>
      </c>
      <c r="BZ50" s="3">
        <v>143</v>
      </c>
      <c r="CA50">
        <f t="shared" si="52"/>
        <v>3.5999999999999997E-2</v>
      </c>
      <c r="CB50">
        <f t="shared" si="53"/>
        <v>-3.3242363405260273</v>
      </c>
      <c r="CC50" s="3">
        <f t="shared" si="54"/>
        <v>36</v>
      </c>
      <c r="CD50">
        <f t="shared" si="55"/>
        <v>411.97997192500043</v>
      </c>
      <c r="CE50">
        <f t="shared" si="56"/>
        <v>138.82997192500045</v>
      </c>
    </row>
    <row r="51" spans="5:83" x14ac:dyDescent="0.35">
      <c r="E51">
        <v>63.6</v>
      </c>
      <c r="F51">
        <v>155</v>
      </c>
      <c r="G51">
        <f t="shared" si="59"/>
        <v>3.6999999999999998E-2</v>
      </c>
      <c r="H51">
        <f t="shared" si="60"/>
        <v>-3.2968373663379125</v>
      </c>
      <c r="I51">
        <f t="shared" si="63"/>
        <v>37</v>
      </c>
      <c r="J51">
        <f t="shared" si="61"/>
        <v>348.66212422888538</v>
      </c>
      <c r="K51">
        <f t="shared" si="62"/>
        <v>75.512124228885398</v>
      </c>
      <c r="L51" s="3">
        <f t="shared" si="58"/>
        <v>37</v>
      </c>
      <c r="N51">
        <v>50</v>
      </c>
      <c r="O51">
        <v>141</v>
      </c>
      <c r="P51">
        <f t="shared" si="6"/>
        <v>3.6999999999999998E-2</v>
      </c>
      <c r="Q51">
        <f t="shared" si="7"/>
        <v>-3.2968373663379125</v>
      </c>
      <c r="R51" s="3">
        <f t="shared" si="8"/>
        <v>37</v>
      </c>
      <c r="S51">
        <f t="shared" si="9"/>
        <v>296.89174363982681</v>
      </c>
      <c r="T51">
        <f t="shared" si="10"/>
        <v>23.741743639826836</v>
      </c>
      <c r="U51">
        <v>51.3</v>
      </c>
      <c r="V51">
        <v>153</v>
      </c>
      <c r="W51">
        <f t="shared" si="11"/>
        <v>3.6999999999999998E-2</v>
      </c>
      <c r="X51">
        <f t="shared" si="12"/>
        <v>-3.2968373663379125</v>
      </c>
      <c r="Y51" s="3">
        <f t="shared" si="13"/>
        <v>37</v>
      </c>
      <c r="Z51">
        <f t="shared" si="14"/>
        <v>284.34985887708103</v>
      </c>
      <c r="AA51">
        <f t="shared" si="15"/>
        <v>11.199858877081056</v>
      </c>
      <c r="AB51">
        <v>69.5</v>
      </c>
      <c r="AC51">
        <v>151</v>
      </c>
      <c r="AD51">
        <f t="shared" si="16"/>
        <v>3.6999999999999998E-2</v>
      </c>
      <c r="AE51">
        <f t="shared" si="17"/>
        <v>-3.2968373663379125</v>
      </c>
      <c r="AF51">
        <f t="shared" si="18"/>
        <v>37</v>
      </c>
      <c r="AG51">
        <f t="shared" si="19"/>
        <v>389.54876145512958</v>
      </c>
      <c r="AH51">
        <f t="shared" si="20"/>
        <v>116.3987614551296</v>
      </c>
      <c r="AI51">
        <v>66.5</v>
      </c>
      <c r="AJ51">
        <v>155</v>
      </c>
      <c r="AK51">
        <f t="shared" si="21"/>
        <v>3.6999999999999998E-2</v>
      </c>
      <c r="AL51">
        <f t="shared" si="22"/>
        <v>-3.2968373663379125</v>
      </c>
      <c r="AM51">
        <f t="shared" si="23"/>
        <v>37</v>
      </c>
      <c r="AN51">
        <f t="shared" si="24"/>
        <v>364.56023995630312</v>
      </c>
      <c r="AO51">
        <f t="shared" si="25"/>
        <v>91.410239956303144</v>
      </c>
      <c r="AP51">
        <v>69.5</v>
      </c>
      <c r="AQ51">
        <v>134</v>
      </c>
      <c r="AR51">
        <f t="shared" si="26"/>
        <v>3.6999999999999998E-2</v>
      </c>
      <c r="AS51">
        <f t="shared" si="27"/>
        <v>-3.2968373663379125</v>
      </c>
      <c r="AT51">
        <f t="shared" si="28"/>
        <v>37</v>
      </c>
      <c r="AU51">
        <f t="shared" si="29"/>
        <v>430.5763630675292</v>
      </c>
      <c r="AV51">
        <f t="shared" si="30"/>
        <v>157.42636306752922</v>
      </c>
      <c r="AW51" s="3">
        <f t="shared" si="31"/>
        <v>37</v>
      </c>
      <c r="AX51" s="3">
        <f t="shared" si="32"/>
        <v>75.512124228885398</v>
      </c>
      <c r="AY51" s="3">
        <f t="shared" si="33"/>
        <v>23.741743639826836</v>
      </c>
      <c r="BA51" s="3">
        <f t="shared" si="57"/>
        <v>45</v>
      </c>
      <c r="BB51" s="3">
        <f t="shared" si="34"/>
        <v>318.14999999999998</v>
      </c>
      <c r="BC51" s="3">
        <f t="shared" si="35"/>
        <v>0.98269462595964896</v>
      </c>
      <c r="BD51" s="3">
        <f t="shared" si="36"/>
        <v>9.6093635865023845</v>
      </c>
      <c r="BE51" s="3">
        <f t="shared" si="37"/>
        <v>96.093635865023842</v>
      </c>
      <c r="BF51" s="3">
        <v>37</v>
      </c>
      <c r="BG51" s="3">
        <f t="shared" si="38"/>
        <v>3.7</v>
      </c>
      <c r="BH51" s="3">
        <f t="shared" si="39"/>
        <v>0.56820172406699498</v>
      </c>
      <c r="BI51" s="3">
        <f t="shared" si="40"/>
        <v>300.73226288872462</v>
      </c>
      <c r="BJ51" s="3">
        <f t="shared" si="41"/>
        <v>27.582262888724642</v>
      </c>
      <c r="BK51">
        <v>58.2</v>
      </c>
      <c r="BL51">
        <v>138</v>
      </c>
      <c r="BM51">
        <f t="shared" si="42"/>
        <v>3.6999999999999998E-2</v>
      </c>
      <c r="BN51">
        <f t="shared" si="43"/>
        <v>-3.2968373663379125</v>
      </c>
      <c r="BO51">
        <f t="shared" si="44"/>
        <v>37</v>
      </c>
      <c r="BP51">
        <f t="shared" si="45"/>
        <v>351.84966523337192</v>
      </c>
      <c r="BQ51">
        <f t="shared" si="46"/>
        <v>78.699665233371945</v>
      </c>
      <c r="BR51" s="3">
        <v>67.8</v>
      </c>
      <c r="BS51" s="3">
        <v>147</v>
      </c>
      <c r="BT51">
        <f t="shared" si="47"/>
        <v>3.6999999999999998E-2</v>
      </c>
      <c r="BU51">
        <f t="shared" si="48"/>
        <v>-3.2968373663379125</v>
      </c>
      <c r="BV51" s="3">
        <f t="shared" si="49"/>
        <v>37</v>
      </c>
      <c r="BW51">
        <f t="shared" si="50"/>
        <v>388.73571351938409</v>
      </c>
      <c r="BX51">
        <f t="shared" si="51"/>
        <v>115.58571351938411</v>
      </c>
      <c r="BY51" s="3">
        <v>70.3</v>
      </c>
      <c r="BZ51" s="3">
        <v>143</v>
      </c>
      <c r="CA51">
        <f t="shared" si="52"/>
        <v>3.6999999999999998E-2</v>
      </c>
      <c r="CB51">
        <f t="shared" si="53"/>
        <v>-3.2968373663379125</v>
      </c>
      <c r="CC51" s="3">
        <f t="shared" si="54"/>
        <v>37</v>
      </c>
      <c r="CD51">
        <f t="shared" si="55"/>
        <v>412.53071304950652</v>
      </c>
      <c r="CE51">
        <f t="shared" si="56"/>
        <v>139.38071304950654</v>
      </c>
    </row>
    <row r="52" spans="5:83" x14ac:dyDescent="0.35">
      <c r="E52">
        <v>63.6</v>
      </c>
      <c r="F52">
        <v>155</v>
      </c>
      <c r="G52">
        <f t="shared" si="59"/>
        <v>3.7999999999999999E-2</v>
      </c>
      <c r="H52">
        <f t="shared" si="60"/>
        <v>-3.2701691192557512</v>
      </c>
      <c r="I52">
        <f t="shared" si="63"/>
        <v>38</v>
      </c>
      <c r="J52">
        <f t="shared" si="61"/>
        <v>349.08646158893578</v>
      </c>
      <c r="K52">
        <f t="shared" si="62"/>
        <v>75.936461588935799</v>
      </c>
      <c r="L52" s="3">
        <f t="shared" si="58"/>
        <v>38</v>
      </c>
      <c r="N52">
        <v>50</v>
      </c>
      <c r="O52">
        <v>141</v>
      </c>
      <c r="P52">
        <f t="shared" si="6"/>
        <v>3.7999999999999999E-2</v>
      </c>
      <c r="Q52">
        <f t="shared" si="7"/>
        <v>-3.2701691192557512</v>
      </c>
      <c r="R52" s="3">
        <f t="shared" si="8"/>
        <v>38</v>
      </c>
      <c r="S52">
        <f t="shared" si="9"/>
        <v>297.28315102832738</v>
      </c>
      <c r="T52">
        <f t="shared" si="10"/>
        <v>24.133151028327404</v>
      </c>
      <c r="U52">
        <v>51.3</v>
      </c>
      <c r="V52">
        <v>153</v>
      </c>
      <c r="W52">
        <f t="shared" si="11"/>
        <v>3.7999999999999999E-2</v>
      </c>
      <c r="X52">
        <f t="shared" si="12"/>
        <v>-3.2701691192557512</v>
      </c>
      <c r="Y52" s="3">
        <f t="shared" si="13"/>
        <v>38</v>
      </c>
      <c r="Z52">
        <f t="shared" si="14"/>
        <v>284.6997664732562</v>
      </c>
      <c r="AA52">
        <f t="shared" si="15"/>
        <v>11.549766473256227</v>
      </c>
      <c r="AB52">
        <v>69.5</v>
      </c>
      <c r="AC52">
        <v>151</v>
      </c>
      <c r="AD52">
        <f t="shared" si="16"/>
        <v>3.7999999999999999E-2</v>
      </c>
      <c r="AE52">
        <f t="shared" si="17"/>
        <v>-3.2701691192557512</v>
      </c>
      <c r="AF52">
        <f t="shared" si="18"/>
        <v>38</v>
      </c>
      <c r="AG52">
        <f t="shared" si="19"/>
        <v>390.03350222005656</v>
      </c>
      <c r="AH52">
        <f t="shared" si="20"/>
        <v>116.88350222005658</v>
      </c>
      <c r="AI52">
        <v>66.5</v>
      </c>
      <c r="AJ52">
        <v>155</v>
      </c>
      <c r="AK52">
        <f t="shared" si="21"/>
        <v>3.7999999999999999E-2</v>
      </c>
      <c r="AL52">
        <f t="shared" si="22"/>
        <v>-3.2701691192557512</v>
      </c>
      <c r="AM52">
        <f t="shared" si="23"/>
        <v>38</v>
      </c>
      <c r="AN52">
        <f t="shared" si="24"/>
        <v>365.00392603245643</v>
      </c>
      <c r="AO52">
        <f t="shared" si="25"/>
        <v>91.853926032456457</v>
      </c>
      <c r="AP52">
        <v>69.5</v>
      </c>
      <c r="AQ52">
        <v>134</v>
      </c>
      <c r="AR52">
        <f t="shared" si="26"/>
        <v>3.7999999999999999E-2</v>
      </c>
      <c r="AS52">
        <f t="shared" si="27"/>
        <v>-3.2701691192557512</v>
      </c>
      <c r="AT52">
        <f t="shared" si="28"/>
        <v>38</v>
      </c>
      <c r="AU52">
        <f t="shared" si="29"/>
        <v>431.16866504090012</v>
      </c>
      <c r="AV52">
        <f t="shared" si="30"/>
        <v>158.01866504090015</v>
      </c>
      <c r="AW52" s="3">
        <f t="shared" si="31"/>
        <v>38</v>
      </c>
      <c r="AX52" s="3">
        <f t="shared" si="32"/>
        <v>75.936461588935799</v>
      </c>
      <c r="AY52" s="3">
        <f t="shared" si="33"/>
        <v>24.133151028327404</v>
      </c>
      <c r="BA52" s="3">
        <f t="shared" si="57"/>
        <v>46</v>
      </c>
      <c r="BB52" s="3">
        <f t="shared" si="34"/>
        <v>319.14999999999998</v>
      </c>
      <c r="BC52" s="3">
        <f t="shared" si="35"/>
        <v>1.0049323252090359</v>
      </c>
      <c r="BD52" s="3">
        <f t="shared" si="36"/>
        <v>10.114218351848114</v>
      </c>
      <c r="BE52" s="3">
        <f t="shared" si="37"/>
        <v>101.14218351848115</v>
      </c>
      <c r="BF52" s="3">
        <v>38</v>
      </c>
      <c r="BG52" s="3">
        <f t="shared" si="38"/>
        <v>3.8</v>
      </c>
      <c r="BH52" s="3">
        <f t="shared" si="39"/>
        <v>0.57978359661681012</v>
      </c>
      <c r="BI52" s="3">
        <f t="shared" si="40"/>
        <v>301.18947878223702</v>
      </c>
      <c r="BJ52" s="3">
        <f t="shared" si="41"/>
        <v>28.03947878223704</v>
      </c>
      <c r="BK52">
        <v>58.2</v>
      </c>
      <c r="BL52">
        <v>138</v>
      </c>
      <c r="BM52">
        <f t="shared" si="42"/>
        <v>3.7999999999999999E-2</v>
      </c>
      <c r="BN52">
        <f t="shared" si="43"/>
        <v>-3.2701691192557512</v>
      </c>
      <c r="BO52">
        <f t="shared" si="44"/>
        <v>38</v>
      </c>
      <c r="BP52">
        <f t="shared" si="45"/>
        <v>352.32195057558647</v>
      </c>
      <c r="BQ52">
        <f t="shared" si="46"/>
        <v>79.171950575586493</v>
      </c>
      <c r="BR52" s="3">
        <v>67.8</v>
      </c>
      <c r="BS52" s="3">
        <v>147</v>
      </c>
      <c r="BT52">
        <f t="shared" si="47"/>
        <v>3.7999999999999999E-2</v>
      </c>
      <c r="BU52">
        <f t="shared" si="48"/>
        <v>-3.2701691192557512</v>
      </c>
      <c r="BV52" s="3">
        <f t="shared" si="49"/>
        <v>38</v>
      </c>
      <c r="BW52">
        <f t="shared" si="50"/>
        <v>389.23055064571793</v>
      </c>
      <c r="BX52">
        <f t="shared" si="51"/>
        <v>116.08055064571795</v>
      </c>
      <c r="BY52" s="3">
        <v>70.3</v>
      </c>
      <c r="BZ52" s="3">
        <v>143</v>
      </c>
      <c r="CA52">
        <f t="shared" si="52"/>
        <v>3.7999999999999999E-2</v>
      </c>
      <c r="CB52">
        <f t="shared" si="53"/>
        <v>-3.2701691192557512</v>
      </c>
      <c r="CC52" s="3">
        <f t="shared" si="54"/>
        <v>38</v>
      </c>
      <c r="CD52">
        <f t="shared" si="55"/>
        <v>413.06818191743002</v>
      </c>
      <c r="CE52">
        <f t="shared" si="56"/>
        <v>139.91818191743005</v>
      </c>
    </row>
    <row r="53" spans="5:83" x14ac:dyDescent="0.35">
      <c r="E53">
        <v>63.6</v>
      </c>
      <c r="F53">
        <v>155</v>
      </c>
      <c r="G53">
        <f t="shared" si="59"/>
        <v>3.9E-2</v>
      </c>
      <c r="H53">
        <f t="shared" si="60"/>
        <v>-3.2441936328524905</v>
      </c>
      <c r="I53">
        <f t="shared" si="63"/>
        <v>39</v>
      </c>
      <c r="J53">
        <f t="shared" si="61"/>
        <v>349.50077009888253</v>
      </c>
      <c r="K53">
        <f t="shared" si="62"/>
        <v>76.350770098882549</v>
      </c>
      <c r="L53" s="3">
        <f t="shared" si="58"/>
        <v>39</v>
      </c>
      <c r="N53">
        <v>50</v>
      </c>
      <c r="O53">
        <v>141</v>
      </c>
      <c r="P53">
        <f t="shared" si="6"/>
        <v>3.9E-2</v>
      </c>
      <c r="Q53">
        <f t="shared" si="7"/>
        <v>-3.2441936328524905</v>
      </c>
      <c r="R53" s="3">
        <f t="shared" si="8"/>
        <v>39</v>
      </c>
      <c r="S53">
        <f t="shared" si="9"/>
        <v>297.66538426744756</v>
      </c>
      <c r="T53">
        <f t="shared" si="10"/>
        <v>24.515384267447587</v>
      </c>
      <c r="U53">
        <v>51.3</v>
      </c>
      <c r="V53">
        <v>153</v>
      </c>
      <c r="W53">
        <f t="shared" si="11"/>
        <v>3.9E-2</v>
      </c>
      <c r="X53">
        <f t="shared" si="12"/>
        <v>-3.2441936328524905</v>
      </c>
      <c r="Y53" s="3">
        <f t="shared" si="13"/>
        <v>39</v>
      </c>
      <c r="Z53">
        <f t="shared" si="14"/>
        <v>285.04141341302716</v>
      </c>
      <c r="AA53">
        <f t="shared" si="15"/>
        <v>11.89141341302718</v>
      </c>
      <c r="AB53">
        <v>69.5</v>
      </c>
      <c r="AC53">
        <v>151</v>
      </c>
      <c r="AD53">
        <f t="shared" si="16"/>
        <v>3.9E-2</v>
      </c>
      <c r="AE53">
        <f t="shared" si="17"/>
        <v>-3.2441936328524905</v>
      </c>
      <c r="AF53">
        <f t="shared" si="18"/>
        <v>39</v>
      </c>
      <c r="AG53">
        <f t="shared" si="19"/>
        <v>390.50681207658556</v>
      </c>
      <c r="AH53">
        <f t="shared" si="20"/>
        <v>117.35681207658558</v>
      </c>
      <c r="AI53">
        <v>66.5</v>
      </c>
      <c r="AJ53">
        <v>155</v>
      </c>
      <c r="AK53">
        <f t="shared" si="21"/>
        <v>3.9E-2</v>
      </c>
      <c r="AL53">
        <f t="shared" si="22"/>
        <v>-3.2441936328524905</v>
      </c>
      <c r="AM53">
        <f t="shared" si="23"/>
        <v>39</v>
      </c>
      <c r="AN53">
        <f t="shared" si="24"/>
        <v>365.43712596817119</v>
      </c>
      <c r="AO53">
        <f t="shared" si="25"/>
        <v>92.28712596817121</v>
      </c>
      <c r="AP53">
        <v>69.5</v>
      </c>
      <c r="AQ53">
        <v>134</v>
      </c>
      <c r="AR53">
        <f t="shared" si="26"/>
        <v>3.9E-2</v>
      </c>
      <c r="AS53">
        <f t="shared" si="27"/>
        <v>-3.2441936328524905</v>
      </c>
      <c r="AT53">
        <f t="shared" si="28"/>
        <v>39</v>
      </c>
      <c r="AU53">
        <f t="shared" si="29"/>
        <v>431.74714949423276</v>
      </c>
      <c r="AV53">
        <f t="shared" si="30"/>
        <v>158.59714949423278</v>
      </c>
      <c r="AW53" s="3">
        <f t="shared" si="31"/>
        <v>39</v>
      </c>
      <c r="AX53" s="3">
        <f t="shared" si="32"/>
        <v>76.350770098882549</v>
      </c>
      <c r="AY53" s="3">
        <f t="shared" si="33"/>
        <v>24.515384267447587</v>
      </c>
      <c r="BA53" s="3">
        <f t="shared" si="57"/>
        <v>47</v>
      </c>
      <c r="BB53" s="3">
        <f t="shared" si="34"/>
        <v>320.14999999999998</v>
      </c>
      <c r="BC53" s="3">
        <f t="shared" si="35"/>
        <v>1.0270123382378999</v>
      </c>
      <c r="BD53" s="3">
        <f t="shared" si="36"/>
        <v>10.641732507894833</v>
      </c>
      <c r="BE53" s="3">
        <f t="shared" si="37"/>
        <v>106.41732507894832</v>
      </c>
      <c r="BF53" s="3">
        <v>39</v>
      </c>
      <c r="BG53" s="3">
        <f t="shared" si="38"/>
        <v>3.9</v>
      </c>
      <c r="BH53" s="3">
        <f t="shared" si="39"/>
        <v>0.59106460702649921</v>
      </c>
      <c r="BI53" s="3">
        <f t="shared" si="40"/>
        <v>301.63635062334203</v>
      </c>
      <c r="BJ53" s="3">
        <f t="shared" si="41"/>
        <v>28.486350623342048</v>
      </c>
      <c r="BK53">
        <v>58.2</v>
      </c>
      <c r="BL53">
        <v>138</v>
      </c>
      <c r="BM53">
        <f t="shared" si="42"/>
        <v>3.9E-2</v>
      </c>
      <c r="BN53">
        <f t="shared" si="43"/>
        <v>-3.2441936328524905</v>
      </c>
      <c r="BO53">
        <f t="shared" si="44"/>
        <v>39</v>
      </c>
      <c r="BP53">
        <f t="shared" si="45"/>
        <v>352.78318787828198</v>
      </c>
      <c r="BQ53">
        <f t="shared" si="46"/>
        <v>79.633187878282001</v>
      </c>
      <c r="BR53" s="3">
        <v>67.8</v>
      </c>
      <c r="BS53" s="3">
        <v>147</v>
      </c>
      <c r="BT53">
        <f t="shared" si="47"/>
        <v>3.9E-2</v>
      </c>
      <c r="BU53">
        <f t="shared" si="48"/>
        <v>-3.2441936328524905</v>
      </c>
      <c r="BV53" s="3">
        <f t="shared" si="49"/>
        <v>39</v>
      </c>
      <c r="BW53">
        <f t="shared" si="50"/>
        <v>389.71374603067557</v>
      </c>
      <c r="BX53">
        <f t="shared" si="51"/>
        <v>116.56374603067559</v>
      </c>
      <c r="BY53" s="3">
        <v>70.3</v>
      </c>
      <c r="BZ53" s="3">
        <v>143</v>
      </c>
      <c r="CA53">
        <f t="shared" si="52"/>
        <v>3.9E-2</v>
      </c>
      <c r="CB53">
        <f t="shared" si="53"/>
        <v>-3.2441936328524905</v>
      </c>
      <c r="CC53" s="3">
        <f t="shared" si="54"/>
        <v>39</v>
      </c>
      <c r="CD53">
        <f t="shared" si="55"/>
        <v>413.59303706766775</v>
      </c>
      <c r="CE53">
        <f t="shared" si="56"/>
        <v>140.44303706766777</v>
      </c>
    </row>
    <row r="54" spans="5:83" x14ac:dyDescent="0.35">
      <c r="E54">
        <v>63.6</v>
      </c>
      <c r="F54">
        <v>155</v>
      </c>
      <c r="G54">
        <f t="shared" si="59"/>
        <v>0.04</v>
      </c>
      <c r="H54">
        <f t="shared" si="60"/>
        <v>-3.2188758248682006</v>
      </c>
      <c r="I54">
        <f t="shared" si="63"/>
        <v>40</v>
      </c>
      <c r="J54">
        <f t="shared" si="61"/>
        <v>349.90553614515665</v>
      </c>
      <c r="K54">
        <f t="shared" si="62"/>
        <v>76.755536145156668</v>
      </c>
      <c r="L54" s="3">
        <f t="shared" si="58"/>
        <v>40</v>
      </c>
      <c r="N54">
        <v>50</v>
      </c>
      <c r="O54">
        <v>141</v>
      </c>
      <c r="P54">
        <f t="shared" si="6"/>
        <v>0.04</v>
      </c>
      <c r="Q54">
        <f t="shared" si="7"/>
        <v>-3.2188758248682006</v>
      </c>
      <c r="R54" s="3">
        <f t="shared" si="8"/>
        <v>40</v>
      </c>
      <c r="S54">
        <f t="shared" si="9"/>
        <v>298.03888675686409</v>
      </c>
      <c r="T54">
        <f t="shared" si="10"/>
        <v>24.88888675686411</v>
      </c>
      <c r="U54">
        <v>51.3</v>
      </c>
      <c r="V54">
        <v>153</v>
      </c>
      <c r="W54">
        <f t="shared" si="11"/>
        <v>0.04</v>
      </c>
      <c r="X54">
        <f t="shared" si="12"/>
        <v>-3.2188758248682006</v>
      </c>
      <c r="Y54" s="3">
        <f t="shared" si="13"/>
        <v>40</v>
      </c>
      <c r="Z54">
        <f t="shared" si="14"/>
        <v>285.37520014250509</v>
      </c>
      <c r="AA54">
        <f t="shared" si="15"/>
        <v>12.225200142505116</v>
      </c>
      <c r="AB54">
        <v>69.5</v>
      </c>
      <c r="AC54">
        <v>151</v>
      </c>
      <c r="AD54">
        <f t="shared" si="16"/>
        <v>0.04</v>
      </c>
      <c r="AE54">
        <f t="shared" si="17"/>
        <v>-3.2188758248682006</v>
      </c>
      <c r="AF54">
        <f t="shared" si="18"/>
        <v>40</v>
      </c>
      <c r="AG54">
        <f t="shared" si="19"/>
        <v>390.96924489132465</v>
      </c>
      <c r="AH54">
        <f t="shared" si="20"/>
        <v>117.81924489132467</v>
      </c>
      <c r="AI54">
        <v>66.5</v>
      </c>
      <c r="AJ54">
        <v>155</v>
      </c>
      <c r="AK54">
        <f t="shared" si="21"/>
        <v>0.04</v>
      </c>
      <c r="AL54">
        <f t="shared" si="22"/>
        <v>-3.2188758248682006</v>
      </c>
      <c r="AM54">
        <f t="shared" si="23"/>
        <v>40</v>
      </c>
      <c r="AN54">
        <f t="shared" si="24"/>
        <v>365.86034832787601</v>
      </c>
      <c r="AO54">
        <f t="shared" si="25"/>
        <v>92.710348327876034</v>
      </c>
      <c r="AP54">
        <v>69.5</v>
      </c>
      <c r="AQ54">
        <v>134</v>
      </c>
      <c r="AR54">
        <f t="shared" si="26"/>
        <v>0.04</v>
      </c>
      <c r="AS54">
        <f t="shared" si="27"/>
        <v>-3.2188758248682006</v>
      </c>
      <c r="AT54">
        <f t="shared" si="28"/>
        <v>40</v>
      </c>
      <c r="AU54">
        <f t="shared" si="29"/>
        <v>432.31248295310252</v>
      </c>
      <c r="AV54">
        <f t="shared" si="30"/>
        <v>159.16248295310254</v>
      </c>
      <c r="AW54" s="3">
        <f t="shared" si="31"/>
        <v>40</v>
      </c>
      <c r="AX54" s="3">
        <f t="shared" si="32"/>
        <v>76.755536145156668</v>
      </c>
      <c r="AY54" s="3">
        <f t="shared" si="33"/>
        <v>24.88888675686411</v>
      </c>
      <c r="BA54" s="3">
        <f t="shared" si="57"/>
        <v>48</v>
      </c>
      <c r="BB54" s="3">
        <f t="shared" si="34"/>
        <v>321.14999999999998</v>
      </c>
      <c r="BC54" s="3">
        <f t="shared" si="35"/>
        <v>1.0489363363363351</v>
      </c>
      <c r="BD54" s="3">
        <f t="shared" si="36"/>
        <v>11.192737959722765</v>
      </c>
      <c r="BE54" s="3">
        <f t="shared" si="37"/>
        <v>111.92737959722764</v>
      </c>
      <c r="BF54" s="3">
        <v>40</v>
      </c>
      <c r="BG54" s="3">
        <f t="shared" si="38"/>
        <v>4</v>
      </c>
      <c r="BH54" s="3">
        <f t="shared" si="39"/>
        <v>0.6020599913279624</v>
      </c>
      <c r="BI54" s="3">
        <f t="shared" si="40"/>
        <v>302.07337135600017</v>
      </c>
      <c r="BJ54" s="3">
        <f t="shared" si="41"/>
        <v>28.923371356000189</v>
      </c>
      <c r="BK54">
        <v>58.2</v>
      </c>
      <c r="BL54">
        <v>138</v>
      </c>
      <c r="BM54">
        <f t="shared" si="42"/>
        <v>0.04</v>
      </c>
      <c r="BN54">
        <f t="shared" si="43"/>
        <v>-3.2188758248682006</v>
      </c>
      <c r="BO54">
        <f t="shared" si="44"/>
        <v>40</v>
      </c>
      <c r="BP54">
        <f t="shared" si="45"/>
        <v>353.23391067513325</v>
      </c>
      <c r="BQ54">
        <f t="shared" si="46"/>
        <v>80.083910675133268</v>
      </c>
      <c r="BR54" s="3">
        <v>67.8</v>
      </c>
      <c r="BS54" s="3">
        <v>147</v>
      </c>
      <c r="BT54">
        <f t="shared" si="47"/>
        <v>0.04</v>
      </c>
      <c r="BU54">
        <f t="shared" si="48"/>
        <v>-3.2188758248682006</v>
      </c>
      <c r="BV54" s="3">
        <f t="shared" si="49"/>
        <v>40</v>
      </c>
      <c r="BW54">
        <f t="shared" si="50"/>
        <v>390.18586320650769</v>
      </c>
      <c r="BX54">
        <f t="shared" si="51"/>
        <v>117.03586320650771</v>
      </c>
      <c r="BY54" s="3">
        <v>70.3</v>
      </c>
      <c r="BZ54" s="3">
        <v>143</v>
      </c>
      <c r="CA54">
        <f t="shared" si="52"/>
        <v>0.04</v>
      </c>
      <c r="CB54">
        <f t="shared" si="53"/>
        <v>-3.2188758248682006</v>
      </c>
      <c r="CC54" s="3">
        <f t="shared" si="54"/>
        <v>40</v>
      </c>
      <c r="CD54">
        <f t="shared" si="55"/>
        <v>414.10588846030407</v>
      </c>
      <c r="CE54">
        <f t="shared" si="56"/>
        <v>140.9558884603041</v>
      </c>
    </row>
    <row r="55" spans="5:83" x14ac:dyDescent="0.35">
      <c r="E55">
        <v>63.6</v>
      </c>
      <c r="F55">
        <v>155</v>
      </c>
      <c r="G55">
        <f t="shared" ref="G55:G84" si="64">I55/1000</f>
        <v>4.1000000000000002E-2</v>
      </c>
      <c r="H55">
        <f t="shared" si="60"/>
        <v>-3.1941832122778293</v>
      </c>
      <c r="I55">
        <f t="shared" si="63"/>
        <v>41</v>
      </c>
      <c r="J55">
        <f t="shared" si="61"/>
        <v>350.30121105977736</v>
      </c>
      <c r="K55">
        <f t="shared" si="62"/>
        <v>77.151211059777381</v>
      </c>
      <c r="L55" s="3">
        <f t="shared" si="58"/>
        <v>41</v>
      </c>
      <c r="N55">
        <v>50</v>
      </c>
      <c r="O55">
        <v>141</v>
      </c>
      <c r="P55">
        <f t="shared" si="6"/>
        <v>4.1000000000000002E-2</v>
      </c>
      <c r="Q55">
        <f t="shared" si="7"/>
        <v>-3.1941832122778293</v>
      </c>
      <c r="R55" s="3">
        <f t="shared" si="8"/>
        <v>41</v>
      </c>
      <c r="S55">
        <f t="shared" si="9"/>
        <v>298.40407000809603</v>
      </c>
      <c r="T55">
        <f t="shared" si="10"/>
        <v>25.254070008096051</v>
      </c>
      <c r="U55">
        <v>51.3</v>
      </c>
      <c r="V55">
        <v>153</v>
      </c>
      <c r="W55">
        <f t="shared" si="11"/>
        <v>4.1000000000000002E-2</v>
      </c>
      <c r="X55">
        <f t="shared" si="12"/>
        <v>-3.1941832122778293</v>
      </c>
      <c r="Y55" s="3">
        <f t="shared" si="13"/>
        <v>41</v>
      </c>
      <c r="Z55">
        <f t="shared" si="14"/>
        <v>285.70149825546451</v>
      </c>
      <c r="AA55">
        <f t="shared" si="15"/>
        <v>12.551498255464537</v>
      </c>
      <c r="AB55">
        <v>69.5</v>
      </c>
      <c r="AC55">
        <v>151</v>
      </c>
      <c r="AD55">
        <f t="shared" si="16"/>
        <v>4.1000000000000002E-2</v>
      </c>
      <c r="AE55">
        <f t="shared" si="17"/>
        <v>-3.1941832122778293</v>
      </c>
      <c r="AF55">
        <f t="shared" si="18"/>
        <v>41</v>
      </c>
      <c r="AG55">
        <f t="shared" si="19"/>
        <v>391.42131463618216</v>
      </c>
      <c r="AH55">
        <f t="shared" si="20"/>
        <v>118.27131463618218</v>
      </c>
      <c r="AI55">
        <v>66.5</v>
      </c>
      <c r="AJ55">
        <v>155</v>
      </c>
      <c r="AK55">
        <f t="shared" si="21"/>
        <v>4.1000000000000002E-2</v>
      </c>
      <c r="AL55">
        <f t="shared" si="22"/>
        <v>-3.1941832122778293</v>
      </c>
      <c r="AM55">
        <f t="shared" si="23"/>
        <v>41</v>
      </c>
      <c r="AN55">
        <f t="shared" si="24"/>
        <v>366.27406502319491</v>
      </c>
      <c r="AO55">
        <f t="shared" si="25"/>
        <v>93.12406502319493</v>
      </c>
      <c r="AP55">
        <v>69.5</v>
      </c>
      <c r="AQ55">
        <v>134</v>
      </c>
      <c r="AR55">
        <f t="shared" si="26"/>
        <v>4.1000000000000002E-2</v>
      </c>
      <c r="AS55">
        <f t="shared" si="27"/>
        <v>-3.1941832122778293</v>
      </c>
      <c r="AT55">
        <f t="shared" si="28"/>
        <v>41</v>
      </c>
      <c r="AU55">
        <f t="shared" si="29"/>
        <v>432.86528406550337</v>
      </c>
      <c r="AV55">
        <f t="shared" si="30"/>
        <v>159.7152840655034</v>
      </c>
      <c r="AW55" s="3">
        <f t="shared" si="31"/>
        <v>41</v>
      </c>
      <c r="AX55" s="3">
        <f t="shared" si="32"/>
        <v>77.151211059777381</v>
      </c>
      <c r="AY55" s="3">
        <f t="shared" si="33"/>
        <v>25.254070008096051</v>
      </c>
      <c r="BA55" s="3">
        <f t="shared" si="57"/>
        <v>49</v>
      </c>
      <c r="BB55" s="3">
        <f t="shared" si="34"/>
        <v>322.14999999999998</v>
      </c>
      <c r="BC55" s="3">
        <f t="shared" si="35"/>
        <v>1.0707059672592836</v>
      </c>
      <c r="BD55" s="3">
        <f t="shared" si="36"/>
        <v>11.768089624156701</v>
      </c>
      <c r="BE55" s="3">
        <f t="shared" si="37"/>
        <v>117.68089624156701</v>
      </c>
      <c r="BF55" s="3">
        <v>41</v>
      </c>
      <c r="BG55" s="3">
        <f t="shared" si="38"/>
        <v>4.0999999999999996</v>
      </c>
      <c r="BH55" s="3">
        <f t="shared" si="39"/>
        <v>0.61278385671973545</v>
      </c>
      <c r="BI55" s="3">
        <f t="shared" si="40"/>
        <v>302.50099877648489</v>
      </c>
      <c r="BJ55" s="3">
        <f t="shared" si="41"/>
        <v>29.350998776484914</v>
      </c>
      <c r="BK55">
        <v>58.2</v>
      </c>
      <c r="BL55">
        <v>138</v>
      </c>
      <c r="BM55">
        <f t="shared" si="42"/>
        <v>4.1000000000000002E-2</v>
      </c>
      <c r="BN55">
        <f t="shared" si="43"/>
        <v>-3.1941832122778293</v>
      </c>
      <c r="BO55">
        <f t="shared" si="44"/>
        <v>41</v>
      </c>
      <c r="BP55">
        <f t="shared" si="45"/>
        <v>353.6746141486538</v>
      </c>
      <c r="BQ55">
        <f t="shared" si="46"/>
        <v>80.524614148653825</v>
      </c>
      <c r="BR55" s="3">
        <v>67.8</v>
      </c>
      <c r="BS55" s="3">
        <v>147</v>
      </c>
      <c r="BT55">
        <f t="shared" si="47"/>
        <v>4.1000000000000002E-2</v>
      </c>
      <c r="BU55">
        <f t="shared" si="48"/>
        <v>-3.1941832122778293</v>
      </c>
      <c r="BV55" s="3">
        <f t="shared" si="49"/>
        <v>41</v>
      </c>
      <c r="BW55">
        <f t="shared" si="50"/>
        <v>390.64742513901825</v>
      </c>
      <c r="BX55">
        <f t="shared" si="51"/>
        <v>117.49742513901828</v>
      </c>
      <c r="BY55" s="3">
        <v>70.3</v>
      </c>
      <c r="BZ55" s="3">
        <v>143</v>
      </c>
      <c r="CA55">
        <f t="shared" si="52"/>
        <v>4.1000000000000002E-2</v>
      </c>
      <c r="CB55">
        <f t="shared" si="53"/>
        <v>-3.1941832122778293</v>
      </c>
      <c r="CC55" s="3">
        <f t="shared" si="54"/>
        <v>41</v>
      </c>
      <c r="CD55">
        <f t="shared" si="55"/>
        <v>414.60730217442597</v>
      </c>
      <c r="CE55">
        <f t="shared" si="56"/>
        <v>141.45730217442599</v>
      </c>
    </row>
    <row r="56" spans="5:83" x14ac:dyDescent="0.35">
      <c r="E56">
        <v>63.6</v>
      </c>
      <c r="F56">
        <v>155</v>
      </c>
      <c r="G56">
        <f t="shared" si="64"/>
        <v>4.2000000000000003E-2</v>
      </c>
      <c r="H56">
        <f t="shared" si="60"/>
        <v>-3.1700856606987688</v>
      </c>
      <c r="I56">
        <f t="shared" si="63"/>
        <v>42</v>
      </c>
      <c r="J56">
        <f t="shared" si="61"/>
        <v>350.68821443266819</v>
      </c>
      <c r="K56">
        <f t="shared" si="62"/>
        <v>77.538214432668212</v>
      </c>
      <c r="L56" s="3">
        <f t="shared" si="58"/>
        <v>42</v>
      </c>
      <c r="N56">
        <v>50</v>
      </c>
      <c r="O56">
        <v>141</v>
      </c>
      <c r="P56">
        <f t="shared" si="6"/>
        <v>4.2000000000000003E-2</v>
      </c>
      <c r="Q56">
        <f t="shared" si="7"/>
        <v>-3.1700856606987688</v>
      </c>
      <c r="R56" s="3">
        <f t="shared" si="8"/>
        <v>42</v>
      </c>
      <c r="S56">
        <f t="shared" si="9"/>
        <v>298.76131665304973</v>
      </c>
      <c r="T56">
        <f t="shared" si="10"/>
        <v>25.611316653049755</v>
      </c>
      <c r="U56">
        <v>51.3</v>
      </c>
      <c r="V56">
        <v>153</v>
      </c>
      <c r="W56">
        <f t="shared" si="11"/>
        <v>4.2000000000000003E-2</v>
      </c>
      <c r="X56">
        <f t="shared" si="12"/>
        <v>-3.1700856606987688</v>
      </c>
      <c r="Y56" s="3">
        <f t="shared" si="13"/>
        <v>42</v>
      </c>
      <c r="Z56">
        <f t="shared" si="14"/>
        <v>286.02065321906281</v>
      </c>
      <c r="AA56">
        <f t="shared" si="15"/>
        <v>12.870653219062831</v>
      </c>
      <c r="AB56">
        <v>69.5</v>
      </c>
      <c r="AC56">
        <v>151</v>
      </c>
      <c r="AD56">
        <f t="shared" si="16"/>
        <v>4.2000000000000003E-2</v>
      </c>
      <c r="AE56">
        <f t="shared" si="17"/>
        <v>-3.1700856606987688</v>
      </c>
      <c r="AF56">
        <f t="shared" si="18"/>
        <v>42</v>
      </c>
      <c r="AG56">
        <f t="shared" si="19"/>
        <v>391.86349915648651</v>
      </c>
      <c r="AH56">
        <f t="shared" si="20"/>
        <v>118.71349915648653</v>
      </c>
      <c r="AI56">
        <v>66.5</v>
      </c>
      <c r="AJ56">
        <v>155</v>
      </c>
      <c r="AK56">
        <f t="shared" si="21"/>
        <v>4.2000000000000003E-2</v>
      </c>
      <c r="AL56">
        <f t="shared" si="22"/>
        <v>-3.1700856606987688</v>
      </c>
      <c r="AM56">
        <f t="shared" si="23"/>
        <v>42</v>
      </c>
      <c r="AN56">
        <f t="shared" si="24"/>
        <v>366.67871477629615</v>
      </c>
      <c r="AO56">
        <f t="shared" si="25"/>
        <v>93.528714776296169</v>
      </c>
      <c r="AP56">
        <v>69.5</v>
      </c>
      <c r="AQ56">
        <v>134</v>
      </c>
      <c r="AR56">
        <f t="shared" si="26"/>
        <v>4.2000000000000003E-2</v>
      </c>
      <c r="AS56">
        <f t="shared" si="27"/>
        <v>-3.1700856606987688</v>
      </c>
      <c r="AT56">
        <f t="shared" si="28"/>
        <v>42</v>
      </c>
      <c r="AU56">
        <f t="shared" si="29"/>
        <v>433.40612811510272</v>
      </c>
      <c r="AV56">
        <f t="shared" si="30"/>
        <v>160.25612811510274</v>
      </c>
      <c r="AW56" s="3">
        <f t="shared" si="31"/>
        <v>42</v>
      </c>
      <c r="AX56" s="3">
        <f t="shared" si="32"/>
        <v>77.538214432668212</v>
      </c>
      <c r="AY56" s="3">
        <f t="shared" si="33"/>
        <v>25.611316653049755</v>
      </c>
      <c r="BA56" s="3">
        <f t="shared" si="57"/>
        <v>50</v>
      </c>
      <c r="BB56" s="3">
        <f t="shared" si="34"/>
        <v>323.14999999999998</v>
      </c>
      <c r="BC56" s="3">
        <f t="shared" si="35"/>
        <v>1.0923228556393596</v>
      </c>
      <c r="BD56" s="3">
        <f t="shared" si="36"/>
        <v>12.368665815644301</v>
      </c>
      <c r="BE56" s="3">
        <f t="shared" si="37"/>
        <v>123.686658156443</v>
      </c>
      <c r="BF56" s="3">
        <v>42</v>
      </c>
      <c r="BG56" s="3">
        <f t="shared" si="38"/>
        <v>4.2</v>
      </c>
      <c r="BH56" s="3">
        <f t="shared" si="39"/>
        <v>0.62324929039790045</v>
      </c>
      <c r="BI56" s="3">
        <f t="shared" si="40"/>
        <v>302.91965882929702</v>
      </c>
      <c r="BJ56" s="3">
        <f t="shared" si="41"/>
        <v>29.769658829297043</v>
      </c>
      <c r="BK56">
        <v>58.2</v>
      </c>
      <c r="BL56">
        <v>138</v>
      </c>
      <c r="BM56">
        <f t="shared" si="42"/>
        <v>4.2000000000000003E-2</v>
      </c>
      <c r="BN56">
        <f t="shared" si="43"/>
        <v>-3.1700856606987688</v>
      </c>
      <c r="BO56">
        <f t="shared" si="44"/>
        <v>42</v>
      </c>
      <c r="BP56">
        <f t="shared" si="45"/>
        <v>354.10575874721462</v>
      </c>
      <c r="BQ56">
        <f t="shared" si="46"/>
        <v>80.955758747214645</v>
      </c>
      <c r="BR56" s="3">
        <v>67.8</v>
      </c>
      <c r="BS56" s="3">
        <v>147</v>
      </c>
      <c r="BT56">
        <f t="shared" si="47"/>
        <v>4.2000000000000003E-2</v>
      </c>
      <c r="BU56">
        <f t="shared" si="48"/>
        <v>-3.1700856606987688</v>
      </c>
      <c r="BV56" s="3">
        <f t="shared" si="49"/>
        <v>42</v>
      </c>
      <c r="BW56">
        <f t="shared" si="50"/>
        <v>391.09891805748305</v>
      </c>
      <c r="BX56">
        <f t="shared" si="51"/>
        <v>117.94891805748307</v>
      </c>
      <c r="BY56" s="3">
        <v>70.3</v>
      </c>
      <c r="BZ56" s="3">
        <v>143</v>
      </c>
      <c r="CA56">
        <f t="shared" si="52"/>
        <v>4.2000000000000003E-2</v>
      </c>
      <c r="CB56">
        <f t="shared" si="53"/>
        <v>-3.1700856606987688</v>
      </c>
      <c r="CC56" s="3">
        <f t="shared" si="54"/>
        <v>42</v>
      </c>
      <c r="CD56">
        <f t="shared" si="55"/>
        <v>415.0978045491126</v>
      </c>
      <c r="CE56">
        <f t="shared" si="56"/>
        <v>141.94780454911262</v>
      </c>
    </row>
    <row r="57" spans="5:83" x14ac:dyDescent="0.35">
      <c r="E57">
        <v>63.6</v>
      </c>
      <c r="F57">
        <v>155</v>
      </c>
      <c r="G57">
        <f t="shared" si="64"/>
        <v>4.2999999999999997E-2</v>
      </c>
      <c r="H57">
        <f t="shared" si="60"/>
        <v>-3.1465551632885749</v>
      </c>
      <c r="I57">
        <f t="shared" si="63"/>
        <v>43</v>
      </c>
      <c r="J57">
        <f t="shared" si="61"/>
        <v>351.06693704024724</v>
      </c>
      <c r="K57">
        <f t="shared" si="62"/>
        <v>77.916937040247262</v>
      </c>
      <c r="L57" s="3">
        <f t="shared" si="58"/>
        <v>43</v>
      </c>
      <c r="N57">
        <v>50</v>
      </c>
      <c r="O57">
        <v>141</v>
      </c>
      <c r="P57">
        <f t="shared" si="6"/>
        <v>4.2999999999999997E-2</v>
      </c>
      <c r="Q57">
        <f t="shared" si="7"/>
        <v>-3.1465551632885749</v>
      </c>
      <c r="R57" s="3">
        <f t="shared" si="8"/>
        <v>43</v>
      </c>
      <c r="S57">
        <f t="shared" si="9"/>
        <v>299.11098310443998</v>
      </c>
      <c r="T57">
        <f t="shared" si="10"/>
        <v>25.960983104440004</v>
      </c>
      <c r="U57">
        <v>51.3</v>
      </c>
      <c r="V57">
        <v>153</v>
      </c>
      <c r="W57">
        <f t="shared" si="11"/>
        <v>4.2999999999999997E-2</v>
      </c>
      <c r="X57">
        <f t="shared" si="12"/>
        <v>-3.1465551632885749</v>
      </c>
      <c r="Y57" s="3">
        <f t="shared" si="13"/>
        <v>43</v>
      </c>
      <c r="Z57">
        <f t="shared" si="14"/>
        <v>286.33298678384057</v>
      </c>
      <c r="AA57">
        <f t="shared" si="15"/>
        <v>13.18298678384059</v>
      </c>
      <c r="AB57">
        <v>69.5</v>
      </c>
      <c r="AC57">
        <v>151</v>
      </c>
      <c r="AD57">
        <f t="shared" si="16"/>
        <v>4.2999999999999997E-2</v>
      </c>
      <c r="AE57">
        <f t="shared" si="17"/>
        <v>-3.1465551632885749</v>
      </c>
      <c r="AF57">
        <f t="shared" si="18"/>
        <v>43</v>
      </c>
      <c r="AG57">
        <f t="shared" si="19"/>
        <v>392.29624350271627</v>
      </c>
      <c r="AH57">
        <f t="shared" si="20"/>
        <v>119.14624350271629</v>
      </c>
      <c r="AI57">
        <v>66.5</v>
      </c>
      <c r="AJ57">
        <v>155</v>
      </c>
      <c r="AK57">
        <f t="shared" si="21"/>
        <v>4.2999999999999997E-2</v>
      </c>
      <c r="AL57">
        <f t="shared" si="22"/>
        <v>-3.1465551632885749</v>
      </c>
      <c r="AM57">
        <f t="shared" si="23"/>
        <v>43</v>
      </c>
      <c r="AN57">
        <f t="shared" si="24"/>
        <v>367.0747061820195</v>
      </c>
      <c r="AO57">
        <f t="shared" si="25"/>
        <v>93.92470618201952</v>
      </c>
      <c r="AP57">
        <v>69.5</v>
      </c>
      <c r="AQ57">
        <v>134</v>
      </c>
      <c r="AR57">
        <f t="shared" si="26"/>
        <v>4.2999999999999997E-2</v>
      </c>
      <c r="AS57">
        <f t="shared" si="27"/>
        <v>-3.1465551632885749</v>
      </c>
      <c r="AT57">
        <f t="shared" si="28"/>
        <v>43</v>
      </c>
      <c r="AU57">
        <f t="shared" si="29"/>
        <v>433.93555101259994</v>
      </c>
      <c r="AV57">
        <f t="shared" si="30"/>
        <v>160.78555101259997</v>
      </c>
      <c r="AW57" s="3">
        <f t="shared" si="31"/>
        <v>43</v>
      </c>
      <c r="AX57" s="3">
        <f t="shared" si="32"/>
        <v>77.916937040247262</v>
      </c>
      <c r="AY57" s="3">
        <f t="shared" si="33"/>
        <v>25.960983104440004</v>
      </c>
      <c r="BA57" s="3">
        <f t="shared" si="57"/>
        <v>51</v>
      </c>
      <c r="BB57" s="3">
        <f t="shared" si="34"/>
        <v>324.14999999999998</v>
      </c>
      <c r="BC57" s="3">
        <f t="shared" si="35"/>
        <v>1.113788603391014</v>
      </c>
      <c r="BD57" s="3">
        <f t="shared" si="36"/>
        <v>12.995368632071916</v>
      </c>
      <c r="BE57" s="3">
        <f t="shared" si="37"/>
        <v>129.95368632071916</v>
      </c>
      <c r="BF57" s="3">
        <v>43</v>
      </c>
      <c r="BG57" s="3">
        <f t="shared" si="38"/>
        <v>4.3</v>
      </c>
      <c r="BH57" s="3">
        <f t="shared" si="39"/>
        <v>0.63346845557958653</v>
      </c>
      <c r="BI57" s="3">
        <f t="shared" si="40"/>
        <v>303.32974852348144</v>
      </c>
      <c r="BJ57" s="3">
        <f t="shared" si="41"/>
        <v>30.179748523481464</v>
      </c>
      <c r="BK57">
        <v>58.2</v>
      </c>
      <c r="BL57">
        <v>138</v>
      </c>
      <c r="BM57">
        <f t="shared" si="42"/>
        <v>4.2999999999999997E-2</v>
      </c>
      <c r="BN57">
        <f t="shared" si="43"/>
        <v>-3.1465551632885749</v>
      </c>
      <c r="BO57">
        <f t="shared" si="44"/>
        <v>43</v>
      </c>
      <c r="BP57">
        <f t="shared" si="45"/>
        <v>354.52777338364473</v>
      </c>
      <c r="BQ57">
        <f t="shared" si="46"/>
        <v>81.377773383644751</v>
      </c>
      <c r="BR57" s="3">
        <v>67.8</v>
      </c>
      <c r="BS57" s="3">
        <v>147</v>
      </c>
      <c r="BT57">
        <f t="shared" si="47"/>
        <v>4.2999999999999997E-2</v>
      </c>
      <c r="BU57">
        <f t="shared" si="48"/>
        <v>-3.1465551632885749</v>
      </c>
      <c r="BV57" s="3">
        <f t="shared" si="49"/>
        <v>43</v>
      </c>
      <c r="BW57">
        <f t="shared" si="50"/>
        <v>391.54079484116829</v>
      </c>
      <c r="BX57">
        <f t="shared" si="51"/>
        <v>118.39079484116832</v>
      </c>
      <c r="BY57" s="3">
        <v>70.3</v>
      </c>
      <c r="BZ57" s="3">
        <v>143</v>
      </c>
      <c r="CA57">
        <f t="shared" si="52"/>
        <v>4.2999999999999997E-2</v>
      </c>
      <c r="CB57">
        <f t="shared" si="53"/>
        <v>-3.1465551632885749</v>
      </c>
      <c r="CC57" s="3">
        <f t="shared" si="54"/>
        <v>43</v>
      </c>
      <c r="CD57">
        <f t="shared" si="55"/>
        <v>415.57788584517795</v>
      </c>
      <c r="CE57">
        <f t="shared" si="56"/>
        <v>142.42788584517797</v>
      </c>
    </row>
    <row r="58" spans="5:83" x14ac:dyDescent="0.35">
      <c r="E58">
        <v>63.6</v>
      </c>
      <c r="F58">
        <v>155</v>
      </c>
      <c r="G58">
        <f t="shared" si="64"/>
        <v>4.3999999999999997E-2</v>
      </c>
      <c r="H58">
        <f t="shared" si="60"/>
        <v>-3.1235656450638758</v>
      </c>
      <c r="I58">
        <f t="shared" si="63"/>
        <v>44</v>
      </c>
      <c r="J58">
        <f t="shared" si="61"/>
        <v>351.43774344256417</v>
      </c>
      <c r="K58">
        <f t="shared" si="62"/>
        <v>78.287743442564192</v>
      </c>
      <c r="L58" s="3">
        <f t="shared" si="58"/>
        <v>44</v>
      </c>
      <c r="N58">
        <v>50</v>
      </c>
      <c r="O58">
        <v>141</v>
      </c>
      <c r="P58">
        <f t="shared" si="6"/>
        <v>4.3999999999999997E-2</v>
      </c>
      <c r="Q58">
        <f t="shared" si="7"/>
        <v>-3.1235656450638758</v>
      </c>
      <c r="R58" s="3">
        <f t="shared" si="8"/>
        <v>44</v>
      </c>
      <c r="S58">
        <f t="shared" si="9"/>
        <v>299.45340191546188</v>
      </c>
      <c r="T58">
        <f t="shared" si="10"/>
        <v>26.303401915461905</v>
      </c>
      <c r="U58">
        <v>51.3</v>
      </c>
      <c r="V58">
        <v>153</v>
      </c>
      <c r="W58">
        <f t="shared" si="11"/>
        <v>4.3999999999999997E-2</v>
      </c>
      <c r="X58">
        <f t="shared" si="12"/>
        <v>-3.1235656450638758</v>
      </c>
      <c r="Y58" s="3">
        <f t="shared" si="13"/>
        <v>44</v>
      </c>
      <c r="Z58">
        <f t="shared" si="14"/>
        <v>286.63879912100447</v>
      </c>
      <c r="AA58">
        <f t="shared" si="15"/>
        <v>13.48879912100449</v>
      </c>
      <c r="AB58">
        <v>69.5</v>
      </c>
      <c r="AC58">
        <v>151</v>
      </c>
      <c r="AD58">
        <f t="shared" si="16"/>
        <v>4.3999999999999997E-2</v>
      </c>
      <c r="AE58">
        <f t="shared" si="17"/>
        <v>-3.1235656450638758</v>
      </c>
      <c r="AF58">
        <f t="shared" si="18"/>
        <v>44</v>
      </c>
      <c r="AG58">
        <f t="shared" si="19"/>
        <v>392.71996288527038</v>
      </c>
      <c r="AH58">
        <f t="shared" si="20"/>
        <v>119.5699628852704</v>
      </c>
      <c r="AI58">
        <v>66.5</v>
      </c>
      <c r="AJ58">
        <v>155</v>
      </c>
      <c r="AK58">
        <f t="shared" si="21"/>
        <v>4.3999999999999997E-2</v>
      </c>
      <c r="AL58">
        <f t="shared" si="22"/>
        <v>-3.1235656450638758</v>
      </c>
      <c r="AM58">
        <f t="shared" si="23"/>
        <v>44</v>
      </c>
      <c r="AN58">
        <f t="shared" si="24"/>
        <v>367.46242042343579</v>
      </c>
      <c r="AO58">
        <f t="shared" si="25"/>
        <v>94.31242042343581</v>
      </c>
      <c r="AP58">
        <v>69.5</v>
      </c>
      <c r="AQ58">
        <v>134</v>
      </c>
      <c r="AR58">
        <f t="shared" si="26"/>
        <v>4.3999999999999997E-2</v>
      </c>
      <c r="AS58">
        <f t="shared" si="27"/>
        <v>-3.1235656450638758</v>
      </c>
      <c r="AT58">
        <f t="shared" si="28"/>
        <v>44</v>
      </c>
      <c r="AU58">
        <f t="shared" si="29"/>
        <v>434.45405283617742</v>
      </c>
      <c r="AV58">
        <f t="shared" si="30"/>
        <v>161.30405283617745</v>
      </c>
      <c r="AW58" s="3">
        <f t="shared" si="31"/>
        <v>44</v>
      </c>
      <c r="AX58" s="3">
        <f t="shared" si="32"/>
        <v>78.287743442564192</v>
      </c>
      <c r="AY58" s="3">
        <f t="shared" si="33"/>
        <v>26.303401915461905</v>
      </c>
      <c r="BA58" s="3">
        <f t="shared" si="57"/>
        <v>52</v>
      </c>
      <c r="BB58" s="3">
        <f t="shared" si="34"/>
        <v>325.14999999999998</v>
      </c>
      <c r="BC58" s="3">
        <f t="shared" si="35"/>
        <v>1.1351047901062516</v>
      </c>
      <c r="BD58" s="3">
        <f t="shared" si="36"/>
        <v>13.649124340373039</v>
      </c>
      <c r="BE58" s="3">
        <f t="shared" si="37"/>
        <v>136.49124340373038</v>
      </c>
      <c r="BF58" s="3">
        <v>44</v>
      </c>
      <c r="BG58" s="3">
        <f t="shared" si="38"/>
        <v>4.4000000000000004</v>
      </c>
      <c r="BH58" s="3">
        <f t="shared" si="39"/>
        <v>0.64345267648618742</v>
      </c>
      <c r="BI58" s="3">
        <f t="shared" si="40"/>
        <v>303.73163852081251</v>
      </c>
      <c r="BJ58" s="3">
        <f t="shared" si="41"/>
        <v>30.581638520812533</v>
      </c>
      <c r="BK58">
        <v>58.2</v>
      </c>
      <c r="BL58">
        <v>138</v>
      </c>
      <c r="BM58">
        <f t="shared" si="42"/>
        <v>4.3999999999999997E-2</v>
      </c>
      <c r="BN58">
        <f t="shared" si="43"/>
        <v>-3.1235656450638758</v>
      </c>
      <c r="BO58">
        <f t="shared" si="44"/>
        <v>44</v>
      </c>
      <c r="BP58">
        <f t="shared" si="45"/>
        <v>354.94105827234529</v>
      </c>
      <c r="BQ58">
        <f t="shared" si="46"/>
        <v>81.79105827234531</v>
      </c>
      <c r="BR58" s="3">
        <v>67.8</v>
      </c>
      <c r="BS58" s="3">
        <v>147</v>
      </c>
      <c r="BT58">
        <f t="shared" si="47"/>
        <v>4.3999999999999997E-2</v>
      </c>
      <c r="BU58">
        <f t="shared" si="48"/>
        <v>-3.1235656450638758</v>
      </c>
      <c r="BV58" s="3">
        <f t="shared" si="49"/>
        <v>44</v>
      </c>
      <c r="BW58">
        <f t="shared" si="50"/>
        <v>391.97347802281809</v>
      </c>
      <c r="BX58">
        <f t="shared" si="51"/>
        <v>118.82347802281811</v>
      </c>
      <c r="BY58" s="3">
        <v>70.3</v>
      </c>
      <c r="BZ58" s="3">
        <v>143</v>
      </c>
      <c r="CA58">
        <f t="shared" si="52"/>
        <v>4.3999999999999997E-2</v>
      </c>
      <c r="CB58">
        <f t="shared" si="53"/>
        <v>-3.1235656450638758</v>
      </c>
      <c r="CC58" s="3">
        <f t="shared" si="54"/>
        <v>44</v>
      </c>
      <c r="CD58">
        <f t="shared" si="55"/>
        <v>416.04800349289604</v>
      </c>
      <c r="CE58">
        <f t="shared" si="56"/>
        <v>142.89800349289607</v>
      </c>
    </row>
    <row r="59" spans="5:83" x14ac:dyDescent="0.35">
      <c r="E59">
        <v>63.6</v>
      </c>
      <c r="F59">
        <v>155</v>
      </c>
      <c r="G59">
        <f t="shared" si="64"/>
        <v>4.4999999999999998E-2</v>
      </c>
      <c r="H59">
        <f t="shared" si="60"/>
        <v>-3.1010927892118172</v>
      </c>
      <c r="I59">
        <f t="shared" si="63"/>
        <v>45</v>
      </c>
      <c r="J59">
        <f t="shared" si="61"/>
        <v>351.80097429311621</v>
      </c>
      <c r="K59">
        <f t="shared" si="62"/>
        <v>78.650974293116235</v>
      </c>
      <c r="L59" s="3">
        <f t="shared" si="58"/>
        <v>45</v>
      </c>
      <c r="N59">
        <v>50</v>
      </c>
      <c r="O59">
        <v>141</v>
      </c>
      <c r="P59">
        <f t="shared" si="6"/>
        <v>4.4999999999999998E-2</v>
      </c>
      <c r="Q59">
        <f t="shared" si="7"/>
        <v>-3.1010927892118172</v>
      </c>
      <c r="R59" s="3">
        <f t="shared" si="8"/>
        <v>45</v>
      </c>
      <c r="S59">
        <f t="shared" si="9"/>
        <v>299.78888387872229</v>
      </c>
      <c r="T59">
        <f t="shared" si="10"/>
        <v>26.638883878722311</v>
      </c>
      <c r="U59">
        <v>51.3</v>
      </c>
      <c r="V59">
        <v>153</v>
      </c>
      <c r="W59">
        <f t="shared" si="11"/>
        <v>4.4999999999999998E-2</v>
      </c>
      <c r="X59">
        <f t="shared" si="12"/>
        <v>-3.1010927892118172</v>
      </c>
      <c r="Y59" s="3">
        <f t="shared" si="13"/>
        <v>45</v>
      </c>
      <c r="Z59">
        <f t="shared" si="14"/>
        <v>286.93837072330086</v>
      </c>
      <c r="AA59">
        <f t="shared" si="15"/>
        <v>13.788370723300886</v>
      </c>
      <c r="AB59">
        <v>69.5</v>
      </c>
      <c r="AC59">
        <v>151</v>
      </c>
      <c r="AD59">
        <f t="shared" si="16"/>
        <v>4.4999999999999998E-2</v>
      </c>
      <c r="AE59">
        <f t="shared" si="17"/>
        <v>-3.1010927892118172</v>
      </c>
      <c r="AF59">
        <f t="shared" si="18"/>
        <v>45</v>
      </c>
      <c r="AG59">
        <f t="shared" si="19"/>
        <v>393.13504530245706</v>
      </c>
      <c r="AH59">
        <f t="shared" si="20"/>
        <v>119.98504530245708</v>
      </c>
      <c r="AI59">
        <v>66.5</v>
      </c>
      <c r="AJ59">
        <v>155</v>
      </c>
      <c r="AK59">
        <f t="shared" si="21"/>
        <v>4.4999999999999998E-2</v>
      </c>
      <c r="AL59">
        <f t="shared" si="22"/>
        <v>-3.1010927892118172</v>
      </c>
      <c r="AM59">
        <f t="shared" si="23"/>
        <v>45</v>
      </c>
      <c r="AN59">
        <f t="shared" si="24"/>
        <v>367.84221368698473</v>
      </c>
      <c r="AO59">
        <f t="shared" si="25"/>
        <v>94.692213686984758</v>
      </c>
      <c r="AP59">
        <v>69.5</v>
      </c>
      <c r="AQ59">
        <v>134</v>
      </c>
      <c r="AR59">
        <f t="shared" si="26"/>
        <v>4.4999999999999998E-2</v>
      </c>
      <c r="AS59">
        <f t="shared" si="27"/>
        <v>-3.1010927892118172</v>
      </c>
      <c r="AT59">
        <f t="shared" si="28"/>
        <v>45</v>
      </c>
      <c r="AU59">
        <f t="shared" si="29"/>
        <v>434.962100980993</v>
      </c>
      <c r="AV59">
        <f t="shared" si="30"/>
        <v>161.81210098099302</v>
      </c>
      <c r="AW59" s="3">
        <f t="shared" si="31"/>
        <v>45</v>
      </c>
      <c r="AX59" s="3">
        <f t="shared" si="32"/>
        <v>78.650974293116235</v>
      </c>
      <c r="AY59" s="3">
        <f t="shared" si="33"/>
        <v>26.638883878722311</v>
      </c>
      <c r="BA59" s="3">
        <f t="shared" si="57"/>
        <v>53</v>
      </c>
      <c r="BB59" s="3">
        <f t="shared" si="34"/>
        <v>326.14999999999998</v>
      </c>
      <c r="BC59" s="3">
        <f t="shared" si="35"/>
        <v>1.1562729734421096</v>
      </c>
      <c r="BD59" s="3">
        <f t="shared" si="36"/>
        <v>14.330883761784396</v>
      </c>
      <c r="BE59" s="3">
        <f t="shared" si="37"/>
        <v>143.30883761784395</v>
      </c>
      <c r="BF59" s="3">
        <v>45</v>
      </c>
      <c r="BG59" s="3">
        <f t="shared" si="38"/>
        <v>4.5</v>
      </c>
      <c r="BH59" s="3">
        <f t="shared" si="39"/>
        <v>0.65321251377534373</v>
      </c>
      <c r="BI59" s="3">
        <f t="shared" si="40"/>
        <v>304.12567543933159</v>
      </c>
      <c r="BJ59" s="3">
        <f t="shared" si="41"/>
        <v>30.97567543933161</v>
      </c>
      <c r="BK59">
        <v>58.2</v>
      </c>
      <c r="BL59">
        <v>138</v>
      </c>
      <c r="BM59">
        <f t="shared" si="42"/>
        <v>4.4999999999999998E-2</v>
      </c>
      <c r="BN59">
        <f t="shared" si="43"/>
        <v>-3.1010927892118172</v>
      </c>
      <c r="BO59">
        <f t="shared" si="44"/>
        <v>45</v>
      </c>
      <c r="BP59">
        <f t="shared" si="45"/>
        <v>355.34598745299161</v>
      </c>
      <c r="BQ59">
        <f t="shared" si="46"/>
        <v>82.195987452991631</v>
      </c>
      <c r="BR59" s="3">
        <v>67.8</v>
      </c>
      <c r="BS59" s="3">
        <v>147</v>
      </c>
      <c r="BT59">
        <f t="shared" si="47"/>
        <v>4.4999999999999998E-2</v>
      </c>
      <c r="BU59">
        <f t="shared" si="48"/>
        <v>-3.1010927892118172</v>
      </c>
      <c r="BV59" s="3">
        <f t="shared" si="49"/>
        <v>45</v>
      </c>
      <c r="BW59">
        <f t="shared" si="50"/>
        <v>392.39736246008385</v>
      </c>
      <c r="BX59">
        <f t="shared" si="51"/>
        <v>119.24736246008388</v>
      </c>
      <c r="BY59" s="3">
        <v>70.3</v>
      </c>
      <c r="BZ59" s="3">
        <v>143</v>
      </c>
      <c r="CA59">
        <f t="shared" si="52"/>
        <v>4.4999999999999998E-2</v>
      </c>
      <c r="CB59">
        <f t="shared" si="53"/>
        <v>-3.1010927892118172</v>
      </c>
      <c r="CC59" s="3">
        <f t="shared" si="54"/>
        <v>45</v>
      </c>
      <c r="CD59">
        <f t="shared" si="55"/>
        <v>416.50858498079162</v>
      </c>
      <c r="CE59">
        <f t="shared" si="56"/>
        <v>143.35858498079165</v>
      </c>
    </row>
    <row r="60" spans="5:83" x14ac:dyDescent="0.35">
      <c r="E60">
        <v>63.6</v>
      </c>
      <c r="F60">
        <v>155</v>
      </c>
      <c r="G60">
        <f t="shared" si="64"/>
        <v>4.5999999999999999E-2</v>
      </c>
      <c r="H60">
        <f t="shared" si="60"/>
        <v>-3.0791138824930422</v>
      </c>
      <c r="I60">
        <f t="shared" si="63"/>
        <v>46</v>
      </c>
      <c r="J60">
        <f t="shared" si="61"/>
        <v>352.15694839875823</v>
      </c>
      <c r="K60">
        <f t="shared" si="62"/>
        <v>79.006948398758254</v>
      </c>
      <c r="L60" s="3">
        <f t="shared" si="58"/>
        <v>46</v>
      </c>
      <c r="N60">
        <v>50</v>
      </c>
      <c r="O60">
        <v>141</v>
      </c>
      <c r="P60">
        <f t="shared" si="6"/>
        <v>4.5999999999999999E-2</v>
      </c>
      <c r="Q60">
        <f t="shared" si="7"/>
        <v>-3.0791138824930422</v>
      </c>
      <c r="R60" s="3">
        <f t="shared" si="8"/>
        <v>46</v>
      </c>
      <c r="S60">
        <f t="shared" si="9"/>
        <v>300.11771989835</v>
      </c>
      <c r="T60">
        <f t="shared" si="10"/>
        <v>26.967719898350026</v>
      </c>
      <c r="U60">
        <v>51.3</v>
      </c>
      <c r="V60">
        <v>153</v>
      </c>
      <c r="W60">
        <f t="shared" si="11"/>
        <v>4.5999999999999999E-2</v>
      </c>
      <c r="X60">
        <f t="shared" si="12"/>
        <v>-3.0791138824930422</v>
      </c>
      <c r="Y60" s="3">
        <f t="shared" si="13"/>
        <v>46</v>
      </c>
      <c r="Z60">
        <f t="shared" si="14"/>
        <v>287.23196410026031</v>
      </c>
      <c r="AA60">
        <f t="shared" si="15"/>
        <v>14.081964100260336</v>
      </c>
      <c r="AB60">
        <v>69.5</v>
      </c>
      <c r="AC60">
        <v>151</v>
      </c>
      <c r="AD60">
        <f t="shared" si="16"/>
        <v>4.5999999999999999E-2</v>
      </c>
      <c r="AE60">
        <f t="shared" si="17"/>
        <v>-3.0791138824930422</v>
      </c>
      <c r="AF60">
        <f t="shared" si="18"/>
        <v>46</v>
      </c>
      <c r="AG60">
        <f t="shared" si="19"/>
        <v>393.54185388424463</v>
      </c>
      <c r="AH60">
        <f t="shared" si="20"/>
        <v>120.39185388424465</v>
      </c>
      <c r="AI60">
        <v>66.5</v>
      </c>
      <c r="AJ60">
        <v>155</v>
      </c>
      <c r="AK60">
        <f t="shared" si="21"/>
        <v>4.5999999999999999E-2</v>
      </c>
      <c r="AL60">
        <f t="shared" si="22"/>
        <v>-3.0791138824930422</v>
      </c>
      <c r="AM60">
        <f t="shared" si="23"/>
        <v>46</v>
      </c>
      <c r="AN60">
        <f t="shared" si="24"/>
        <v>368.21441931631171</v>
      </c>
      <c r="AO60">
        <f t="shared" si="25"/>
        <v>95.064419316311728</v>
      </c>
      <c r="AP60">
        <v>69.5</v>
      </c>
      <c r="AQ60">
        <v>134</v>
      </c>
      <c r="AR60">
        <f t="shared" si="26"/>
        <v>4.5999999999999999E-2</v>
      </c>
      <c r="AS60">
        <f t="shared" si="27"/>
        <v>-3.0791138824930422</v>
      </c>
      <c r="AT60">
        <f t="shared" si="28"/>
        <v>46</v>
      </c>
      <c r="AU60">
        <f t="shared" si="29"/>
        <v>435.4601329685479</v>
      </c>
      <c r="AV60">
        <f t="shared" si="30"/>
        <v>162.31013296854792</v>
      </c>
      <c r="AW60" s="3">
        <f t="shared" si="31"/>
        <v>46</v>
      </c>
      <c r="AX60" s="3">
        <f t="shared" si="32"/>
        <v>79.006948398758254</v>
      </c>
      <c r="AY60" s="3">
        <f t="shared" si="33"/>
        <v>26.967719898350026</v>
      </c>
      <c r="BA60" s="3">
        <f t="shared" si="57"/>
        <v>54</v>
      </c>
      <c r="BB60" s="3">
        <f t="shared" si="34"/>
        <v>327.14999999999998</v>
      </c>
      <c r="BC60" s="3">
        <f t="shared" si="35"/>
        <v>1.1772946895000853</v>
      </c>
      <c r="BD60" s="3">
        <f t="shared" si="36"/>
        <v>15.041622656604567</v>
      </c>
      <c r="BE60" s="3">
        <f t="shared" si="37"/>
        <v>150.41622656604568</v>
      </c>
      <c r="BF60" s="3">
        <v>46</v>
      </c>
      <c r="BG60" s="3">
        <f t="shared" si="38"/>
        <v>4.5999999999999996</v>
      </c>
      <c r="BH60" s="3">
        <f t="shared" si="39"/>
        <v>0.66275783168157409</v>
      </c>
      <c r="BI60" s="3">
        <f t="shared" si="40"/>
        <v>304.51218390912913</v>
      </c>
      <c r="BJ60" s="3">
        <f t="shared" si="41"/>
        <v>31.362183909129158</v>
      </c>
      <c r="BK60">
        <v>58.2</v>
      </c>
      <c r="BL60">
        <v>138</v>
      </c>
      <c r="BM60">
        <f t="shared" si="42"/>
        <v>4.5999999999999999E-2</v>
      </c>
      <c r="BN60">
        <f t="shared" si="43"/>
        <v>-3.0791138824930422</v>
      </c>
      <c r="BO60">
        <f t="shared" si="44"/>
        <v>46</v>
      </c>
      <c r="BP60">
        <f t="shared" si="45"/>
        <v>355.74291104158755</v>
      </c>
      <c r="BQ60">
        <f t="shared" si="46"/>
        <v>82.59291104158757</v>
      </c>
      <c r="BR60" s="3">
        <v>67.8</v>
      </c>
      <c r="BS60" s="3">
        <v>147</v>
      </c>
      <c r="BT60">
        <f t="shared" si="47"/>
        <v>4.5999999999999999E-2</v>
      </c>
      <c r="BU60">
        <f t="shared" si="48"/>
        <v>-3.0791138824930422</v>
      </c>
      <c r="BV60" s="3">
        <f t="shared" si="49"/>
        <v>46</v>
      </c>
      <c r="BW60">
        <f t="shared" si="50"/>
        <v>392.81281771811382</v>
      </c>
      <c r="BX60">
        <f t="shared" si="51"/>
        <v>119.66281771811384</v>
      </c>
      <c r="BY60" s="3">
        <v>70.3</v>
      </c>
      <c r="BZ60" s="3">
        <v>143</v>
      </c>
      <c r="CA60">
        <f t="shared" si="52"/>
        <v>4.5999999999999999E-2</v>
      </c>
      <c r="CB60">
        <f t="shared" si="53"/>
        <v>-3.0791138824930422</v>
      </c>
      <c r="CC60" s="3">
        <f t="shared" si="54"/>
        <v>46</v>
      </c>
      <c r="CD60">
        <f t="shared" si="55"/>
        <v>416.96003043219775</v>
      </c>
      <c r="CE60">
        <f t="shared" si="56"/>
        <v>143.81003043219778</v>
      </c>
    </row>
    <row r="61" spans="5:83" x14ac:dyDescent="0.35">
      <c r="E61">
        <v>63.6</v>
      </c>
      <c r="F61">
        <v>155</v>
      </c>
      <c r="G61">
        <f t="shared" si="64"/>
        <v>4.7E-2</v>
      </c>
      <c r="H61">
        <f t="shared" si="60"/>
        <v>-3.0576076772720784</v>
      </c>
      <c r="I61">
        <f t="shared" si="63"/>
        <v>47</v>
      </c>
      <c r="J61">
        <f t="shared" si="61"/>
        <v>352.50596456154761</v>
      </c>
      <c r="K61">
        <f t="shared" si="62"/>
        <v>79.355964561547637</v>
      </c>
      <c r="L61" s="3">
        <f t="shared" si="58"/>
        <v>47</v>
      </c>
      <c r="N61">
        <v>50</v>
      </c>
      <c r="O61">
        <v>141</v>
      </c>
      <c r="P61">
        <f t="shared" si="6"/>
        <v>4.7E-2</v>
      </c>
      <c r="Q61">
        <f t="shared" si="7"/>
        <v>-3.0576076772720784</v>
      </c>
      <c r="R61" s="3">
        <f t="shared" si="8"/>
        <v>47</v>
      </c>
      <c r="S61">
        <f t="shared" si="9"/>
        <v>300.44018266415804</v>
      </c>
      <c r="T61">
        <f t="shared" si="10"/>
        <v>27.290182664158067</v>
      </c>
      <c r="U61">
        <v>51.3</v>
      </c>
      <c r="V61">
        <v>153</v>
      </c>
      <c r="W61">
        <f t="shared" si="11"/>
        <v>4.7E-2</v>
      </c>
      <c r="X61">
        <f t="shared" si="12"/>
        <v>-3.0576076772720784</v>
      </c>
      <c r="Y61" s="3">
        <f t="shared" si="13"/>
        <v>47</v>
      </c>
      <c r="Z61">
        <f t="shared" si="14"/>
        <v>287.51982529401033</v>
      </c>
      <c r="AA61">
        <f t="shared" si="15"/>
        <v>14.369825294010354</v>
      </c>
      <c r="AB61">
        <v>69.5</v>
      </c>
      <c r="AC61">
        <v>151</v>
      </c>
      <c r="AD61">
        <f t="shared" si="16"/>
        <v>4.7E-2</v>
      </c>
      <c r="AE61">
        <f t="shared" si="17"/>
        <v>-3.0576076772720784</v>
      </c>
      <c r="AF61">
        <f t="shared" si="18"/>
        <v>47</v>
      </c>
      <c r="AG61">
        <f t="shared" si="19"/>
        <v>393.94072898797964</v>
      </c>
      <c r="AH61">
        <f t="shared" si="20"/>
        <v>120.79072898797966</v>
      </c>
      <c r="AI61">
        <v>66.5</v>
      </c>
      <c r="AJ61">
        <v>155</v>
      </c>
      <c r="AK61">
        <f t="shared" si="21"/>
        <v>4.7E-2</v>
      </c>
      <c r="AL61">
        <f t="shared" si="22"/>
        <v>-3.0576076772720784</v>
      </c>
      <c r="AM61">
        <f t="shared" si="23"/>
        <v>47</v>
      </c>
      <c r="AN61">
        <f t="shared" si="24"/>
        <v>368.57934973809614</v>
      </c>
      <c r="AO61">
        <f t="shared" si="25"/>
        <v>95.429349738096164</v>
      </c>
      <c r="AP61">
        <v>69.5</v>
      </c>
      <c r="AQ61">
        <v>134</v>
      </c>
      <c r="AR61">
        <f t="shared" si="26"/>
        <v>4.7E-2</v>
      </c>
      <c r="AS61">
        <f t="shared" si="27"/>
        <v>-3.0576076772720784</v>
      </c>
      <c r="AT61">
        <f t="shared" si="28"/>
        <v>47</v>
      </c>
      <c r="AU61">
        <f t="shared" si="29"/>
        <v>435.94855895920278</v>
      </c>
      <c r="AV61">
        <f t="shared" si="30"/>
        <v>162.79855895920281</v>
      </c>
      <c r="AW61" s="3">
        <f t="shared" si="31"/>
        <v>47</v>
      </c>
      <c r="AX61" s="3">
        <f t="shared" si="32"/>
        <v>79.355964561547637</v>
      </c>
      <c r="AY61" s="3">
        <f t="shared" si="33"/>
        <v>27.290182664158067</v>
      </c>
      <c r="BA61" s="3">
        <f t="shared" si="57"/>
        <v>55</v>
      </c>
      <c r="BB61" s="3">
        <f t="shared" si="34"/>
        <v>328.15</v>
      </c>
      <c r="BC61" s="3">
        <f t="shared" si="35"/>
        <v>1.1981714531977232</v>
      </c>
      <c r="BD61" s="3">
        <f t="shared" si="36"/>
        <v>15.78234210831088</v>
      </c>
      <c r="BE61" s="3">
        <f t="shared" si="37"/>
        <v>157.8234210831088</v>
      </c>
      <c r="BF61" s="3">
        <v>47</v>
      </c>
      <c r="BG61" s="3">
        <f t="shared" si="38"/>
        <v>4.7</v>
      </c>
      <c r="BH61" s="3">
        <f t="shared" si="39"/>
        <v>0.67209785793571752</v>
      </c>
      <c r="BI61" s="3">
        <f t="shared" si="40"/>
        <v>304.89146841178643</v>
      </c>
      <c r="BJ61" s="3">
        <f t="shared" si="41"/>
        <v>31.741468411786457</v>
      </c>
      <c r="BK61">
        <v>58.2</v>
      </c>
      <c r="BL61">
        <v>138</v>
      </c>
      <c r="BM61">
        <f t="shared" si="42"/>
        <v>4.7E-2</v>
      </c>
      <c r="BN61">
        <f t="shared" si="43"/>
        <v>-3.0576076772720784</v>
      </c>
      <c r="BO61">
        <f t="shared" si="44"/>
        <v>47</v>
      </c>
      <c r="BP61">
        <f t="shared" si="45"/>
        <v>356.1321572435703</v>
      </c>
      <c r="BQ61">
        <f t="shared" si="46"/>
        <v>82.982157243570327</v>
      </c>
      <c r="BR61" s="3">
        <v>67.8</v>
      </c>
      <c r="BS61" s="3">
        <v>147</v>
      </c>
      <c r="BT61">
        <f t="shared" si="47"/>
        <v>4.7E-2</v>
      </c>
      <c r="BU61">
        <f t="shared" si="48"/>
        <v>-3.0576076772720784</v>
      </c>
      <c r="BV61" s="3">
        <f t="shared" si="49"/>
        <v>47</v>
      </c>
      <c r="BW61">
        <f t="shared" si="50"/>
        <v>393.22019020008452</v>
      </c>
      <c r="BX61">
        <f t="shared" si="51"/>
        <v>120.07019020008454</v>
      </c>
      <c r="BY61" s="3">
        <v>70.3</v>
      </c>
      <c r="BZ61" s="3">
        <v>143</v>
      </c>
      <c r="CA61">
        <f t="shared" si="52"/>
        <v>4.7E-2</v>
      </c>
      <c r="CB61">
        <f t="shared" si="53"/>
        <v>-3.0576076772720784</v>
      </c>
      <c r="CC61" s="3">
        <f t="shared" si="54"/>
        <v>47</v>
      </c>
      <c r="CD61">
        <f t="shared" si="55"/>
        <v>417.40271490933122</v>
      </c>
      <c r="CE61">
        <f t="shared" si="56"/>
        <v>144.25271490933125</v>
      </c>
    </row>
    <row r="62" spans="5:83" x14ac:dyDescent="0.35">
      <c r="E62">
        <v>63.6</v>
      </c>
      <c r="F62">
        <v>155</v>
      </c>
      <c r="G62">
        <f t="shared" si="64"/>
        <v>4.8000000000000001E-2</v>
      </c>
      <c r="H62">
        <f t="shared" si="60"/>
        <v>-3.0365542680742461</v>
      </c>
      <c r="I62">
        <f t="shared" si="63"/>
        <v>48</v>
      </c>
      <c r="J62">
        <f t="shared" si="61"/>
        <v>352.8483032297226</v>
      </c>
      <c r="K62">
        <f t="shared" si="62"/>
        <v>79.698303229722626</v>
      </c>
      <c r="L62" s="3">
        <f t="shared" si="58"/>
        <v>48</v>
      </c>
      <c r="N62">
        <v>50</v>
      </c>
      <c r="O62">
        <v>141</v>
      </c>
      <c r="P62">
        <f t="shared" si="6"/>
        <v>4.8000000000000001E-2</v>
      </c>
      <c r="Q62">
        <f t="shared" si="7"/>
        <v>-3.0365542680742461</v>
      </c>
      <c r="R62" s="3">
        <f t="shared" si="8"/>
        <v>48</v>
      </c>
      <c r="S62">
        <f t="shared" si="9"/>
        <v>300.75652815252278</v>
      </c>
      <c r="T62">
        <f t="shared" si="10"/>
        <v>27.606528152522799</v>
      </c>
      <c r="U62">
        <v>51.3</v>
      </c>
      <c r="V62">
        <v>153</v>
      </c>
      <c r="W62">
        <f t="shared" si="11"/>
        <v>4.8000000000000001E-2</v>
      </c>
      <c r="X62">
        <f t="shared" si="12"/>
        <v>-3.0365542680742461</v>
      </c>
      <c r="Y62" s="3">
        <f t="shared" si="13"/>
        <v>48</v>
      </c>
      <c r="Z62">
        <f t="shared" si="14"/>
        <v>287.80218523803239</v>
      </c>
      <c r="AA62">
        <f t="shared" si="15"/>
        <v>14.652185238032416</v>
      </c>
      <c r="AB62">
        <v>69.5</v>
      </c>
      <c r="AC62">
        <v>151</v>
      </c>
      <c r="AD62">
        <f t="shared" si="16"/>
        <v>4.8000000000000001E-2</v>
      </c>
      <c r="AE62">
        <f t="shared" si="17"/>
        <v>-3.0365542680742461</v>
      </c>
      <c r="AF62">
        <f t="shared" si="18"/>
        <v>48</v>
      </c>
      <c r="AG62">
        <f t="shared" si="19"/>
        <v>394.33199007699994</v>
      </c>
      <c r="AH62">
        <f t="shared" si="20"/>
        <v>121.18199007699997</v>
      </c>
      <c r="AI62">
        <v>66.5</v>
      </c>
      <c r="AJ62">
        <v>155</v>
      </c>
      <c r="AK62">
        <f t="shared" si="21"/>
        <v>4.8000000000000001E-2</v>
      </c>
      <c r="AL62">
        <f t="shared" si="22"/>
        <v>-3.0365542680742461</v>
      </c>
      <c r="AM62">
        <f t="shared" si="23"/>
        <v>48</v>
      </c>
      <c r="AN62">
        <f t="shared" si="24"/>
        <v>368.93729818831059</v>
      </c>
      <c r="AO62">
        <f t="shared" si="25"/>
        <v>95.787298188310615</v>
      </c>
      <c r="AP62">
        <v>69.5</v>
      </c>
      <c r="AQ62">
        <v>134</v>
      </c>
      <c r="AR62">
        <f t="shared" si="26"/>
        <v>4.8000000000000001E-2</v>
      </c>
      <c r="AS62">
        <f t="shared" si="27"/>
        <v>-3.0365542680742461</v>
      </c>
      <c r="AT62">
        <f t="shared" si="28"/>
        <v>48</v>
      </c>
      <c r="AU62">
        <f t="shared" si="29"/>
        <v>436.4277640048104</v>
      </c>
      <c r="AV62">
        <f t="shared" si="30"/>
        <v>163.27776400481042</v>
      </c>
      <c r="AW62" s="3">
        <f t="shared" si="31"/>
        <v>48</v>
      </c>
      <c r="AX62" s="3">
        <f t="shared" si="32"/>
        <v>79.698303229722626</v>
      </c>
      <c r="AY62" s="3">
        <f t="shared" si="33"/>
        <v>27.606528152522799</v>
      </c>
      <c r="BA62" s="3">
        <f t="shared" si="57"/>
        <v>56</v>
      </c>
      <c r="BB62" s="3">
        <f t="shared" si="34"/>
        <v>329.15</v>
      </c>
      <c r="BC62" s="3">
        <f t="shared" si="35"/>
        <v>1.2189047586325357</v>
      </c>
      <c r="BD62" s="3">
        <f t="shared" si="36"/>
        <v>16.55406890688981</v>
      </c>
      <c r="BE62" s="3">
        <f t="shared" si="37"/>
        <v>165.5406890688981</v>
      </c>
      <c r="BF62" s="3">
        <v>48</v>
      </c>
      <c r="BG62" s="3">
        <f t="shared" si="38"/>
        <v>4.8</v>
      </c>
      <c r="BH62" s="3">
        <f t="shared" si="39"/>
        <v>0.68124123737558717</v>
      </c>
      <c r="BI62" s="3">
        <f t="shared" si="40"/>
        <v>305.26381493033244</v>
      </c>
      <c r="BJ62" s="3">
        <f t="shared" si="41"/>
        <v>32.113814930332467</v>
      </c>
      <c r="BK62">
        <v>58.2</v>
      </c>
      <c r="BL62">
        <v>138</v>
      </c>
      <c r="BM62">
        <f t="shared" si="42"/>
        <v>4.8000000000000001E-2</v>
      </c>
      <c r="BN62">
        <f t="shared" si="43"/>
        <v>-3.0365542680742461</v>
      </c>
      <c r="BO62">
        <f t="shared" si="44"/>
        <v>48</v>
      </c>
      <c r="BP62">
        <f t="shared" si="45"/>
        <v>356.51403415860807</v>
      </c>
      <c r="BQ62">
        <f t="shared" si="46"/>
        <v>83.364034158608092</v>
      </c>
      <c r="BR62" s="3">
        <v>67.8</v>
      </c>
      <c r="BS62" s="3">
        <v>147</v>
      </c>
      <c r="BT62">
        <f t="shared" si="47"/>
        <v>4.8000000000000001E-2</v>
      </c>
      <c r="BU62">
        <f t="shared" si="48"/>
        <v>-3.0365542680742461</v>
      </c>
      <c r="BV62" s="3">
        <f t="shared" si="49"/>
        <v>48</v>
      </c>
      <c r="BW62">
        <f t="shared" si="50"/>
        <v>393.6198050570955</v>
      </c>
      <c r="BX62">
        <f t="shared" si="51"/>
        <v>120.46980505709553</v>
      </c>
      <c r="BY62" s="3">
        <v>70.3</v>
      </c>
      <c r="BZ62" s="3">
        <v>143</v>
      </c>
      <c r="CA62">
        <f t="shared" si="52"/>
        <v>4.8000000000000001E-2</v>
      </c>
      <c r="CB62">
        <f t="shared" si="53"/>
        <v>-3.0365542680742461</v>
      </c>
      <c r="CC62" s="3">
        <f t="shared" si="54"/>
        <v>48</v>
      </c>
      <c r="CD62">
        <f t="shared" si="55"/>
        <v>417.83699047884244</v>
      </c>
      <c r="CE62">
        <f t="shared" si="56"/>
        <v>144.68699047884246</v>
      </c>
    </row>
    <row r="63" spans="5:83" x14ac:dyDescent="0.35">
      <c r="E63">
        <v>63.6</v>
      </c>
      <c r="F63">
        <v>155</v>
      </c>
      <c r="G63">
        <f t="shared" si="64"/>
        <v>4.9000000000000002E-2</v>
      </c>
      <c r="H63">
        <f t="shared" si="60"/>
        <v>-3.0159349808715104</v>
      </c>
      <c r="I63">
        <f t="shared" si="63"/>
        <v>49</v>
      </c>
      <c r="J63">
        <f t="shared" si="61"/>
        <v>353.18422798112806</v>
      </c>
      <c r="K63">
        <f t="shared" si="62"/>
        <v>80.034227981128083</v>
      </c>
      <c r="L63" s="3">
        <f t="shared" si="58"/>
        <v>49</v>
      </c>
      <c r="N63">
        <v>50</v>
      </c>
      <c r="O63">
        <v>141</v>
      </c>
      <c r="P63">
        <f t="shared" si="6"/>
        <v>4.9000000000000002E-2</v>
      </c>
      <c r="Q63">
        <f t="shared" si="7"/>
        <v>-3.0159349808715104</v>
      </c>
      <c r="R63" s="3">
        <f t="shared" si="8"/>
        <v>49</v>
      </c>
      <c r="S63">
        <f t="shared" si="9"/>
        <v>301.06699697512562</v>
      </c>
      <c r="T63">
        <f t="shared" si="10"/>
        <v>27.916996975125642</v>
      </c>
      <c r="U63">
        <v>51.3</v>
      </c>
      <c r="V63">
        <v>153</v>
      </c>
      <c r="W63">
        <f t="shared" si="11"/>
        <v>4.9000000000000002E-2</v>
      </c>
      <c r="X63">
        <f t="shared" si="12"/>
        <v>-3.0159349808715104</v>
      </c>
      <c r="Y63" s="3">
        <f t="shared" si="13"/>
        <v>49</v>
      </c>
      <c r="Z63">
        <f t="shared" si="14"/>
        <v>288.07926097804523</v>
      </c>
      <c r="AA63">
        <f t="shared" si="15"/>
        <v>14.929260978045249</v>
      </c>
      <c r="AB63">
        <v>69.5</v>
      </c>
      <c r="AC63">
        <v>151</v>
      </c>
      <c r="AD63">
        <f t="shared" si="16"/>
        <v>4.9000000000000002E-2</v>
      </c>
      <c r="AE63">
        <f t="shared" si="17"/>
        <v>-3.0159349808715104</v>
      </c>
      <c r="AF63">
        <f t="shared" si="18"/>
        <v>49</v>
      </c>
      <c r="AG63">
        <f t="shared" si="19"/>
        <v>394.71593740865552</v>
      </c>
      <c r="AH63">
        <f t="shared" si="20"/>
        <v>121.56593740865554</v>
      </c>
      <c r="AI63">
        <v>66.5</v>
      </c>
      <c r="AJ63">
        <v>155</v>
      </c>
      <c r="AK63">
        <f t="shared" si="21"/>
        <v>4.9000000000000002E-2</v>
      </c>
      <c r="AL63">
        <f t="shared" si="22"/>
        <v>-3.0159349808715104</v>
      </c>
      <c r="AM63">
        <f t="shared" si="23"/>
        <v>49</v>
      </c>
      <c r="AN63">
        <f t="shared" si="24"/>
        <v>369.28854026328639</v>
      </c>
      <c r="AO63">
        <f t="shared" si="25"/>
        <v>96.138540263286416</v>
      </c>
      <c r="AP63">
        <v>69.5</v>
      </c>
      <c r="AQ63">
        <v>134</v>
      </c>
      <c r="AR63">
        <f t="shared" si="26"/>
        <v>4.9000000000000002E-2</v>
      </c>
      <c r="AS63">
        <f t="shared" si="27"/>
        <v>-3.0159349808715104</v>
      </c>
      <c r="AT63">
        <f t="shared" si="28"/>
        <v>49</v>
      </c>
      <c r="AU63">
        <f t="shared" si="29"/>
        <v>436.89811007316149</v>
      </c>
      <c r="AV63">
        <f t="shared" si="30"/>
        <v>163.74811007316151</v>
      </c>
      <c r="AW63" s="3">
        <f t="shared" si="31"/>
        <v>49</v>
      </c>
      <c r="AX63" s="3">
        <f t="shared" si="32"/>
        <v>80.034227981128083</v>
      </c>
      <c r="AY63" s="3">
        <f t="shared" si="33"/>
        <v>27.916996975125642</v>
      </c>
      <c r="BA63" s="3">
        <f t="shared" si="57"/>
        <v>57</v>
      </c>
      <c r="BB63" s="3">
        <f t="shared" si="34"/>
        <v>330.15</v>
      </c>
      <c r="BC63" s="3">
        <f t="shared" si="35"/>
        <v>1.2394960794384513</v>
      </c>
      <c r="BD63" s="3">
        <f t="shared" si="36"/>
        <v>17.357855931237243</v>
      </c>
      <c r="BE63" s="3">
        <f t="shared" si="37"/>
        <v>173.57855931237242</v>
      </c>
      <c r="BF63" s="3">
        <v>49</v>
      </c>
      <c r="BG63" s="3">
        <f t="shared" si="38"/>
        <v>4.9000000000000004</v>
      </c>
      <c r="BH63" s="3">
        <f t="shared" si="39"/>
        <v>0.69019608002851374</v>
      </c>
      <c r="BI63" s="3">
        <f t="shared" si="40"/>
        <v>305.62949243274915</v>
      </c>
      <c r="BJ63" s="3">
        <f t="shared" si="41"/>
        <v>32.479492432749169</v>
      </c>
      <c r="BK63">
        <v>58.2</v>
      </c>
      <c r="BL63">
        <v>138</v>
      </c>
      <c r="BM63">
        <f t="shared" si="42"/>
        <v>4.9000000000000002E-2</v>
      </c>
      <c r="BN63">
        <f t="shared" si="43"/>
        <v>-3.0159349808715104</v>
      </c>
      <c r="BO63">
        <f t="shared" si="44"/>
        <v>49</v>
      </c>
      <c r="BP63">
        <f t="shared" si="45"/>
        <v>356.8888314025051</v>
      </c>
      <c r="BQ63">
        <f>BP63-273.15</f>
        <v>83.738831402505127</v>
      </c>
      <c r="BR63" s="3">
        <v>67.8</v>
      </c>
      <c r="BS63" s="3">
        <v>147</v>
      </c>
      <c r="BT63">
        <f t="shared" si="47"/>
        <v>4.9000000000000002E-2</v>
      </c>
      <c r="BU63">
        <f t="shared" si="48"/>
        <v>-3.0159349808715104</v>
      </c>
      <c r="BV63" s="3">
        <f t="shared" si="49"/>
        <v>49</v>
      </c>
      <c r="BW63">
        <f t="shared" si="50"/>
        <v>394.01196790436325</v>
      </c>
      <c r="BX63">
        <f t="shared" si="51"/>
        <v>120.86196790436327</v>
      </c>
      <c r="BY63" s="3">
        <v>70.3</v>
      </c>
      <c r="BZ63" s="3">
        <v>143</v>
      </c>
      <c r="CA63">
        <f t="shared" si="52"/>
        <v>4.9000000000000002E-2</v>
      </c>
      <c r="CB63">
        <f t="shared" si="53"/>
        <v>-3.0159349808715104</v>
      </c>
      <c r="CC63" s="3">
        <f t="shared" si="54"/>
        <v>49</v>
      </c>
      <c r="CD63">
        <f t="shared" si="55"/>
        <v>418.26318806795223</v>
      </c>
      <c r="CE63">
        <f t="shared" si="56"/>
        <v>145.11318806795225</v>
      </c>
    </row>
    <row r="64" spans="5:83" x14ac:dyDescent="0.35">
      <c r="E64">
        <v>63.6</v>
      </c>
      <c r="F64">
        <v>155</v>
      </c>
      <c r="G64">
        <f t="shared" si="64"/>
        <v>0.05</v>
      </c>
      <c r="H64">
        <f t="shared" si="60"/>
        <v>-2.9957322735539909</v>
      </c>
      <c r="I64">
        <f t="shared" si="63"/>
        <v>50</v>
      </c>
      <c r="J64">
        <f t="shared" si="61"/>
        <v>353.51398685913978</v>
      </c>
      <c r="K64">
        <f t="shared" si="62"/>
        <v>80.3639868591398</v>
      </c>
      <c r="L64" s="3">
        <f t="shared" si="58"/>
        <v>50</v>
      </c>
      <c r="N64">
        <v>50</v>
      </c>
      <c r="O64">
        <v>141</v>
      </c>
      <c r="P64">
        <f t="shared" si="6"/>
        <v>0.05</v>
      </c>
      <c r="Q64">
        <f t="shared" si="7"/>
        <v>-2.9957322735539909</v>
      </c>
      <c r="R64" s="3">
        <f t="shared" si="8"/>
        <v>50</v>
      </c>
      <c r="S64">
        <f t="shared" si="9"/>
        <v>301.37181559374699</v>
      </c>
      <c r="T64">
        <f t="shared" si="10"/>
        <v>28.22181559374701</v>
      </c>
      <c r="U64">
        <v>51.3</v>
      </c>
      <c r="V64">
        <v>153</v>
      </c>
      <c r="W64">
        <f t="shared" si="11"/>
        <v>0.05</v>
      </c>
      <c r="X64">
        <f t="shared" si="12"/>
        <v>-2.9957322735539909</v>
      </c>
      <c r="Y64" s="3">
        <f t="shared" si="13"/>
        <v>50</v>
      </c>
      <c r="Z64">
        <f t="shared" si="14"/>
        <v>288.35125677151183</v>
      </c>
      <c r="AA64">
        <f t="shared" si="15"/>
        <v>15.201256771511851</v>
      </c>
      <c r="AB64">
        <v>69.5</v>
      </c>
      <c r="AC64">
        <v>151</v>
      </c>
      <c r="AD64">
        <f t="shared" si="16"/>
        <v>0.05</v>
      </c>
      <c r="AE64">
        <f t="shared" si="17"/>
        <v>-2.9957322735539909</v>
      </c>
      <c r="AF64">
        <f t="shared" si="18"/>
        <v>50</v>
      </c>
      <c r="AG64">
        <f t="shared" si="19"/>
        <v>395.09285355453915</v>
      </c>
      <c r="AH64">
        <f t="shared" si="20"/>
        <v>121.94285355453917</v>
      </c>
      <c r="AI64">
        <v>66.5</v>
      </c>
      <c r="AJ64">
        <v>155</v>
      </c>
      <c r="AK64">
        <f t="shared" si="21"/>
        <v>0.05</v>
      </c>
      <c r="AL64">
        <f t="shared" si="22"/>
        <v>-2.9957322735539909</v>
      </c>
      <c r="AM64">
        <f t="shared" si="23"/>
        <v>50</v>
      </c>
      <c r="AN64">
        <f t="shared" si="24"/>
        <v>369.63333531655337</v>
      </c>
      <c r="AO64">
        <f t="shared" si="25"/>
        <v>96.483335316553394</v>
      </c>
      <c r="AP64">
        <v>69.5</v>
      </c>
      <c r="AQ64">
        <v>134</v>
      </c>
      <c r="AR64">
        <f t="shared" si="26"/>
        <v>0.05</v>
      </c>
      <c r="AS64">
        <f t="shared" si="27"/>
        <v>-2.9957322735539909</v>
      </c>
      <c r="AT64">
        <f t="shared" si="28"/>
        <v>50</v>
      </c>
      <c r="AU64">
        <f t="shared" si="29"/>
        <v>437.35993787151114</v>
      </c>
      <c r="AV64">
        <f t="shared" si="30"/>
        <v>164.20993787151116</v>
      </c>
      <c r="AW64" s="3">
        <f t="shared" si="31"/>
        <v>50</v>
      </c>
      <c r="AX64" s="3">
        <f t="shared" si="32"/>
        <v>80.3639868591398</v>
      </c>
      <c r="AY64" s="3">
        <f t="shared" si="33"/>
        <v>28.22181559374701</v>
      </c>
      <c r="BA64" s="3">
        <f t="shared" si="57"/>
        <v>58</v>
      </c>
      <c r="BB64" s="3">
        <f t="shared" si="34"/>
        <v>331.15</v>
      </c>
      <c r="BC64" s="3">
        <f t="shared" si="35"/>
        <v>1.2599468691349589</v>
      </c>
      <c r="BD64" s="3">
        <f t="shared" si="36"/>
        <v>18.194782530484844</v>
      </c>
      <c r="BE64" s="3">
        <f t="shared" si="37"/>
        <v>181.94782530484844</v>
      </c>
      <c r="BF64" s="3">
        <v>50</v>
      </c>
      <c r="BG64" s="3">
        <f t="shared" si="38"/>
        <v>5</v>
      </c>
      <c r="BH64" s="3">
        <f t="shared" si="39"/>
        <v>0.69897000433601886</v>
      </c>
      <c r="BI64" s="3">
        <f t="shared" si="40"/>
        <v>305.98875420885031</v>
      </c>
      <c r="BJ64" s="3">
        <f t="shared" si="41"/>
        <v>32.838754208850332</v>
      </c>
      <c r="BK64">
        <v>58.2</v>
      </c>
      <c r="BL64">
        <v>138</v>
      </c>
      <c r="BM64">
        <f t="shared" si="42"/>
        <v>0.05</v>
      </c>
      <c r="BN64">
        <f t="shared" si="43"/>
        <v>-2.9957322735539909</v>
      </c>
      <c r="BO64">
        <f t="shared" si="44"/>
        <v>50</v>
      </c>
      <c r="BP64">
        <f t="shared" si="45"/>
        <v>357.25682156807483</v>
      </c>
      <c r="BQ64">
        <f t="shared" si="46"/>
        <v>84.106821568074849</v>
      </c>
      <c r="BR64" s="3">
        <v>67.8</v>
      </c>
      <c r="BS64" s="3">
        <v>147</v>
      </c>
      <c r="BT64">
        <f t="shared" si="47"/>
        <v>0.05</v>
      </c>
      <c r="BU64">
        <f t="shared" si="48"/>
        <v>-2.9957322735539909</v>
      </c>
      <c r="BV64" s="3">
        <f t="shared" si="49"/>
        <v>50</v>
      </c>
      <c r="BW64">
        <f t="shared" si="50"/>
        <v>394.39696636688257</v>
      </c>
      <c r="BX64">
        <f t="shared" si="51"/>
        <v>121.24696636688259</v>
      </c>
      <c r="BY64" s="3">
        <v>70.3</v>
      </c>
      <c r="BZ64" s="3">
        <v>143</v>
      </c>
      <c r="CA64">
        <f t="shared" si="52"/>
        <v>0.05</v>
      </c>
      <c r="CB64">
        <f t="shared" si="53"/>
        <v>-2.9957322735539909</v>
      </c>
      <c r="CC64" s="3">
        <f t="shared" si="54"/>
        <v>50</v>
      </c>
      <c r="CD64">
        <f t="shared" si="55"/>
        <v>418.68161913621583</v>
      </c>
      <c r="CE64">
        <f t="shared" si="56"/>
        <v>145.53161913621585</v>
      </c>
    </row>
    <row r="65" spans="5:83" x14ac:dyDescent="0.35">
      <c r="E65">
        <v>63.6</v>
      </c>
      <c r="F65">
        <v>155</v>
      </c>
      <c r="G65">
        <f t="shared" si="64"/>
        <v>5.0999999999999997E-2</v>
      </c>
      <c r="H65">
        <f t="shared" si="60"/>
        <v>-2.9759296462578115</v>
      </c>
      <c r="I65">
        <f t="shared" si="63"/>
        <v>51</v>
      </c>
      <c r="J65">
        <f t="shared" si="61"/>
        <v>353.83781357839018</v>
      </c>
      <c r="K65">
        <f t="shared" si="62"/>
        <v>80.687813578390205</v>
      </c>
      <c r="L65" s="3">
        <f t="shared" si="58"/>
        <v>51</v>
      </c>
      <c r="N65">
        <v>50</v>
      </c>
      <c r="O65">
        <v>141</v>
      </c>
      <c r="P65">
        <f t="shared" si="6"/>
        <v>5.0999999999999997E-2</v>
      </c>
      <c r="Q65">
        <f t="shared" si="7"/>
        <v>-2.9759296462578115</v>
      </c>
      <c r="R65" s="3">
        <f t="shared" si="8"/>
        <v>51</v>
      </c>
      <c r="S65">
        <f t="shared" si="9"/>
        <v>301.67119741680892</v>
      </c>
      <c r="T65">
        <f t="shared" si="10"/>
        <v>28.521197416808945</v>
      </c>
      <c r="U65">
        <v>51.3</v>
      </c>
      <c r="V65">
        <v>153</v>
      </c>
      <c r="W65">
        <f t="shared" si="11"/>
        <v>5.0999999999999997E-2</v>
      </c>
      <c r="X65">
        <f t="shared" si="12"/>
        <v>-2.9759296462578115</v>
      </c>
      <c r="Y65" s="3">
        <f t="shared" si="13"/>
        <v>51</v>
      </c>
      <c r="Z65">
        <f t="shared" si="14"/>
        <v>288.61836508000584</v>
      </c>
      <c r="AA65">
        <f t="shared" si="15"/>
        <v>15.468365080005867</v>
      </c>
      <c r="AB65">
        <v>69.5</v>
      </c>
      <c r="AC65">
        <v>151</v>
      </c>
      <c r="AD65">
        <f t="shared" si="16"/>
        <v>5.0999999999999997E-2</v>
      </c>
      <c r="AE65">
        <f t="shared" si="17"/>
        <v>-2.9759296462578115</v>
      </c>
      <c r="AF65">
        <f t="shared" si="18"/>
        <v>51</v>
      </c>
      <c r="AG65">
        <f t="shared" si="19"/>
        <v>395.46300477260428</v>
      </c>
      <c r="AH65">
        <f t="shared" si="20"/>
        <v>122.3130047726043</v>
      </c>
      <c r="AI65">
        <v>66.5</v>
      </c>
      <c r="AJ65">
        <v>155</v>
      </c>
      <c r="AK65">
        <f t="shared" si="21"/>
        <v>5.0999999999999997E-2</v>
      </c>
      <c r="AL65">
        <f t="shared" si="22"/>
        <v>-2.9759296462578115</v>
      </c>
      <c r="AM65">
        <f t="shared" si="23"/>
        <v>51</v>
      </c>
      <c r="AN65">
        <f t="shared" si="24"/>
        <v>369.97192771954315</v>
      </c>
      <c r="AO65">
        <f t="shared" si="25"/>
        <v>96.821927719543169</v>
      </c>
      <c r="AP65">
        <v>69.5</v>
      </c>
      <c r="AQ65">
        <v>134</v>
      </c>
      <c r="AR65">
        <f t="shared" si="26"/>
        <v>5.0999999999999997E-2</v>
      </c>
      <c r="AS65">
        <f t="shared" si="27"/>
        <v>-2.9759296462578115</v>
      </c>
      <c r="AT65">
        <f t="shared" si="28"/>
        <v>51</v>
      </c>
      <c r="AU65">
        <f t="shared" si="29"/>
        <v>437.81356849271782</v>
      </c>
      <c r="AV65">
        <f t="shared" si="30"/>
        <v>164.66356849271784</v>
      </c>
      <c r="AW65" s="3">
        <f t="shared" si="31"/>
        <v>51</v>
      </c>
      <c r="AX65" s="3">
        <f t="shared" si="32"/>
        <v>80.687813578390205</v>
      </c>
      <c r="AY65" s="3">
        <f t="shared" si="33"/>
        <v>28.521197416808945</v>
      </c>
      <c r="BA65" s="3">
        <f t="shared" si="57"/>
        <v>59</v>
      </c>
      <c r="BB65" s="3">
        <f t="shared" si="34"/>
        <v>332.15</v>
      </c>
      <c r="BC65" s="3">
        <f t="shared" si="35"/>
        <v>1.2802585614691369</v>
      </c>
      <c r="BD65" s="3">
        <f t="shared" si="36"/>
        <v>19.065954904110075</v>
      </c>
      <c r="BE65" s="3">
        <f t="shared" si="37"/>
        <v>190.65954904110075</v>
      </c>
      <c r="BF65" s="3">
        <v>51</v>
      </c>
      <c r="BG65" s="3">
        <f t="shared" si="38"/>
        <v>5.0999999999999996</v>
      </c>
      <c r="BH65" s="3">
        <f t="shared" si="39"/>
        <v>0.70757017609793638</v>
      </c>
      <c r="BI65" s="3">
        <f t="shared" si="40"/>
        <v>306.34183907764941</v>
      </c>
      <c r="BJ65" s="3">
        <f t="shared" si="41"/>
        <v>33.191839077649433</v>
      </c>
      <c r="BK65">
        <v>58.2</v>
      </c>
      <c r="BL65">
        <v>138</v>
      </c>
      <c r="BM65">
        <f t="shared" si="42"/>
        <v>5.0999999999999997E-2</v>
      </c>
      <c r="BN65">
        <f t="shared" si="43"/>
        <v>-2.9759296462578115</v>
      </c>
      <c r="BO65">
        <f t="shared" si="44"/>
        <v>51</v>
      </c>
      <c r="BP65">
        <f t="shared" si="45"/>
        <v>357.61826154384863</v>
      </c>
      <c r="BQ65">
        <f t="shared" si="46"/>
        <v>84.468261543848655</v>
      </c>
      <c r="BR65" s="3">
        <v>67.8</v>
      </c>
      <c r="BS65" s="3">
        <v>147</v>
      </c>
      <c r="BT65">
        <f t="shared" si="47"/>
        <v>5.0999999999999997E-2</v>
      </c>
      <c r="BU65">
        <f t="shared" si="48"/>
        <v>-2.9759296462578115</v>
      </c>
      <c r="BV65" s="3">
        <f t="shared" si="49"/>
        <v>51</v>
      </c>
      <c r="BW65">
        <f t="shared" si="50"/>
        <v>394.77507147454889</v>
      </c>
      <c r="BX65">
        <f t="shared" si="51"/>
        <v>121.62507147454892</v>
      </c>
      <c r="BY65" s="3">
        <v>70.3</v>
      </c>
      <c r="BZ65" s="3">
        <v>143</v>
      </c>
      <c r="CA65">
        <f t="shared" si="52"/>
        <v>5.0999999999999997E-2</v>
      </c>
      <c r="CB65">
        <f t="shared" si="53"/>
        <v>-2.9759296462578115</v>
      </c>
      <c r="CC65" s="3">
        <f t="shared" si="54"/>
        <v>51</v>
      </c>
      <c r="CD65">
        <f t="shared" si="55"/>
        <v>419.09257718452329</v>
      </c>
      <c r="CE65">
        <f t="shared" si="56"/>
        <v>145.94257718452332</v>
      </c>
    </row>
    <row r="66" spans="5:83" x14ac:dyDescent="0.35">
      <c r="E66">
        <v>63.6</v>
      </c>
      <c r="F66">
        <v>155</v>
      </c>
      <c r="G66">
        <f t="shared" si="64"/>
        <v>5.1999999999999998E-2</v>
      </c>
      <c r="H66">
        <f t="shared" si="60"/>
        <v>-2.9565115604007097</v>
      </c>
      <c r="I66">
        <f t="shared" si="63"/>
        <v>52</v>
      </c>
      <c r="J66">
        <f t="shared" si="61"/>
        <v>354.15592861527045</v>
      </c>
      <c r="K66">
        <f t="shared" si="62"/>
        <v>81.005928615270477</v>
      </c>
      <c r="L66" s="3">
        <f t="shared" si="58"/>
        <v>52</v>
      </c>
      <c r="N66">
        <v>50</v>
      </c>
      <c r="O66">
        <v>141</v>
      </c>
      <c r="P66">
        <f t="shared" si="6"/>
        <v>5.1999999999999998E-2</v>
      </c>
      <c r="Q66">
        <f t="shared" si="7"/>
        <v>-2.9565115604007097</v>
      </c>
      <c r="R66" s="3">
        <f t="shared" si="8"/>
        <v>52</v>
      </c>
      <c r="S66">
        <f t="shared" si="9"/>
        <v>301.96534379125507</v>
      </c>
      <c r="T66">
        <f t="shared" si="10"/>
        <v>28.815343791255088</v>
      </c>
      <c r="U66">
        <v>51.3</v>
      </c>
      <c r="V66">
        <v>153</v>
      </c>
      <c r="W66">
        <f t="shared" si="11"/>
        <v>5.1999999999999998E-2</v>
      </c>
      <c r="X66">
        <f t="shared" si="12"/>
        <v>-2.9565115604007097</v>
      </c>
      <c r="Y66" s="3">
        <f t="shared" si="13"/>
        <v>52</v>
      </c>
      <c r="Z66">
        <f t="shared" si="14"/>
        <v>288.88076746676006</v>
      </c>
      <c r="AA66">
        <f t="shared" si="15"/>
        <v>15.730767466760085</v>
      </c>
      <c r="AB66">
        <v>69.5</v>
      </c>
      <c r="AC66">
        <v>151</v>
      </c>
      <c r="AD66">
        <f t="shared" si="16"/>
        <v>5.1999999999999998E-2</v>
      </c>
      <c r="AE66">
        <f t="shared" si="17"/>
        <v>-2.9565115604007097</v>
      </c>
      <c r="AF66">
        <f t="shared" si="18"/>
        <v>52</v>
      </c>
      <c r="AG66">
        <f t="shared" si="19"/>
        <v>395.82664224820127</v>
      </c>
      <c r="AH66">
        <f t="shared" si="20"/>
        <v>122.67664224820129</v>
      </c>
      <c r="AI66">
        <v>66.5</v>
      </c>
      <c r="AJ66">
        <v>155</v>
      </c>
      <c r="AK66">
        <f t="shared" si="21"/>
        <v>5.1999999999999998E-2</v>
      </c>
      <c r="AL66">
        <f t="shared" si="22"/>
        <v>-2.9565115604007097</v>
      </c>
      <c r="AM66">
        <f t="shared" si="23"/>
        <v>52</v>
      </c>
      <c r="AN66">
        <f t="shared" si="24"/>
        <v>370.30454800181582</v>
      </c>
      <c r="AO66">
        <f t="shared" si="25"/>
        <v>97.15454800181584</v>
      </c>
      <c r="AP66">
        <v>69.5</v>
      </c>
      <c r="AQ66">
        <v>134</v>
      </c>
      <c r="AR66">
        <f t="shared" si="26"/>
        <v>5.1999999999999998E-2</v>
      </c>
      <c r="AS66">
        <f t="shared" si="27"/>
        <v>-2.9565115604007097</v>
      </c>
      <c r="AT66">
        <f t="shared" si="28"/>
        <v>52</v>
      </c>
      <c r="AU66">
        <f t="shared" si="29"/>
        <v>438.25930490436741</v>
      </c>
      <c r="AV66">
        <f t="shared" si="30"/>
        <v>165.10930490436743</v>
      </c>
      <c r="AW66" s="3">
        <f t="shared" si="31"/>
        <v>52</v>
      </c>
      <c r="AX66" s="3">
        <f t="shared" si="32"/>
        <v>81.005928615270477</v>
      </c>
      <c r="AY66" s="3">
        <f t="shared" si="33"/>
        <v>28.815343791255088</v>
      </c>
      <c r="BA66" s="3">
        <f t="shared" si="57"/>
        <v>60</v>
      </c>
      <c r="BB66" s="3">
        <f t="shared" si="34"/>
        <v>333.15</v>
      </c>
      <c r="BC66" s="3">
        <f t="shared" si="35"/>
        <v>1.3004325707507185</v>
      </c>
      <c r="BD66" s="3">
        <f t="shared" si="36"/>
        <v>19.972506480687226</v>
      </c>
      <c r="BE66" s="3">
        <f t="shared" si="37"/>
        <v>199.72506480687227</v>
      </c>
      <c r="BF66" s="3">
        <v>52</v>
      </c>
      <c r="BG66" s="3">
        <f t="shared" si="38"/>
        <v>5.2</v>
      </c>
      <c r="BH66" s="3">
        <f t="shared" si="39"/>
        <v>0.71600334363479923</v>
      </c>
      <c r="BI66" s="3">
        <f t="shared" si="40"/>
        <v>306.688972480041</v>
      </c>
      <c r="BJ66" s="3">
        <f t="shared" si="41"/>
        <v>33.538972480041025</v>
      </c>
      <c r="BK66">
        <v>58.2</v>
      </c>
      <c r="BL66">
        <v>138</v>
      </c>
      <c r="BM66">
        <f t="shared" si="42"/>
        <v>5.1999999999999998E-2</v>
      </c>
      <c r="BN66">
        <f t="shared" si="43"/>
        <v>-2.9565115604007097</v>
      </c>
      <c r="BO66">
        <f t="shared" si="44"/>
        <v>52</v>
      </c>
      <c r="BP66">
        <f t="shared" si="45"/>
        <v>357.97339370695136</v>
      </c>
      <c r="BQ66">
        <f t="shared" si="46"/>
        <v>84.823393706951379</v>
      </c>
      <c r="BR66" s="3">
        <v>67.8</v>
      </c>
      <c r="BS66" s="3">
        <v>147</v>
      </c>
      <c r="BT66">
        <f t="shared" si="47"/>
        <v>5.1999999999999998E-2</v>
      </c>
      <c r="BU66">
        <f t="shared" si="48"/>
        <v>-2.9565115604007097</v>
      </c>
      <c r="BV66" s="3">
        <f t="shared" si="49"/>
        <v>52</v>
      </c>
      <c r="BW66">
        <f t="shared" si="50"/>
        <v>395.14653892404692</v>
      </c>
      <c r="BX66">
        <f t="shared" si="51"/>
        <v>121.99653892404694</v>
      </c>
      <c r="BY66" s="3">
        <v>70.3</v>
      </c>
      <c r="BZ66" s="3">
        <v>143</v>
      </c>
      <c r="CA66">
        <f t="shared" si="52"/>
        <v>5.1999999999999998E-2</v>
      </c>
      <c r="CB66">
        <f t="shared" si="53"/>
        <v>-2.9565115604007097</v>
      </c>
      <c r="CC66" s="3">
        <f t="shared" si="54"/>
        <v>52</v>
      </c>
      <c r="CD66">
        <f t="shared" si="55"/>
        <v>419.49633912004231</v>
      </c>
      <c r="CE66">
        <f t="shared" si="56"/>
        <v>146.34633912004233</v>
      </c>
    </row>
    <row r="67" spans="5:83" x14ac:dyDescent="0.35">
      <c r="E67">
        <v>63.6</v>
      </c>
      <c r="F67">
        <v>155</v>
      </c>
      <c r="G67">
        <f t="shared" si="64"/>
        <v>5.2999999999999999E-2</v>
      </c>
      <c r="H67">
        <f t="shared" si="60"/>
        <v>-2.9374633654300153</v>
      </c>
      <c r="I67">
        <f t="shared" si="63"/>
        <v>53</v>
      </c>
      <c r="J67">
        <f t="shared" si="61"/>
        <v>354.46854019620929</v>
      </c>
      <c r="K67">
        <f t="shared" si="62"/>
        <v>81.318540196209312</v>
      </c>
      <c r="L67" s="3">
        <f t="shared" si="58"/>
        <v>53</v>
      </c>
      <c r="N67">
        <v>50</v>
      </c>
      <c r="O67">
        <v>141</v>
      </c>
      <c r="P67">
        <f t="shared" si="6"/>
        <v>5.2999999999999999E-2</v>
      </c>
      <c r="Q67">
        <f t="shared" si="7"/>
        <v>-2.9374633654300153</v>
      </c>
      <c r="R67" s="3">
        <f t="shared" si="8"/>
        <v>53</v>
      </c>
      <c r="S67">
        <f t="shared" si="9"/>
        <v>302.25444490156423</v>
      </c>
      <c r="T67">
        <f t="shared" si="10"/>
        <v>29.10444490156425</v>
      </c>
      <c r="U67">
        <v>51.3</v>
      </c>
      <c r="V67">
        <v>153</v>
      </c>
      <c r="W67">
        <f t="shared" si="11"/>
        <v>5.2999999999999999E-2</v>
      </c>
      <c r="X67">
        <f t="shared" si="12"/>
        <v>-2.9374633654300153</v>
      </c>
      <c r="Y67" s="3">
        <f t="shared" si="13"/>
        <v>53</v>
      </c>
      <c r="Z67">
        <f t="shared" si="14"/>
        <v>289.13863541009141</v>
      </c>
      <c r="AA67">
        <f t="shared" si="15"/>
        <v>15.988635410091433</v>
      </c>
      <c r="AB67">
        <v>69.5</v>
      </c>
      <c r="AC67">
        <v>151</v>
      </c>
      <c r="AD67">
        <f t="shared" si="16"/>
        <v>5.2999999999999999E-2</v>
      </c>
      <c r="AE67">
        <f t="shared" si="17"/>
        <v>-2.9374633654300153</v>
      </c>
      <c r="AF67">
        <f t="shared" si="18"/>
        <v>53</v>
      </c>
      <c r="AG67">
        <f t="shared" si="19"/>
        <v>396.18400321881768</v>
      </c>
      <c r="AH67">
        <f t="shared" si="20"/>
        <v>123.0340032188177</v>
      </c>
      <c r="AI67">
        <v>66.5</v>
      </c>
      <c r="AJ67">
        <v>155</v>
      </c>
      <c r="AK67">
        <f t="shared" si="21"/>
        <v>5.2999999999999999E-2</v>
      </c>
      <c r="AL67">
        <f t="shared" si="22"/>
        <v>-2.9374633654300153</v>
      </c>
      <c r="AM67">
        <f t="shared" si="23"/>
        <v>53</v>
      </c>
      <c r="AN67">
        <f t="shared" si="24"/>
        <v>370.63141388440118</v>
      </c>
      <c r="AO67">
        <f t="shared" si="25"/>
        <v>97.481413884401206</v>
      </c>
      <c r="AP67">
        <v>69.5</v>
      </c>
      <c r="AQ67">
        <v>134</v>
      </c>
      <c r="AR67">
        <f t="shared" si="26"/>
        <v>5.2999999999999999E-2</v>
      </c>
      <c r="AS67">
        <f t="shared" si="27"/>
        <v>-2.9374633654300153</v>
      </c>
      <c r="AT67">
        <f t="shared" si="28"/>
        <v>53</v>
      </c>
      <c r="AU67">
        <f t="shared" si="29"/>
        <v>438.69743329857039</v>
      </c>
      <c r="AV67">
        <f t="shared" si="30"/>
        <v>165.54743329857041</v>
      </c>
      <c r="AW67" s="3">
        <f t="shared" si="31"/>
        <v>53</v>
      </c>
      <c r="AX67" s="3">
        <f t="shared" si="32"/>
        <v>81.318540196209312</v>
      </c>
      <c r="AY67" s="3">
        <f t="shared" si="33"/>
        <v>29.10444490156425</v>
      </c>
      <c r="BA67" s="3">
        <f t="shared" si="57"/>
        <v>61</v>
      </c>
      <c r="BB67" s="3">
        <f t="shared" si="34"/>
        <v>334.15</v>
      </c>
      <c r="BF67" s="3">
        <v>53</v>
      </c>
      <c r="BG67" s="3">
        <f t="shared" si="38"/>
        <v>5.3</v>
      </c>
      <c r="BH67" s="3">
        <f t="shared" si="39"/>
        <v>0.72427586960078905</v>
      </c>
      <c r="BI67" s="3">
        <f t="shared" si="40"/>
        <v>307.03036746967308</v>
      </c>
      <c r="BJ67" s="3">
        <f t="shared" si="41"/>
        <v>33.880367469673104</v>
      </c>
      <c r="BK67">
        <v>58.2</v>
      </c>
      <c r="BL67">
        <v>138</v>
      </c>
      <c r="BM67">
        <f t="shared" ref="BM67:BM81" si="65">BO67/1000</f>
        <v>5.2999999999999999E-2</v>
      </c>
      <c r="BN67">
        <f t="shared" si="43"/>
        <v>-2.9374633654300153</v>
      </c>
      <c r="BO67">
        <f t="shared" si="44"/>
        <v>53</v>
      </c>
      <c r="BP67">
        <f t="shared" ref="BP67:BP81" si="66">(BK67*1000)/(BL67-(BN67*$B$16))</f>
        <v>358.32244700432454</v>
      </c>
      <c r="BQ67">
        <f t="shared" si="46"/>
        <v>85.172447004324567</v>
      </c>
      <c r="BR67" s="3">
        <v>67.8</v>
      </c>
      <c r="BS67" s="3">
        <v>147</v>
      </c>
      <c r="BT67">
        <f t="shared" si="47"/>
        <v>5.2999999999999999E-2</v>
      </c>
      <c r="BU67">
        <f t="shared" si="48"/>
        <v>-2.9374633654300153</v>
      </c>
      <c r="BV67" s="3">
        <f t="shared" si="49"/>
        <v>53</v>
      </c>
      <c r="BW67">
        <f t="shared" si="50"/>
        <v>395.51161022252899</v>
      </c>
      <c r="BX67">
        <f t="shared" si="51"/>
        <v>122.36161022252901</v>
      </c>
      <c r="BY67" s="3">
        <v>70.3</v>
      </c>
      <c r="BZ67" s="3">
        <v>143</v>
      </c>
      <c r="CA67">
        <f t="shared" si="52"/>
        <v>5.2999999999999999E-2</v>
      </c>
      <c r="CB67">
        <f t="shared" si="53"/>
        <v>-2.9374633654300153</v>
      </c>
      <c r="CC67" s="3">
        <f t="shared" si="54"/>
        <v>53</v>
      </c>
      <c r="CD67">
        <f t="shared" si="55"/>
        <v>419.89316649334313</v>
      </c>
      <c r="CE67">
        <f t="shared" si="56"/>
        <v>146.74316649334315</v>
      </c>
    </row>
    <row r="68" spans="5:83" x14ac:dyDescent="0.35">
      <c r="E68">
        <v>63.6</v>
      </c>
      <c r="F68">
        <v>155</v>
      </c>
      <c r="G68">
        <f t="shared" si="64"/>
        <v>5.3999999999999999E-2</v>
      </c>
      <c r="H68">
        <f t="shared" si="60"/>
        <v>-2.9187712324178627</v>
      </c>
      <c r="I68">
        <f t="shared" si="63"/>
        <v>54</v>
      </c>
      <c r="J68">
        <f t="shared" si="61"/>
        <v>354.77584519504472</v>
      </c>
      <c r="K68">
        <f t="shared" si="62"/>
        <v>81.625845195044747</v>
      </c>
      <c r="L68" s="3">
        <f t="shared" si="58"/>
        <v>54</v>
      </c>
      <c r="N68">
        <v>50</v>
      </c>
      <c r="O68">
        <v>141</v>
      </c>
      <c r="P68">
        <f t="shared" si="6"/>
        <v>5.3999999999999999E-2</v>
      </c>
      <c r="Q68">
        <f t="shared" si="7"/>
        <v>-2.9187712324178627</v>
      </c>
      <c r="R68" s="3">
        <f t="shared" si="8"/>
        <v>54</v>
      </c>
      <c r="S68">
        <f t="shared" si="9"/>
        <v>302.53868058616922</v>
      </c>
      <c r="T68">
        <f t="shared" si="10"/>
        <v>29.388680586169244</v>
      </c>
      <c r="U68">
        <v>51.3</v>
      </c>
      <c r="V68">
        <v>153</v>
      </c>
      <c r="W68">
        <f t="shared" si="11"/>
        <v>5.3999999999999999E-2</v>
      </c>
      <c r="X68">
        <f t="shared" si="12"/>
        <v>-2.9187712324178627</v>
      </c>
      <c r="Y68" s="3">
        <f t="shared" si="13"/>
        <v>54</v>
      </c>
      <c r="Z68">
        <f t="shared" si="14"/>
        <v>289.39213104201644</v>
      </c>
      <c r="AA68">
        <f t="shared" si="15"/>
        <v>16.242131042016467</v>
      </c>
      <c r="AB68">
        <v>69.5</v>
      </c>
      <c r="AC68">
        <v>151</v>
      </c>
      <c r="AD68">
        <f t="shared" si="16"/>
        <v>5.3999999999999999E-2</v>
      </c>
      <c r="AE68">
        <f t="shared" si="17"/>
        <v>-2.9187712324178627</v>
      </c>
      <c r="AF68">
        <f t="shared" si="18"/>
        <v>54</v>
      </c>
      <c r="AG68">
        <f t="shared" si="19"/>
        <v>396.53531199539299</v>
      </c>
      <c r="AH68">
        <f t="shared" si="20"/>
        <v>123.38531199539301</v>
      </c>
      <c r="AI68">
        <v>66.5</v>
      </c>
      <c r="AJ68">
        <v>155</v>
      </c>
      <c r="AK68">
        <f t="shared" si="21"/>
        <v>5.3999999999999999E-2</v>
      </c>
      <c r="AL68">
        <f t="shared" si="22"/>
        <v>-2.9187712324178627</v>
      </c>
      <c r="AM68">
        <f t="shared" si="23"/>
        <v>54</v>
      </c>
      <c r="AN68">
        <f t="shared" si="24"/>
        <v>370.95273121808918</v>
      </c>
      <c r="AO68">
        <f t="shared" si="25"/>
        <v>97.802731218089207</v>
      </c>
      <c r="AP68">
        <v>69.5</v>
      </c>
      <c r="AQ68">
        <v>134</v>
      </c>
      <c r="AR68">
        <f t="shared" si="26"/>
        <v>5.3999999999999999E-2</v>
      </c>
      <c r="AS68">
        <f t="shared" si="27"/>
        <v>-2.9187712324178627</v>
      </c>
      <c r="AT68">
        <f t="shared" si="28"/>
        <v>54</v>
      </c>
      <c r="AU68">
        <f t="shared" si="29"/>
        <v>439.12822431783218</v>
      </c>
      <c r="AV68">
        <f t="shared" si="30"/>
        <v>165.9782243178322</v>
      </c>
      <c r="AW68" s="3">
        <f t="shared" si="31"/>
        <v>54</v>
      </c>
      <c r="AX68" s="3">
        <f t="shared" si="32"/>
        <v>81.625845195044747</v>
      </c>
      <c r="AY68" s="3">
        <f t="shared" si="33"/>
        <v>29.388680586169244</v>
      </c>
      <c r="BA68" s="3">
        <f t="shared" si="57"/>
        <v>62</v>
      </c>
      <c r="BB68" s="3">
        <f t="shared" si="34"/>
        <v>335.15</v>
      </c>
      <c r="BF68" s="3">
        <v>54</v>
      </c>
      <c r="BG68" s="3">
        <f t="shared" si="38"/>
        <v>5.4</v>
      </c>
      <c r="BH68" s="3">
        <f t="shared" si="39"/>
        <v>0.7323937598229685</v>
      </c>
      <c r="BI68" s="3">
        <f t="shared" si="40"/>
        <v>307.36622561322474</v>
      </c>
      <c r="BJ68" s="3">
        <f t="shared" si="41"/>
        <v>34.216225613224765</v>
      </c>
      <c r="BK68">
        <v>58.2</v>
      </c>
      <c r="BL68">
        <v>138</v>
      </c>
      <c r="BM68">
        <f t="shared" si="65"/>
        <v>5.3999999999999999E-2</v>
      </c>
      <c r="BN68">
        <f t="shared" si="43"/>
        <v>-2.9187712324178627</v>
      </c>
      <c r="BO68">
        <f t="shared" si="44"/>
        <v>54</v>
      </c>
      <c r="BP68">
        <f t="shared" si="66"/>
        <v>358.66563793464155</v>
      </c>
      <c r="BQ68">
        <f>BP68-273.15</f>
        <v>85.515637934641575</v>
      </c>
      <c r="BR68" s="3">
        <v>67.8</v>
      </c>
      <c r="BS68" s="3">
        <v>147</v>
      </c>
      <c r="BT68">
        <f t="shared" si="47"/>
        <v>5.3999999999999999E-2</v>
      </c>
      <c r="BU68">
        <f t="shared" si="48"/>
        <v>-2.9187712324178627</v>
      </c>
      <c r="BV68" s="3">
        <f t="shared" si="49"/>
        <v>54</v>
      </c>
      <c r="BW68">
        <f t="shared" si="50"/>
        <v>395.87051372616355</v>
      </c>
      <c r="BX68">
        <f t="shared" si="51"/>
        <v>122.72051372616357</v>
      </c>
      <c r="BY68" s="3">
        <v>70.3</v>
      </c>
      <c r="BZ68" s="3">
        <v>143</v>
      </c>
      <c r="CA68">
        <f t="shared" si="52"/>
        <v>5.3999999999999999E-2</v>
      </c>
      <c r="CB68">
        <f t="shared" si="53"/>
        <v>-2.9187712324178627</v>
      </c>
      <c r="CC68" s="3">
        <f t="shared" si="54"/>
        <v>54</v>
      </c>
      <c r="CD68">
        <f t="shared" si="55"/>
        <v>420.28330662184334</v>
      </c>
      <c r="CE68">
        <f t="shared" si="56"/>
        <v>147.13330662184336</v>
      </c>
    </row>
    <row r="69" spans="5:83" x14ac:dyDescent="0.35">
      <c r="E69">
        <v>63.6</v>
      </c>
      <c r="F69">
        <v>155</v>
      </c>
      <c r="G69">
        <f t="shared" si="64"/>
        <v>5.5E-2</v>
      </c>
      <c r="H69">
        <f t="shared" si="60"/>
        <v>-2.9004220937496661</v>
      </c>
      <c r="I69">
        <f t="shared" si="63"/>
        <v>55</v>
      </c>
      <c r="J69">
        <f t="shared" si="61"/>
        <v>355.07802994936986</v>
      </c>
      <c r="K69">
        <f t="shared" si="62"/>
        <v>81.928029949369886</v>
      </c>
      <c r="L69" s="3">
        <f t="shared" si="58"/>
        <v>55</v>
      </c>
      <c r="N69">
        <v>50</v>
      </c>
      <c r="O69">
        <v>141</v>
      </c>
      <c r="P69">
        <f t="shared" si="6"/>
        <v>5.5E-2</v>
      </c>
      <c r="Q69">
        <f t="shared" si="7"/>
        <v>-2.9004220937496661</v>
      </c>
      <c r="R69" s="3">
        <f t="shared" si="8"/>
        <v>55</v>
      </c>
      <c r="S69">
        <f t="shared" si="9"/>
        <v>302.81822108024772</v>
      </c>
      <c r="T69">
        <f t="shared" si="10"/>
        <v>29.668221080247747</v>
      </c>
      <c r="U69">
        <v>51.3</v>
      </c>
      <c r="V69">
        <v>153</v>
      </c>
      <c r="W69">
        <f t="shared" si="11"/>
        <v>5.5E-2</v>
      </c>
      <c r="X69">
        <f t="shared" si="12"/>
        <v>-2.9004220937496661</v>
      </c>
      <c r="Y69" s="3">
        <f t="shared" si="13"/>
        <v>55</v>
      </c>
      <c r="Z69">
        <f t="shared" si="14"/>
        <v>289.64140782018524</v>
      </c>
      <c r="AA69">
        <f t="shared" si="15"/>
        <v>16.491407820185259</v>
      </c>
      <c r="AB69">
        <v>69.5</v>
      </c>
      <c r="AC69">
        <v>151</v>
      </c>
      <c r="AD69">
        <f t="shared" si="16"/>
        <v>5.5E-2</v>
      </c>
      <c r="AE69">
        <f t="shared" si="17"/>
        <v>-2.9004220937496661</v>
      </c>
      <c r="AF69">
        <f t="shared" si="18"/>
        <v>55</v>
      </c>
      <c r="AG69">
        <f t="shared" si="19"/>
        <v>396.88078089144682</v>
      </c>
      <c r="AH69">
        <f t="shared" si="20"/>
        <v>123.73078089144684</v>
      </c>
      <c r="AI69">
        <v>66.5</v>
      </c>
      <c r="AJ69">
        <v>155</v>
      </c>
      <c r="AK69">
        <f t="shared" si="21"/>
        <v>5.5E-2</v>
      </c>
      <c r="AL69">
        <f t="shared" si="22"/>
        <v>-2.9004220937496661</v>
      </c>
      <c r="AM69">
        <f t="shared" si="23"/>
        <v>55</v>
      </c>
      <c r="AN69">
        <f t="shared" si="24"/>
        <v>371.26869483699841</v>
      </c>
      <c r="AO69">
        <f t="shared" si="25"/>
        <v>98.118694836998429</v>
      </c>
      <c r="AP69">
        <v>69.5</v>
      </c>
      <c r="AQ69">
        <v>134</v>
      </c>
      <c r="AR69">
        <f t="shared" si="26"/>
        <v>5.5E-2</v>
      </c>
      <c r="AS69">
        <f t="shared" si="27"/>
        <v>-2.9004220937496661</v>
      </c>
      <c r="AT69">
        <f t="shared" si="28"/>
        <v>55</v>
      </c>
      <c r="AU69">
        <f t="shared" si="29"/>
        <v>439.55193417044705</v>
      </c>
      <c r="AV69">
        <f t="shared" si="30"/>
        <v>166.40193417044708</v>
      </c>
      <c r="AW69" s="3">
        <f t="shared" si="31"/>
        <v>55</v>
      </c>
      <c r="AX69" s="3">
        <f t="shared" si="32"/>
        <v>81.928029949369886</v>
      </c>
      <c r="AY69" s="3">
        <f t="shared" si="33"/>
        <v>29.668221080247747</v>
      </c>
      <c r="BA69" s="3">
        <f t="shared" si="57"/>
        <v>63</v>
      </c>
      <c r="BB69" s="3">
        <f t="shared" si="34"/>
        <v>336.15</v>
      </c>
      <c r="BF69" s="3">
        <v>55</v>
      </c>
      <c r="BG69" s="3">
        <f t="shared" si="38"/>
        <v>5.5</v>
      </c>
      <c r="BH69" s="3">
        <f t="shared" si="39"/>
        <v>0.74036268949424389</v>
      </c>
      <c r="BI69" s="3">
        <f t="shared" si="40"/>
        <v>307.69673780988916</v>
      </c>
      <c r="BJ69" s="3">
        <f t="shared" si="41"/>
        <v>34.54673780988918</v>
      </c>
      <c r="BK69">
        <v>58.2</v>
      </c>
      <c r="BL69">
        <v>138</v>
      </c>
      <c r="BM69">
        <f t="shared" si="65"/>
        <v>5.5E-2</v>
      </c>
      <c r="BN69">
        <f t="shared" si="43"/>
        <v>-2.9004220937496661</v>
      </c>
      <c r="BO69">
        <f t="shared" si="44"/>
        <v>55</v>
      </c>
      <c r="BP69">
        <f t="shared" si="66"/>
        <v>359.00317144169685</v>
      </c>
      <c r="BQ69">
        <f t="shared" si="46"/>
        <v>85.853171441696873</v>
      </c>
      <c r="BR69" s="3">
        <v>67.8</v>
      </c>
      <c r="BS69" s="3">
        <v>147</v>
      </c>
      <c r="BT69">
        <f t="shared" si="47"/>
        <v>5.5E-2</v>
      </c>
      <c r="BU69">
        <f t="shared" si="48"/>
        <v>-2.9004220937496661</v>
      </c>
      <c r="BV69" s="3">
        <f t="shared" si="49"/>
        <v>55</v>
      </c>
      <c r="BW69">
        <f t="shared" si="50"/>
        <v>396.22346558497281</v>
      </c>
      <c r="BX69">
        <f t="shared" si="51"/>
        <v>123.07346558497284</v>
      </c>
      <c r="BY69" s="3">
        <v>70.3</v>
      </c>
      <c r="BZ69" s="3">
        <v>143</v>
      </c>
      <c r="CA69">
        <f t="shared" si="52"/>
        <v>5.5E-2</v>
      </c>
      <c r="CB69">
        <f t="shared" si="53"/>
        <v>-2.9004220937496661</v>
      </c>
      <c r="CC69" s="3">
        <f t="shared" si="54"/>
        <v>55</v>
      </c>
      <c r="CD69">
        <f t="shared" si="55"/>
        <v>420.66699361191877</v>
      </c>
      <c r="CE69">
        <f t="shared" si="56"/>
        <v>147.51699361191879</v>
      </c>
    </row>
    <row r="70" spans="5:83" x14ac:dyDescent="0.35">
      <c r="E70">
        <v>63.6</v>
      </c>
      <c r="F70">
        <v>155</v>
      </c>
      <c r="G70">
        <f t="shared" si="64"/>
        <v>5.6000000000000001E-2</v>
      </c>
      <c r="H70">
        <f t="shared" si="60"/>
        <v>-2.8824035882469876</v>
      </c>
      <c r="I70">
        <f>I69+1</f>
        <v>56</v>
      </c>
      <c r="J70">
        <f t="shared" si="61"/>
        <v>355.37527100449819</v>
      </c>
      <c r="K70">
        <f t="shared" si="62"/>
        <v>82.225271004498211</v>
      </c>
      <c r="L70" s="3">
        <f t="shared" si="58"/>
        <v>56</v>
      </c>
      <c r="N70">
        <v>50</v>
      </c>
      <c r="O70">
        <v>141</v>
      </c>
      <c r="P70">
        <f t="shared" si="6"/>
        <v>5.6000000000000001E-2</v>
      </c>
      <c r="Q70">
        <f t="shared" si="7"/>
        <v>-2.8824035882469876</v>
      </c>
      <c r="R70" s="3">
        <f t="shared" si="8"/>
        <v>56</v>
      </c>
      <c r="S70">
        <f t="shared" si="9"/>
        <v>303.09322769273558</v>
      </c>
      <c r="T70">
        <f t="shared" si="10"/>
        <v>29.943227692735604</v>
      </c>
      <c r="U70">
        <v>51.3</v>
      </c>
      <c r="V70">
        <v>153</v>
      </c>
      <c r="W70">
        <f t="shared" si="11"/>
        <v>5.6000000000000001E-2</v>
      </c>
      <c r="X70">
        <f t="shared" si="12"/>
        <v>-2.8824035882469876</v>
      </c>
      <c r="Y70" s="3">
        <f t="shared" si="13"/>
        <v>56</v>
      </c>
      <c r="Z70">
        <f t="shared" si="14"/>
        <v>289.88661114024904</v>
      </c>
      <c r="AA70">
        <f t="shared" si="15"/>
        <v>16.736611140249067</v>
      </c>
      <c r="AB70">
        <v>69.5</v>
      </c>
      <c r="AC70">
        <v>151</v>
      </c>
      <c r="AD70">
        <f t="shared" si="16"/>
        <v>5.6000000000000001E-2</v>
      </c>
      <c r="AE70">
        <f t="shared" si="17"/>
        <v>-2.8824035882469876</v>
      </c>
      <c r="AF70">
        <f t="shared" si="18"/>
        <v>56</v>
      </c>
      <c r="AG70">
        <f t="shared" si="19"/>
        <v>397.22061106985393</v>
      </c>
      <c r="AH70">
        <f t="shared" si="20"/>
        <v>124.07061106985395</v>
      </c>
      <c r="AI70">
        <v>66.5</v>
      </c>
      <c r="AJ70">
        <v>155</v>
      </c>
      <c r="AK70">
        <f t="shared" si="21"/>
        <v>5.6000000000000001E-2</v>
      </c>
      <c r="AL70">
        <f t="shared" si="22"/>
        <v>-2.8824035882469876</v>
      </c>
      <c r="AM70">
        <f t="shared" si="23"/>
        <v>56</v>
      </c>
      <c r="AN70">
        <f t="shared" si="24"/>
        <v>371.57948933646429</v>
      </c>
      <c r="AO70">
        <f t="shared" si="25"/>
        <v>98.429489336464314</v>
      </c>
      <c r="AP70">
        <v>69.5</v>
      </c>
      <c r="AQ70">
        <v>134</v>
      </c>
      <c r="AR70">
        <f t="shared" si="26"/>
        <v>5.6000000000000001E-2</v>
      </c>
      <c r="AS70">
        <f t="shared" si="27"/>
        <v>-2.8824035882469876</v>
      </c>
      <c r="AT70">
        <f t="shared" si="28"/>
        <v>56</v>
      </c>
      <c r="AU70">
        <f t="shared" si="29"/>
        <v>439.96880564718367</v>
      </c>
      <c r="AV70">
        <f t="shared" si="30"/>
        <v>166.81880564718369</v>
      </c>
      <c r="AW70" s="3">
        <f t="shared" si="31"/>
        <v>56</v>
      </c>
      <c r="AX70" s="3">
        <f t="shared" si="32"/>
        <v>82.225271004498211</v>
      </c>
      <c r="AY70" s="3">
        <f t="shared" si="33"/>
        <v>29.943227692735604</v>
      </c>
      <c r="BA70" s="3">
        <f t="shared" si="57"/>
        <v>64</v>
      </c>
      <c r="BB70" s="3">
        <f t="shared" si="34"/>
        <v>337.15</v>
      </c>
      <c r="BF70" s="3">
        <v>56</v>
      </c>
      <c r="BG70" s="3">
        <f t="shared" si="38"/>
        <v>5.6</v>
      </c>
      <c r="BH70" s="3">
        <f t="shared" si="39"/>
        <v>0.74818802700620035</v>
      </c>
      <c r="BI70" s="3">
        <f t="shared" si="40"/>
        <v>308.02208503863881</v>
      </c>
      <c r="BJ70" s="3">
        <f t="shared" si="41"/>
        <v>34.872085038638829</v>
      </c>
      <c r="BK70">
        <v>58.2</v>
      </c>
      <c r="BL70">
        <v>138</v>
      </c>
      <c r="BM70">
        <f t="shared" si="65"/>
        <v>5.6000000000000001E-2</v>
      </c>
      <c r="BN70">
        <f t="shared" si="43"/>
        <v>-2.8824035882469876</v>
      </c>
      <c r="BO70">
        <f t="shared" si="44"/>
        <v>56</v>
      </c>
      <c r="BP70">
        <f t="shared" si="66"/>
        <v>359.33524172870233</v>
      </c>
      <c r="BQ70">
        <f t="shared" si="46"/>
        <v>86.185241728702351</v>
      </c>
      <c r="BR70" s="3">
        <v>67.8</v>
      </c>
      <c r="BS70" s="3">
        <v>147</v>
      </c>
      <c r="BT70">
        <f t="shared" si="47"/>
        <v>5.6000000000000001E-2</v>
      </c>
      <c r="BU70">
        <f t="shared" si="48"/>
        <v>-2.8824035882469876</v>
      </c>
      <c r="BV70" s="3">
        <f t="shared" si="49"/>
        <v>56</v>
      </c>
      <c r="BW70">
        <f t="shared" si="50"/>
        <v>396.57067060395445</v>
      </c>
      <c r="BX70">
        <f t="shared" si="51"/>
        <v>123.42067060395448</v>
      </c>
      <c r="BY70" s="3">
        <v>70.3</v>
      </c>
      <c r="BZ70" s="3">
        <v>143</v>
      </c>
      <c r="CA70">
        <f t="shared" si="52"/>
        <v>5.6000000000000001E-2</v>
      </c>
      <c r="CB70">
        <f t="shared" si="53"/>
        <v>-2.8824035882469876</v>
      </c>
      <c r="CC70" s="3">
        <f t="shared" si="54"/>
        <v>56</v>
      </c>
      <c r="CD70">
        <f t="shared" si="55"/>
        <v>421.04444929048373</v>
      </c>
      <c r="CE70">
        <f t="shared" si="56"/>
        <v>147.89444929048375</v>
      </c>
    </row>
    <row r="71" spans="5:83" x14ac:dyDescent="0.35">
      <c r="E71">
        <v>63.6</v>
      </c>
      <c r="F71">
        <v>155</v>
      </c>
      <c r="G71">
        <f t="shared" si="64"/>
        <v>5.7000000000000002E-2</v>
      </c>
      <c r="H71">
        <f t="shared" si="60"/>
        <v>-2.864704011147587</v>
      </c>
      <c r="I71">
        <f t="shared" si="63"/>
        <v>57</v>
      </c>
      <c r="J71">
        <f t="shared" si="61"/>
        <v>355.66773579263514</v>
      </c>
      <c r="K71">
        <f t="shared" si="62"/>
        <v>82.517735792635165</v>
      </c>
      <c r="L71" s="3">
        <f t="shared" si="58"/>
        <v>57</v>
      </c>
      <c r="N71">
        <v>50</v>
      </c>
      <c r="O71">
        <v>141</v>
      </c>
      <c r="P71">
        <f t="shared" ref="P71:P118" si="67">R71/1000</f>
        <v>5.7000000000000002E-2</v>
      </c>
      <c r="Q71">
        <f t="shared" ref="Q71:Q134" si="68">LN(P71)</f>
        <v>-2.864704011147587</v>
      </c>
      <c r="R71" s="3">
        <f t="shared" ref="R71:R118" si="69">L71</f>
        <v>57</v>
      </c>
      <c r="S71">
        <f t="shared" ref="S71:S118" si="70">(N71*1000)/(O71-(Q71*$B$16))</f>
        <v>303.36385342444964</v>
      </c>
      <c r="T71">
        <f t="shared" ref="T71:T134" si="71">S71-273.15</f>
        <v>30.213853424449667</v>
      </c>
      <c r="U71">
        <v>51.3</v>
      </c>
      <c r="V71">
        <v>153</v>
      </c>
      <c r="W71">
        <f t="shared" ref="W71:W134" si="72">Y71/1000</f>
        <v>5.7000000000000002E-2</v>
      </c>
      <c r="X71">
        <f t="shared" ref="X71:X134" si="73">LN(W71)</f>
        <v>-2.864704011147587</v>
      </c>
      <c r="Y71" s="3">
        <f t="shared" ref="Y71:Y134" si="74">R71</f>
        <v>57</v>
      </c>
      <c r="Z71">
        <f t="shared" ref="Z71:Z134" si="75">(U71*1000)/(V71-(X71*$B$16))</f>
        <v>290.12787889490448</v>
      </c>
      <c r="AA71">
        <f t="shared" ref="AA71:AA134" si="76">Z71-273.15</f>
        <v>16.977878894904507</v>
      </c>
      <c r="AB71">
        <v>69.5</v>
      </c>
      <c r="AC71">
        <v>151</v>
      </c>
      <c r="AD71">
        <f t="shared" ref="AD71:AD134" si="77">AF71/1000</f>
        <v>5.7000000000000002E-2</v>
      </c>
      <c r="AE71">
        <f t="shared" ref="AE71:AE134" si="78">LN(AD71)</f>
        <v>-2.864704011147587</v>
      </c>
      <c r="AF71">
        <f t="shared" ref="AF71:AF134" si="79">Y71</f>
        <v>57</v>
      </c>
      <c r="AG71">
        <f t="shared" ref="AG71:AG134" si="80">(AB71*1000)/(AC71-(AE71*$B$16))</f>
        <v>397.5549933158967</v>
      </c>
      <c r="AH71">
        <f t="shared" ref="AH71:AH134" si="81">AG71-273.15</f>
        <v>124.40499331589672</v>
      </c>
      <c r="AI71">
        <v>66.5</v>
      </c>
      <c r="AJ71">
        <v>155</v>
      </c>
      <c r="AK71">
        <f t="shared" ref="AK71:AK134" si="82">AM71/1000</f>
        <v>5.7000000000000002E-2</v>
      </c>
      <c r="AL71">
        <f t="shared" ref="AL71:AL134" si="83">LN(AK71)</f>
        <v>-2.864704011147587</v>
      </c>
      <c r="AM71">
        <f t="shared" ref="AM71:AM134" si="84">AF71</f>
        <v>57</v>
      </c>
      <c r="AN71">
        <f t="shared" ref="AN71:AN134" si="85">(AI71*1000)/(AJ71-(AL71*$B$16))</f>
        <v>371.88528978317981</v>
      </c>
      <c r="AO71">
        <f t="shared" ref="AO71:AO134" si="86">AN71-273.15</f>
        <v>98.735289783179837</v>
      </c>
      <c r="AP71">
        <v>69.5</v>
      </c>
      <c r="AQ71">
        <v>134</v>
      </c>
      <c r="AR71">
        <f t="shared" ref="AR71:AR134" si="87">AT71/1000</f>
        <v>5.7000000000000002E-2</v>
      </c>
      <c r="AS71">
        <f t="shared" ref="AS71:AS134" si="88">LN(AR71)</f>
        <v>-2.864704011147587</v>
      </c>
      <c r="AT71">
        <f t="shared" ref="AT71:AT134" si="89">AM71</f>
        <v>57</v>
      </c>
      <c r="AU71">
        <f t="shared" ref="AU71:AU134" si="90">(AP71*1000)/(AQ71-(AS71*$B$16))</f>
        <v>440.37906904959499</v>
      </c>
      <c r="AV71">
        <f t="shared" ref="AV71:AV134" si="91">AU71-273.15</f>
        <v>167.22906904959501</v>
      </c>
      <c r="AW71" s="3">
        <f t="shared" ref="AW71:AW118" si="92">R71</f>
        <v>57</v>
      </c>
      <c r="AX71" s="3">
        <f t="shared" ref="AX71:AX118" si="93">K71</f>
        <v>82.517735792635165</v>
      </c>
      <c r="AY71" s="3">
        <f t="shared" ref="AY71:AY118" si="94">T71</f>
        <v>30.213853424449667</v>
      </c>
      <c r="BA71" s="3">
        <f t="shared" si="57"/>
        <v>65</v>
      </c>
      <c r="BB71" s="3">
        <f t="shared" ref="BB71:BB106" si="95">BA71+273.15</f>
        <v>338.15</v>
      </c>
      <c r="BF71" s="3">
        <v>57</v>
      </c>
      <c r="BG71" s="3">
        <f t="shared" ref="BG71:BG134" si="96">BF71/10</f>
        <v>5.7</v>
      </c>
      <c r="BH71" s="3">
        <f t="shared" ref="BH71:BH134" si="97">LOG(BG71)</f>
        <v>0.75587485567249146</v>
      </c>
      <c r="BI71" s="3">
        <f t="shared" ref="BI71:BI134" si="98">($BE$2*(BH71-$BC$2)-$BD$2)/(BH71-$BC$2)</f>
        <v>308.34243904080881</v>
      </c>
      <c r="BJ71" s="3">
        <f t="shared" ref="BJ71:BJ134" si="99">BI71-273.15</f>
        <v>35.192439040808836</v>
      </c>
      <c r="BK71">
        <v>58.2</v>
      </c>
      <c r="BL71">
        <v>138</v>
      </c>
      <c r="BM71">
        <f t="shared" si="65"/>
        <v>5.7000000000000002E-2</v>
      </c>
      <c r="BN71">
        <f t="shared" ref="BN71:BN81" si="100">LN(BM71)</f>
        <v>-2.864704011147587</v>
      </c>
      <c r="BO71">
        <f t="shared" ref="BO71:BO114" si="101">AT71</f>
        <v>57</v>
      </c>
      <c r="BP71">
        <f t="shared" si="66"/>
        <v>359.66203300177273</v>
      </c>
      <c r="BQ71">
        <f t="shared" ref="BQ71:BQ81" si="102">BP71-273.15</f>
        <v>86.51203300177275</v>
      </c>
      <c r="BR71" s="3">
        <v>67.8</v>
      </c>
      <c r="BS71" s="3">
        <v>147</v>
      </c>
      <c r="BT71">
        <f t="shared" ref="BT71:BT81" si="103">BV71/1000</f>
        <v>5.7000000000000002E-2</v>
      </c>
      <c r="BU71">
        <f t="shared" ref="BU71:BU81" si="104">LN(BT71)</f>
        <v>-2.864704011147587</v>
      </c>
      <c r="BV71" s="3">
        <f t="shared" ref="BV71:BV81" si="105">BO71</f>
        <v>57</v>
      </c>
      <c r="BW71">
        <f t="shared" ref="BW71:BW81" si="106">(BR71*1000)/(BS71-(BU71*$B$16))</f>
        <v>396.9123230292571</v>
      </c>
      <c r="BX71">
        <f t="shared" ref="BX71:BX81" si="107">BW71-273.15</f>
        <v>123.76232302925712</v>
      </c>
      <c r="BY71" s="3">
        <v>70.3</v>
      </c>
      <c r="BZ71" s="3">
        <v>143</v>
      </c>
      <c r="CA71">
        <f t="shared" ref="CA71:CA81" si="108">CC71/1000</f>
        <v>5.7000000000000002E-2</v>
      </c>
      <c r="CB71">
        <f t="shared" ref="CB71:CB81" si="109">LN(CA71)</f>
        <v>-2.864704011147587</v>
      </c>
      <c r="CC71" s="3">
        <f t="shared" ref="CC71:CC114" si="110">BV71</f>
        <v>57</v>
      </c>
      <c r="CD71">
        <f t="shared" ref="CD71:CD81" si="111">(BY71*1000)/(BZ71-(CB71*$B$16))</f>
        <v>421.41588405552204</v>
      </c>
      <c r="CE71">
        <f t="shared" ref="CE71:CE81" si="112">CD71-273.15</f>
        <v>148.26588405552206</v>
      </c>
    </row>
    <row r="72" spans="5:83" x14ac:dyDescent="0.35">
      <c r="E72">
        <v>63.6</v>
      </c>
      <c r="F72">
        <v>155</v>
      </c>
      <c r="G72">
        <f t="shared" si="64"/>
        <v>5.8000000000000003E-2</v>
      </c>
      <c r="H72">
        <f t="shared" si="60"/>
        <v>-2.8473122684357177</v>
      </c>
      <c r="I72">
        <f t="shared" si="63"/>
        <v>58</v>
      </c>
      <c r="J72">
        <f t="shared" si="61"/>
        <v>355.9555832539312</v>
      </c>
      <c r="K72">
        <f t="shared" si="62"/>
        <v>82.805583253931218</v>
      </c>
      <c r="L72" s="3">
        <f t="shared" si="58"/>
        <v>58</v>
      </c>
      <c r="N72">
        <v>50</v>
      </c>
      <c r="O72">
        <v>141</v>
      </c>
      <c r="P72">
        <f t="shared" si="67"/>
        <v>5.8000000000000003E-2</v>
      </c>
      <c r="Q72">
        <f t="shared" si="68"/>
        <v>-2.8473122684357177</v>
      </c>
      <c r="R72" s="3">
        <f t="shared" si="69"/>
        <v>58</v>
      </c>
      <c r="S72">
        <f t="shared" si="70"/>
        <v>303.63024353337994</v>
      </c>
      <c r="T72">
        <f t="shared" si="71"/>
        <v>30.480243533379962</v>
      </c>
      <c r="U72">
        <v>51.3</v>
      </c>
      <c r="V72">
        <v>153</v>
      </c>
      <c r="W72">
        <f t="shared" si="72"/>
        <v>5.8000000000000003E-2</v>
      </c>
      <c r="X72">
        <f t="shared" si="73"/>
        <v>-2.8473122684357177</v>
      </c>
      <c r="Y72" s="3">
        <f t="shared" si="74"/>
        <v>58</v>
      </c>
      <c r="Z72">
        <f t="shared" si="75"/>
        <v>290.365341985106</v>
      </c>
      <c r="AA72">
        <f t="shared" si="76"/>
        <v>17.215341985106022</v>
      </c>
      <c r="AB72">
        <v>69.5</v>
      </c>
      <c r="AC72">
        <v>151</v>
      </c>
      <c r="AD72">
        <f t="shared" si="77"/>
        <v>5.8000000000000003E-2</v>
      </c>
      <c r="AE72">
        <f t="shared" si="78"/>
        <v>-2.8473122684357177</v>
      </c>
      <c r="AF72">
        <f t="shared" si="79"/>
        <v>58</v>
      </c>
      <c r="AG72">
        <f t="shared" si="80"/>
        <v>397.88410874418628</v>
      </c>
      <c r="AH72">
        <f t="shared" si="81"/>
        <v>124.7341087441863</v>
      </c>
      <c r="AI72">
        <v>66.5</v>
      </c>
      <c r="AJ72">
        <v>155</v>
      </c>
      <c r="AK72">
        <f t="shared" si="82"/>
        <v>5.8000000000000003E-2</v>
      </c>
      <c r="AL72">
        <f t="shared" si="83"/>
        <v>-2.8473122684357177</v>
      </c>
      <c r="AM72">
        <f t="shared" si="84"/>
        <v>58</v>
      </c>
      <c r="AN72">
        <f t="shared" si="85"/>
        <v>372.1862623645664</v>
      </c>
      <c r="AO72">
        <f t="shared" si="86"/>
        <v>99.036262364566426</v>
      </c>
      <c r="AP72">
        <v>69.5</v>
      </c>
      <c r="AQ72">
        <v>134</v>
      </c>
      <c r="AR72">
        <f t="shared" si="87"/>
        <v>5.8000000000000003E-2</v>
      </c>
      <c r="AS72">
        <f t="shared" si="88"/>
        <v>-2.8473122684357177</v>
      </c>
      <c r="AT72">
        <f t="shared" si="89"/>
        <v>58</v>
      </c>
      <c r="AU72">
        <f t="shared" si="90"/>
        <v>440.78294303904067</v>
      </c>
      <c r="AV72">
        <f t="shared" si="91"/>
        <v>167.6329430390407</v>
      </c>
      <c r="AW72" s="3">
        <f t="shared" si="92"/>
        <v>58</v>
      </c>
      <c r="AX72" s="3">
        <f t="shared" si="93"/>
        <v>82.805583253931218</v>
      </c>
      <c r="AY72" s="3">
        <f t="shared" si="94"/>
        <v>30.480243533379962</v>
      </c>
      <c r="BA72" s="3">
        <f t="shared" si="57"/>
        <v>66</v>
      </c>
      <c r="BB72" s="3">
        <f t="shared" si="95"/>
        <v>339.15</v>
      </c>
      <c r="BF72" s="3">
        <v>58</v>
      </c>
      <c r="BG72" s="3">
        <f t="shared" si="96"/>
        <v>5.8</v>
      </c>
      <c r="BH72" s="3">
        <f t="shared" si="97"/>
        <v>0.76342799356293722</v>
      </c>
      <c r="BI72" s="3">
        <f t="shared" si="98"/>
        <v>308.65796294462433</v>
      </c>
      <c r="BJ72" s="3">
        <f t="shared" si="99"/>
        <v>35.507962944624353</v>
      </c>
      <c r="BK72">
        <v>58.2</v>
      </c>
      <c r="BL72">
        <v>138</v>
      </c>
      <c r="BM72">
        <f t="shared" si="65"/>
        <v>5.8000000000000003E-2</v>
      </c>
      <c r="BN72">
        <f t="shared" si="100"/>
        <v>-2.8473122684357177</v>
      </c>
      <c r="BO72">
        <f t="shared" si="101"/>
        <v>58</v>
      </c>
      <c r="BP72">
        <f t="shared" si="66"/>
        <v>359.98372014988394</v>
      </c>
      <c r="BQ72">
        <f t="shared" si="102"/>
        <v>86.833720149883959</v>
      </c>
      <c r="BR72" s="3">
        <v>67.8</v>
      </c>
      <c r="BS72" s="3">
        <v>147</v>
      </c>
      <c r="BT72">
        <f t="shared" si="103"/>
        <v>5.8000000000000003E-2</v>
      </c>
      <c r="BU72">
        <f t="shared" si="104"/>
        <v>-2.8473122684357177</v>
      </c>
      <c r="BV72" s="3">
        <f t="shared" si="105"/>
        <v>58</v>
      </c>
      <c r="BW72">
        <f t="shared" si="106"/>
        <v>397.24860726712558</v>
      </c>
      <c r="BX72">
        <f t="shared" si="107"/>
        <v>124.0986072671256</v>
      </c>
      <c r="BY72" s="3">
        <v>70.3</v>
      </c>
      <c r="BZ72" s="3">
        <v>143</v>
      </c>
      <c r="CA72">
        <f t="shared" si="108"/>
        <v>5.8000000000000003E-2</v>
      </c>
      <c r="CB72">
        <f t="shared" si="109"/>
        <v>-2.8473122684357177</v>
      </c>
      <c r="CC72" s="3">
        <f t="shared" si="110"/>
        <v>58</v>
      </c>
      <c r="CD72">
        <f t="shared" si="111"/>
        <v>421.78149765391095</v>
      </c>
      <c r="CE72">
        <f t="shared" si="112"/>
        <v>148.63149765391097</v>
      </c>
    </row>
    <row r="73" spans="5:83" x14ac:dyDescent="0.35">
      <c r="E73">
        <v>63.6</v>
      </c>
      <c r="F73">
        <v>155</v>
      </c>
      <c r="G73">
        <f t="shared" si="64"/>
        <v>5.8999999999999997E-2</v>
      </c>
      <c r="H73">
        <f t="shared" si="60"/>
        <v>-2.8302178350764176</v>
      </c>
      <c r="I73">
        <f t="shared" si="63"/>
        <v>59</v>
      </c>
      <c r="J73">
        <f t="shared" si="61"/>
        <v>356.23896440529825</v>
      </c>
      <c r="K73">
        <f t="shared" si="62"/>
        <v>83.08896440529827</v>
      </c>
      <c r="L73" s="3">
        <f t="shared" si="58"/>
        <v>59</v>
      </c>
      <c r="N73">
        <v>50</v>
      </c>
      <c r="O73">
        <v>141</v>
      </c>
      <c r="P73">
        <f t="shared" si="67"/>
        <v>5.8999999999999997E-2</v>
      </c>
      <c r="Q73">
        <f t="shared" si="68"/>
        <v>-2.8302178350764176</v>
      </c>
      <c r="R73" s="3">
        <f t="shared" si="69"/>
        <v>59</v>
      </c>
      <c r="S73">
        <f t="shared" si="70"/>
        <v>303.89253605249502</v>
      </c>
      <c r="T73">
        <f t="shared" si="71"/>
        <v>30.742536052495041</v>
      </c>
      <c r="U73">
        <v>51.3</v>
      </c>
      <c r="V73">
        <v>153</v>
      </c>
      <c r="W73">
        <f t="shared" si="72"/>
        <v>5.8999999999999997E-2</v>
      </c>
      <c r="X73">
        <f t="shared" si="73"/>
        <v>-2.8302178350764176</v>
      </c>
      <c r="Y73" s="3">
        <f t="shared" si="74"/>
        <v>59</v>
      </c>
      <c r="Z73">
        <f t="shared" si="75"/>
        <v>290.59912478828824</v>
      </c>
      <c r="AA73">
        <f t="shared" si="76"/>
        <v>17.449124788288259</v>
      </c>
      <c r="AB73">
        <v>69.5</v>
      </c>
      <c r="AC73">
        <v>151</v>
      </c>
      <c r="AD73">
        <f t="shared" si="77"/>
        <v>5.8999999999999997E-2</v>
      </c>
      <c r="AE73">
        <f t="shared" si="78"/>
        <v>-2.8302178350764176</v>
      </c>
      <c r="AF73">
        <f t="shared" si="79"/>
        <v>59</v>
      </c>
      <c r="AG73">
        <f t="shared" si="80"/>
        <v>398.20812944614613</v>
      </c>
      <c r="AH73">
        <f t="shared" si="81"/>
        <v>125.05812944614615</v>
      </c>
      <c r="AI73">
        <v>66.5</v>
      </c>
      <c r="AJ73">
        <v>155</v>
      </c>
      <c r="AK73">
        <f t="shared" si="82"/>
        <v>5.8999999999999997E-2</v>
      </c>
      <c r="AL73">
        <f t="shared" si="83"/>
        <v>-2.8302178350764176</v>
      </c>
      <c r="AM73">
        <f t="shared" si="84"/>
        <v>59</v>
      </c>
      <c r="AN73">
        <f t="shared" si="85"/>
        <v>372.48256498352731</v>
      </c>
      <c r="AO73">
        <f t="shared" si="86"/>
        <v>99.332564983527334</v>
      </c>
      <c r="AP73">
        <v>69.5</v>
      </c>
      <c r="AQ73">
        <v>134</v>
      </c>
      <c r="AR73">
        <f t="shared" si="87"/>
        <v>5.8999999999999997E-2</v>
      </c>
      <c r="AS73">
        <f t="shared" si="88"/>
        <v>-2.8302178350764176</v>
      </c>
      <c r="AT73">
        <f t="shared" si="89"/>
        <v>59</v>
      </c>
      <c r="AU73">
        <f t="shared" si="90"/>
        <v>441.18063541443627</v>
      </c>
      <c r="AV73">
        <f t="shared" si="91"/>
        <v>168.03063541443629</v>
      </c>
      <c r="AW73" s="3">
        <f t="shared" si="92"/>
        <v>59</v>
      </c>
      <c r="AX73" s="3">
        <f t="shared" si="93"/>
        <v>83.08896440529827</v>
      </c>
      <c r="AY73" s="3">
        <f t="shared" si="94"/>
        <v>30.742536052495041</v>
      </c>
      <c r="BA73" s="3">
        <f t="shared" ref="BA73:BA92" si="113">BA72+1</f>
        <v>67</v>
      </c>
      <c r="BB73" s="3">
        <f t="shared" si="95"/>
        <v>340.15</v>
      </c>
      <c r="BF73" s="3">
        <v>59</v>
      </c>
      <c r="BG73" s="3">
        <f t="shared" si="96"/>
        <v>5.9</v>
      </c>
      <c r="BH73" s="3">
        <f t="shared" si="97"/>
        <v>0.77085201164214423</v>
      </c>
      <c r="BI73" s="3">
        <f t="shared" si="98"/>
        <v>308.9688118375235</v>
      </c>
      <c r="BJ73" s="3">
        <f t="shared" si="99"/>
        <v>35.818811837523526</v>
      </c>
      <c r="BK73">
        <v>58.2</v>
      </c>
      <c r="BL73">
        <v>138</v>
      </c>
      <c r="BM73">
        <f t="shared" si="65"/>
        <v>5.8999999999999997E-2</v>
      </c>
      <c r="BN73">
        <f t="shared" si="100"/>
        <v>-2.8302178350764176</v>
      </c>
      <c r="BO73">
        <f t="shared" si="101"/>
        <v>59</v>
      </c>
      <c r="BP73">
        <f t="shared" si="66"/>
        <v>360.30046936772794</v>
      </c>
      <c r="BQ73">
        <f t="shared" si="102"/>
        <v>87.150469367727965</v>
      </c>
      <c r="BR73" s="3">
        <v>67.8</v>
      </c>
      <c r="BS73" s="3">
        <v>147</v>
      </c>
      <c r="BT73">
        <f t="shared" si="103"/>
        <v>5.8999999999999997E-2</v>
      </c>
      <c r="BU73">
        <f t="shared" si="104"/>
        <v>-2.8302178350764176</v>
      </c>
      <c r="BV73" s="3">
        <f t="shared" si="105"/>
        <v>59</v>
      </c>
      <c r="BW73">
        <f t="shared" si="106"/>
        <v>397.57969854241821</v>
      </c>
      <c r="BX73">
        <f t="shared" si="107"/>
        <v>124.42969854241824</v>
      </c>
      <c r="BY73" s="3">
        <v>70.3</v>
      </c>
      <c r="BZ73" s="3">
        <v>143</v>
      </c>
      <c r="CA73">
        <f t="shared" si="108"/>
        <v>5.8999999999999997E-2</v>
      </c>
      <c r="CB73">
        <f t="shared" si="109"/>
        <v>-2.8302178350764176</v>
      </c>
      <c r="CC73" s="3">
        <f t="shared" si="110"/>
        <v>59</v>
      </c>
      <c r="CD73">
        <f t="shared" si="111"/>
        <v>422.14147989389164</v>
      </c>
      <c r="CE73">
        <f t="shared" si="112"/>
        <v>148.99147989389166</v>
      </c>
    </row>
    <row r="74" spans="5:83" x14ac:dyDescent="0.35">
      <c r="E74">
        <v>63.6</v>
      </c>
      <c r="F74">
        <v>155</v>
      </c>
      <c r="G74">
        <f t="shared" si="64"/>
        <v>0.06</v>
      </c>
      <c r="H74">
        <f t="shared" si="60"/>
        <v>-2.8134107167600364</v>
      </c>
      <c r="I74">
        <f t="shared" si="63"/>
        <v>60</v>
      </c>
      <c r="J74">
        <f t="shared" si="61"/>
        <v>356.51802286218907</v>
      </c>
      <c r="K74">
        <f t="shared" si="62"/>
        <v>83.368022862189093</v>
      </c>
      <c r="L74" s="3">
        <f t="shared" si="58"/>
        <v>60</v>
      </c>
      <c r="N74">
        <v>50</v>
      </c>
      <c r="O74">
        <v>141</v>
      </c>
      <c r="P74">
        <f t="shared" si="67"/>
        <v>0.06</v>
      </c>
      <c r="Q74">
        <f t="shared" si="68"/>
        <v>-2.8134107167600364</v>
      </c>
      <c r="R74" s="3">
        <f t="shared" si="69"/>
        <v>60</v>
      </c>
      <c r="S74">
        <f t="shared" si="70"/>
        <v>304.1508622647803</v>
      </c>
      <c r="T74">
        <f t="shared" si="71"/>
        <v>31.000862264780324</v>
      </c>
      <c r="U74">
        <v>51.3</v>
      </c>
      <c r="V74">
        <v>153</v>
      </c>
      <c r="W74">
        <f t="shared" si="72"/>
        <v>0.06</v>
      </c>
      <c r="X74">
        <f t="shared" si="73"/>
        <v>-2.8134107167600364</v>
      </c>
      <c r="Y74" s="3">
        <f t="shared" si="74"/>
        <v>60</v>
      </c>
      <c r="Z74">
        <f t="shared" si="75"/>
        <v>290.82934558787559</v>
      </c>
      <c r="AA74">
        <f t="shared" si="76"/>
        <v>17.679345587875616</v>
      </c>
      <c r="AB74">
        <v>69.5</v>
      </c>
      <c r="AC74">
        <v>151</v>
      </c>
      <c r="AD74">
        <f t="shared" si="77"/>
        <v>0.06</v>
      </c>
      <c r="AE74">
        <f t="shared" si="78"/>
        <v>-2.8134107167600364</v>
      </c>
      <c r="AF74">
        <f t="shared" si="79"/>
        <v>60</v>
      </c>
      <c r="AG74">
        <f t="shared" si="80"/>
        <v>398.52721908396973</v>
      </c>
      <c r="AH74">
        <f t="shared" si="81"/>
        <v>125.37721908396975</v>
      </c>
      <c r="AI74">
        <v>66.5</v>
      </c>
      <c r="AJ74">
        <v>155</v>
      </c>
      <c r="AK74">
        <f t="shared" si="82"/>
        <v>0.06</v>
      </c>
      <c r="AL74">
        <f t="shared" si="83"/>
        <v>-2.8134107167600364</v>
      </c>
      <c r="AM74">
        <f t="shared" si="84"/>
        <v>60</v>
      </c>
      <c r="AN74">
        <f t="shared" si="85"/>
        <v>372.77434780401848</v>
      </c>
      <c r="AO74">
        <f t="shared" si="86"/>
        <v>99.624347804018498</v>
      </c>
      <c r="AP74">
        <v>69.5</v>
      </c>
      <c r="AQ74">
        <v>134</v>
      </c>
      <c r="AR74">
        <f t="shared" si="87"/>
        <v>0.06</v>
      </c>
      <c r="AS74">
        <f t="shared" si="88"/>
        <v>-2.8134107167600364</v>
      </c>
      <c r="AT74">
        <f t="shared" si="89"/>
        <v>60</v>
      </c>
      <c r="AU74">
        <f t="shared" si="90"/>
        <v>441.57234382581066</v>
      </c>
      <c r="AV74">
        <f t="shared" si="91"/>
        <v>168.42234382581069</v>
      </c>
      <c r="AW74" s="3">
        <f t="shared" si="92"/>
        <v>60</v>
      </c>
      <c r="AX74" s="3">
        <f t="shared" si="93"/>
        <v>83.368022862189093</v>
      </c>
      <c r="AY74" s="3">
        <f t="shared" si="94"/>
        <v>31.000862264780324</v>
      </c>
      <c r="BA74" s="3">
        <f t="shared" si="113"/>
        <v>68</v>
      </c>
      <c r="BB74" s="3">
        <f t="shared" si="95"/>
        <v>341.15</v>
      </c>
      <c r="BF74" s="3">
        <v>60</v>
      </c>
      <c r="BG74" s="3">
        <f t="shared" si="96"/>
        <v>6</v>
      </c>
      <c r="BH74" s="3">
        <f t="shared" si="97"/>
        <v>0.77815125038364363</v>
      </c>
      <c r="BI74" s="3">
        <f t="shared" si="98"/>
        <v>309.27513329144256</v>
      </c>
      <c r="BJ74" s="3">
        <f t="shared" si="99"/>
        <v>36.12513329144258</v>
      </c>
      <c r="BK74">
        <v>58.2</v>
      </c>
      <c r="BL74">
        <v>138</v>
      </c>
      <c r="BM74">
        <f t="shared" si="65"/>
        <v>0.06</v>
      </c>
      <c r="BN74">
        <f t="shared" si="100"/>
        <v>-2.8134107167600364</v>
      </c>
      <c r="BO74">
        <f t="shared" si="101"/>
        <v>60</v>
      </c>
      <c r="BP74">
        <f t="shared" si="66"/>
        <v>360.61243872714016</v>
      </c>
      <c r="BQ74">
        <f t="shared" si="102"/>
        <v>87.462438727140182</v>
      </c>
      <c r="BR74" s="3">
        <v>67.8</v>
      </c>
      <c r="BS74" s="3">
        <v>147</v>
      </c>
      <c r="BT74">
        <f t="shared" si="103"/>
        <v>0.06</v>
      </c>
      <c r="BU74">
        <f t="shared" si="104"/>
        <v>-2.8134107167600364</v>
      </c>
      <c r="BV74" s="3">
        <f t="shared" si="105"/>
        <v>60</v>
      </c>
      <c r="BW74">
        <f t="shared" si="106"/>
        <v>397.90576350270527</v>
      </c>
      <c r="BX74">
        <f t="shared" si="107"/>
        <v>124.75576350270529</v>
      </c>
      <c r="BY74" s="3">
        <v>70.3</v>
      </c>
      <c r="BZ74" s="3">
        <v>143</v>
      </c>
      <c r="CA74">
        <f t="shared" si="108"/>
        <v>0.06</v>
      </c>
      <c r="CB74">
        <f t="shared" si="109"/>
        <v>-2.8134107167600364</v>
      </c>
      <c r="CC74" s="3">
        <f t="shared" si="110"/>
        <v>60</v>
      </c>
      <c r="CD74">
        <f t="shared" si="111"/>
        <v>422.4960112986841</v>
      </c>
      <c r="CE74">
        <f t="shared" si="112"/>
        <v>149.34601129868412</v>
      </c>
    </row>
    <row r="75" spans="5:83" x14ac:dyDescent="0.35">
      <c r="E75">
        <v>63.6</v>
      </c>
      <c r="F75">
        <v>155</v>
      </c>
      <c r="G75">
        <f t="shared" si="64"/>
        <v>6.0999999999999999E-2</v>
      </c>
      <c r="H75">
        <f t="shared" si="60"/>
        <v>-2.7968814148088259</v>
      </c>
      <c r="I75">
        <f t="shared" si="63"/>
        <v>61</v>
      </c>
      <c r="J75">
        <f t="shared" si="61"/>
        <v>356.79289531794376</v>
      </c>
      <c r="K75">
        <f t="shared" si="62"/>
        <v>83.642895317943783</v>
      </c>
      <c r="L75" s="3">
        <f t="shared" si="58"/>
        <v>61</v>
      </c>
      <c r="N75">
        <v>50</v>
      </c>
      <c r="O75">
        <v>141</v>
      </c>
      <c r="P75">
        <f t="shared" si="67"/>
        <v>6.0999999999999999E-2</v>
      </c>
      <c r="Q75">
        <f t="shared" si="68"/>
        <v>-2.7968814148088259</v>
      </c>
      <c r="R75" s="3">
        <f t="shared" si="69"/>
        <v>61</v>
      </c>
      <c r="S75">
        <f t="shared" si="70"/>
        <v>304.40534713969305</v>
      </c>
      <c r="T75">
        <f t="shared" si="71"/>
        <v>31.255347139693072</v>
      </c>
      <c r="U75">
        <v>51.3</v>
      </c>
      <c r="V75">
        <v>153</v>
      </c>
      <c r="W75">
        <f t="shared" si="72"/>
        <v>6.0999999999999999E-2</v>
      </c>
      <c r="X75">
        <f t="shared" si="73"/>
        <v>-2.7968814148088259</v>
      </c>
      <c r="Y75" s="3">
        <f t="shared" si="74"/>
        <v>61</v>
      </c>
      <c r="Z75">
        <f t="shared" si="75"/>
        <v>291.0561169678686</v>
      </c>
      <c r="AA75">
        <f t="shared" si="76"/>
        <v>17.906116967868627</v>
      </c>
      <c r="AB75">
        <v>69.5</v>
      </c>
      <c r="AC75">
        <v>151</v>
      </c>
      <c r="AD75">
        <f t="shared" si="77"/>
        <v>6.0999999999999999E-2</v>
      </c>
      <c r="AE75">
        <f t="shared" si="78"/>
        <v>-2.7968814148088259</v>
      </c>
      <c r="AF75">
        <f t="shared" si="79"/>
        <v>61</v>
      </c>
      <c r="AG75">
        <f t="shared" si="80"/>
        <v>398.84153343629288</v>
      </c>
      <c r="AH75">
        <f t="shared" si="81"/>
        <v>125.6915334362929</v>
      </c>
      <c r="AI75">
        <v>66.5</v>
      </c>
      <c r="AJ75">
        <v>155</v>
      </c>
      <c r="AK75">
        <f t="shared" si="82"/>
        <v>6.0999999999999999E-2</v>
      </c>
      <c r="AL75">
        <f t="shared" si="83"/>
        <v>-2.7968814148088259</v>
      </c>
      <c r="AM75">
        <f t="shared" si="84"/>
        <v>61</v>
      </c>
      <c r="AN75">
        <f t="shared" si="85"/>
        <v>373.06175375225251</v>
      </c>
      <c r="AO75">
        <f t="shared" si="86"/>
        <v>99.911753752252537</v>
      </c>
      <c r="AP75">
        <v>69.5</v>
      </c>
      <c r="AQ75">
        <v>134</v>
      </c>
      <c r="AR75">
        <f t="shared" si="87"/>
        <v>6.0999999999999999E-2</v>
      </c>
      <c r="AS75">
        <f t="shared" si="88"/>
        <v>-2.7968814148088259</v>
      </c>
      <c r="AT75">
        <f t="shared" si="89"/>
        <v>61</v>
      </c>
      <c r="AU75">
        <f t="shared" si="90"/>
        <v>441.95825642994691</v>
      </c>
      <c r="AV75">
        <f t="shared" si="91"/>
        <v>168.80825642994694</v>
      </c>
      <c r="AW75" s="3">
        <f t="shared" si="92"/>
        <v>61</v>
      </c>
      <c r="AX75" s="3">
        <f t="shared" si="93"/>
        <v>83.642895317943783</v>
      </c>
      <c r="AY75" s="3">
        <f t="shared" si="94"/>
        <v>31.255347139693072</v>
      </c>
      <c r="BA75" s="3">
        <f t="shared" si="113"/>
        <v>69</v>
      </c>
      <c r="BB75" s="3">
        <f t="shared" si="95"/>
        <v>342.15</v>
      </c>
      <c r="BF75" s="3">
        <v>61</v>
      </c>
      <c r="BG75" s="3">
        <f t="shared" si="96"/>
        <v>6.1</v>
      </c>
      <c r="BH75" s="3">
        <f t="shared" si="97"/>
        <v>0.78532983501076703</v>
      </c>
      <c r="BI75" s="3">
        <f t="shared" si="98"/>
        <v>309.57706784564738</v>
      </c>
      <c r="BJ75" s="3">
        <f t="shared" si="99"/>
        <v>36.4270678456474</v>
      </c>
      <c r="BK75">
        <v>58.2</v>
      </c>
      <c r="BL75">
        <v>138</v>
      </c>
      <c r="BM75">
        <f t="shared" si="65"/>
        <v>6.0999999999999999E-2</v>
      </c>
      <c r="BN75">
        <f t="shared" si="100"/>
        <v>-2.7968814148088259</v>
      </c>
      <c r="BO75">
        <f t="shared" si="101"/>
        <v>61</v>
      </c>
      <c r="BP75">
        <f t="shared" si="66"/>
        <v>360.91977870212679</v>
      </c>
      <c r="BQ75">
        <f t="shared" si="102"/>
        <v>87.769778702126814</v>
      </c>
      <c r="BR75" s="3">
        <v>67.8</v>
      </c>
      <c r="BS75" s="3">
        <v>147</v>
      </c>
      <c r="BT75">
        <f t="shared" si="103"/>
        <v>6.0999999999999999E-2</v>
      </c>
      <c r="BU75">
        <f t="shared" si="104"/>
        <v>-2.7968814148088259</v>
      </c>
      <c r="BV75" s="3">
        <f t="shared" si="105"/>
        <v>61</v>
      </c>
      <c r="BW75">
        <f t="shared" si="106"/>
        <v>398.22696077327493</v>
      </c>
      <c r="BX75">
        <f t="shared" si="107"/>
        <v>125.07696077327495</v>
      </c>
      <c r="BY75" s="3">
        <v>70.3</v>
      </c>
      <c r="BZ75" s="3">
        <v>143</v>
      </c>
      <c r="CA75">
        <f t="shared" si="108"/>
        <v>6.0999999999999999E-2</v>
      </c>
      <c r="CB75">
        <f t="shared" si="109"/>
        <v>-2.7968814148088259</v>
      </c>
      <c r="CC75" s="3">
        <f t="shared" si="110"/>
        <v>61</v>
      </c>
      <c r="CD75">
        <f t="shared" si="111"/>
        <v>422.84526370700416</v>
      </c>
      <c r="CE75">
        <f t="shared" si="112"/>
        <v>149.69526370700419</v>
      </c>
    </row>
    <row r="76" spans="5:83" x14ac:dyDescent="0.35">
      <c r="E76">
        <v>63.6</v>
      </c>
      <c r="F76">
        <v>155</v>
      </c>
      <c r="G76">
        <f t="shared" si="64"/>
        <v>6.2E-2</v>
      </c>
      <c r="H76">
        <f t="shared" si="60"/>
        <v>-2.7806208939370456</v>
      </c>
      <c r="I76">
        <f t="shared" si="63"/>
        <v>62</v>
      </c>
      <c r="J76">
        <f t="shared" si="61"/>
        <v>357.06371198478934</v>
      </c>
      <c r="K76">
        <f t="shared" si="62"/>
        <v>83.913711984789359</v>
      </c>
      <c r="L76" s="3">
        <f t="shared" si="58"/>
        <v>62</v>
      </c>
      <c r="N76">
        <v>50</v>
      </c>
      <c r="O76">
        <v>141</v>
      </c>
      <c r="P76">
        <f t="shared" si="67"/>
        <v>6.2E-2</v>
      </c>
      <c r="Q76">
        <f t="shared" si="68"/>
        <v>-2.7806208939370456</v>
      </c>
      <c r="R76" s="3">
        <f t="shared" si="69"/>
        <v>62</v>
      </c>
      <c r="S76">
        <f t="shared" si="70"/>
        <v>304.65610973474418</v>
      </c>
      <c r="T76">
        <f t="shared" si="71"/>
        <v>31.5061097347442</v>
      </c>
      <c r="U76">
        <v>51.3</v>
      </c>
      <c r="V76">
        <v>153</v>
      </c>
      <c r="W76">
        <f t="shared" si="72"/>
        <v>6.2E-2</v>
      </c>
      <c r="X76">
        <f t="shared" si="73"/>
        <v>-2.7806208939370456</v>
      </c>
      <c r="Y76" s="3">
        <f t="shared" si="74"/>
        <v>62</v>
      </c>
      <c r="Z76">
        <f t="shared" si="75"/>
        <v>291.27954617586937</v>
      </c>
      <c r="AA76">
        <f t="shared" si="76"/>
        <v>18.129546175869393</v>
      </c>
      <c r="AB76">
        <v>69.5</v>
      </c>
      <c r="AC76">
        <v>151</v>
      </c>
      <c r="AD76">
        <f t="shared" si="77"/>
        <v>6.2E-2</v>
      </c>
      <c r="AE76">
        <f t="shared" si="78"/>
        <v>-2.7806208939370456</v>
      </c>
      <c r="AF76">
        <f t="shared" si="79"/>
        <v>62</v>
      </c>
      <c r="AG76">
        <f t="shared" si="80"/>
        <v>399.15122090022703</v>
      </c>
      <c r="AH76">
        <f t="shared" si="81"/>
        <v>126.00122090022705</v>
      </c>
      <c r="AI76">
        <v>66.5</v>
      </c>
      <c r="AJ76">
        <v>155</v>
      </c>
      <c r="AK76">
        <f t="shared" si="82"/>
        <v>6.2E-2</v>
      </c>
      <c r="AL76">
        <f t="shared" si="83"/>
        <v>-2.7806208939370456</v>
      </c>
      <c r="AM76">
        <f t="shared" si="84"/>
        <v>62</v>
      </c>
      <c r="AN76">
        <f t="shared" si="85"/>
        <v>373.34491897780646</v>
      </c>
      <c r="AO76">
        <f t="shared" si="86"/>
        <v>100.19491897780648</v>
      </c>
      <c r="AP76">
        <v>69.5</v>
      </c>
      <c r="AQ76">
        <v>134</v>
      </c>
      <c r="AR76">
        <f t="shared" si="87"/>
        <v>6.2E-2</v>
      </c>
      <c r="AS76">
        <f t="shared" si="88"/>
        <v>-2.7806208939370456</v>
      </c>
      <c r="AT76">
        <f t="shared" si="89"/>
        <v>62</v>
      </c>
      <c r="AU76">
        <f t="shared" si="90"/>
        <v>442.33855249367326</v>
      </c>
      <c r="AV76">
        <f t="shared" si="91"/>
        <v>169.18855249367328</v>
      </c>
      <c r="AW76" s="3">
        <f t="shared" si="92"/>
        <v>62</v>
      </c>
      <c r="AX76" s="3">
        <f t="shared" si="93"/>
        <v>83.913711984789359</v>
      </c>
      <c r="AY76" s="3">
        <f t="shared" si="94"/>
        <v>31.5061097347442</v>
      </c>
      <c r="BA76" s="3">
        <f t="shared" si="113"/>
        <v>70</v>
      </c>
      <c r="BB76" s="3">
        <f t="shared" si="95"/>
        <v>343.15</v>
      </c>
      <c r="BF76" s="3">
        <v>62</v>
      </c>
      <c r="BG76" s="3">
        <f t="shared" si="96"/>
        <v>6.2</v>
      </c>
      <c r="BH76" s="3">
        <f t="shared" si="97"/>
        <v>0.79239168949825389</v>
      </c>
      <c r="BI76" s="3">
        <f t="shared" si="98"/>
        <v>309.87474945117708</v>
      </c>
      <c r="BJ76" s="3">
        <f t="shared" si="99"/>
        <v>36.724749451177104</v>
      </c>
      <c r="BK76">
        <v>58.2</v>
      </c>
      <c r="BL76">
        <v>138</v>
      </c>
      <c r="BM76">
        <f t="shared" si="65"/>
        <v>6.2E-2</v>
      </c>
      <c r="BN76">
        <f t="shared" si="100"/>
        <v>-2.7806208939370456</v>
      </c>
      <c r="BO76">
        <f t="shared" si="101"/>
        <v>62</v>
      </c>
      <c r="BP76">
        <f t="shared" si="66"/>
        <v>361.22263265195545</v>
      </c>
      <c r="BQ76">
        <f t="shared" si="102"/>
        <v>88.072632651955473</v>
      </c>
      <c r="BR76" s="3">
        <v>67.8</v>
      </c>
      <c r="BS76" s="3">
        <v>147</v>
      </c>
      <c r="BT76">
        <f t="shared" si="103"/>
        <v>6.2E-2</v>
      </c>
      <c r="BU76">
        <f t="shared" si="104"/>
        <v>-2.7806208939370456</v>
      </c>
      <c r="BV76" s="3">
        <f t="shared" si="105"/>
        <v>62</v>
      </c>
      <c r="BW76">
        <f t="shared" si="106"/>
        <v>398.54344146776901</v>
      </c>
      <c r="BX76">
        <f t="shared" si="107"/>
        <v>125.39344146776904</v>
      </c>
      <c r="BY76" s="3">
        <v>70.3</v>
      </c>
      <c r="BZ76" s="3">
        <v>143</v>
      </c>
      <c r="CA76">
        <f t="shared" si="108"/>
        <v>6.2E-2</v>
      </c>
      <c r="CB76">
        <f t="shared" si="109"/>
        <v>-2.7806208939370456</v>
      </c>
      <c r="CC76" s="3">
        <f t="shared" si="110"/>
        <v>62</v>
      </c>
      <c r="CD76">
        <f t="shared" si="111"/>
        <v>423.18940082559021</v>
      </c>
      <c r="CE76">
        <f t="shared" si="112"/>
        <v>150.03940082559023</v>
      </c>
    </row>
    <row r="77" spans="5:83" x14ac:dyDescent="0.35">
      <c r="E77">
        <v>63.6</v>
      </c>
      <c r="F77">
        <v>155</v>
      </c>
      <c r="G77">
        <f t="shared" si="64"/>
        <v>6.3E-2</v>
      </c>
      <c r="H77">
        <f t="shared" si="60"/>
        <v>-2.7646205525906042</v>
      </c>
      <c r="I77">
        <f t="shared" si="63"/>
        <v>63</v>
      </c>
      <c r="J77">
        <f t="shared" si="61"/>
        <v>357.3305970001245</v>
      </c>
      <c r="K77">
        <f t="shared" si="62"/>
        <v>84.180597000124521</v>
      </c>
      <c r="L77" s="3">
        <f t="shared" si="58"/>
        <v>63</v>
      </c>
      <c r="N77">
        <v>50</v>
      </c>
      <c r="O77">
        <v>141</v>
      </c>
      <c r="P77">
        <f t="shared" si="67"/>
        <v>6.3E-2</v>
      </c>
      <c r="Q77">
        <f t="shared" si="68"/>
        <v>-2.7646205525906042</v>
      </c>
      <c r="R77" s="3">
        <f t="shared" si="69"/>
        <v>63</v>
      </c>
      <c r="S77">
        <f t="shared" si="70"/>
        <v>304.90326356550815</v>
      </c>
      <c r="T77">
        <f t="shared" si="71"/>
        <v>31.753263565508178</v>
      </c>
      <c r="U77">
        <v>51.3</v>
      </c>
      <c r="V77">
        <v>153</v>
      </c>
      <c r="W77">
        <f t="shared" si="72"/>
        <v>6.3E-2</v>
      </c>
      <c r="X77">
        <f t="shared" si="73"/>
        <v>-2.7646205525906042</v>
      </c>
      <c r="Y77" s="3">
        <f t="shared" si="74"/>
        <v>63</v>
      </c>
      <c r="Z77">
        <f t="shared" si="75"/>
        <v>291.499735457535</v>
      </c>
      <c r="AA77">
        <f t="shared" si="76"/>
        <v>18.349735457535019</v>
      </c>
      <c r="AB77">
        <v>69.5</v>
      </c>
      <c r="AC77">
        <v>151</v>
      </c>
      <c r="AD77">
        <f t="shared" si="77"/>
        <v>6.3E-2</v>
      </c>
      <c r="AE77">
        <f t="shared" si="78"/>
        <v>-2.7646205525906042</v>
      </c>
      <c r="AF77">
        <f t="shared" si="79"/>
        <v>63</v>
      </c>
      <c r="AG77">
        <f t="shared" si="80"/>
        <v>399.45642295388745</v>
      </c>
      <c r="AH77">
        <f t="shared" si="81"/>
        <v>126.30642295388748</v>
      </c>
      <c r="AI77">
        <v>66.5</v>
      </c>
      <c r="AJ77">
        <v>155</v>
      </c>
      <c r="AK77">
        <f t="shared" si="82"/>
        <v>6.3E-2</v>
      </c>
      <c r="AL77">
        <f t="shared" si="83"/>
        <v>-2.7646205525906042</v>
      </c>
      <c r="AM77">
        <f t="shared" si="84"/>
        <v>63</v>
      </c>
      <c r="AN77">
        <f t="shared" si="85"/>
        <v>373.62397327843206</v>
      </c>
      <c r="AO77">
        <f t="shared" si="86"/>
        <v>100.47397327843208</v>
      </c>
      <c r="AP77">
        <v>69.5</v>
      </c>
      <c r="AQ77">
        <v>134</v>
      </c>
      <c r="AR77">
        <f t="shared" si="87"/>
        <v>6.3E-2</v>
      </c>
      <c r="AS77">
        <f t="shared" si="88"/>
        <v>-2.7646205525906042</v>
      </c>
      <c r="AT77">
        <f t="shared" si="89"/>
        <v>63</v>
      </c>
      <c r="AU77">
        <f t="shared" si="90"/>
        <v>442.71340294975647</v>
      </c>
      <c r="AV77">
        <f t="shared" si="91"/>
        <v>169.56340294975649</v>
      </c>
      <c r="AW77" s="3">
        <f t="shared" si="92"/>
        <v>63</v>
      </c>
      <c r="AX77" s="3">
        <f t="shared" si="93"/>
        <v>84.180597000124521</v>
      </c>
      <c r="AY77" s="3">
        <f t="shared" si="94"/>
        <v>31.753263565508178</v>
      </c>
      <c r="BA77" s="3">
        <f t="shared" si="113"/>
        <v>71</v>
      </c>
      <c r="BB77" s="3">
        <f t="shared" si="95"/>
        <v>344.15</v>
      </c>
      <c r="BF77" s="3">
        <v>63</v>
      </c>
      <c r="BG77" s="3">
        <f t="shared" si="96"/>
        <v>6.3</v>
      </c>
      <c r="BH77" s="3">
        <f t="shared" si="97"/>
        <v>0.79934054945358168</v>
      </c>
      <c r="BI77" s="3">
        <f t="shared" si="98"/>
        <v>310.16830588051869</v>
      </c>
      <c r="BJ77" s="3">
        <f t="shared" si="99"/>
        <v>37.01830588051871</v>
      </c>
      <c r="BK77">
        <v>58.2</v>
      </c>
      <c r="BL77">
        <v>138</v>
      </c>
      <c r="BM77">
        <f t="shared" si="65"/>
        <v>6.3E-2</v>
      </c>
      <c r="BN77">
        <f t="shared" si="100"/>
        <v>-2.7646205525906042</v>
      </c>
      <c r="BO77">
        <f t="shared" si="101"/>
        <v>63</v>
      </c>
      <c r="BP77">
        <f t="shared" si="66"/>
        <v>361.52113726627556</v>
      </c>
      <c r="BQ77">
        <f t="shared" si="102"/>
        <v>88.371137266275582</v>
      </c>
      <c r="BR77" s="3">
        <v>67.8</v>
      </c>
      <c r="BS77" s="3">
        <v>147</v>
      </c>
      <c r="BT77">
        <f t="shared" si="103"/>
        <v>6.3E-2</v>
      </c>
      <c r="BU77">
        <f t="shared" si="104"/>
        <v>-2.7646205525906042</v>
      </c>
      <c r="BV77" s="3">
        <f t="shared" si="105"/>
        <v>63</v>
      </c>
      <c r="BW77">
        <f t="shared" si="106"/>
        <v>398.85534965865088</v>
      </c>
      <c r="BX77">
        <f t="shared" si="107"/>
        <v>125.7053496586509</v>
      </c>
      <c r="BY77" s="3">
        <v>70.3</v>
      </c>
      <c r="BZ77" s="3">
        <v>143</v>
      </c>
      <c r="CA77">
        <f t="shared" si="108"/>
        <v>6.3E-2</v>
      </c>
      <c r="CB77">
        <f t="shared" si="109"/>
        <v>-2.7646205525906042</v>
      </c>
      <c r="CC77" s="3">
        <f t="shared" si="110"/>
        <v>63</v>
      </c>
      <c r="CD77">
        <f t="shared" si="111"/>
        <v>423.52857873828191</v>
      </c>
      <c r="CE77">
        <f t="shared" si="112"/>
        <v>150.37857873828193</v>
      </c>
    </row>
    <row r="78" spans="5:83" x14ac:dyDescent="0.35">
      <c r="E78">
        <v>63.6</v>
      </c>
      <c r="F78">
        <v>155</v>
      </c>
      <c r="G78">
        <f t="shared" si="64"/>
        <v>6.4000000000000001E-2</v>
      </c>
      <c r="H78">
        <f t="shared" si="60"/>
        <v>-2.7488721956224653</v>
      </c>
      <c r="I78">
        <f t="shared" si="63"/>
        <v>64</v>
      </c>
      <c r="J78">
        <f t="shared" si="61"/>
        <v>357.59366880132831</v>
      </c>
      <c r="K78">
        <f t="shared" si="62"/>
        <v>84.443668801328329</v>
      </c>
      <c r="L78" s="3">
        <f t="shared" si="58"/>
        <v>64</v>
      </c>
      <c r="N78">
        <v>50</v>
      </c>
      <c r="O78">
        <v>141</v>
      </c>
      <c r="P78">
        <f t="shared" si="67"/>
        <v>6.4000000000000001E-2</v>
      </c>
      <c r="Q78">
        <f t="shared" si="68"/>
        <v>-2.7488721956224653</v>
      </c>
      <c r="R78" s="3">
        <f t="shared" si="69"/>
        <v>64</v>
      </c>
      <c r="S78">
        <f t="shared" si="70"/>
        <v>305.14691694700173</v>
      </c>
      <c r="T78">
        <f t="shared" si="71"/>
        <v>31.99691694700175</v>
      </c>
      <c r="U78">
        <v>51.3</v>
      </c>
      <c r="V78">
        <v>153</v>
      </c>
      <c r="W78">
        <f t="shared" si="72"/>
        <v>6.4000000000000001E-2</v>
      </c>
      <c r="X78">
        <f t="shared" si="73"/>
        <v>-2.7488721956224653</v>
      </c>
      <c r="Y78" s="3">
        <f t="shared" si="74"/>
        <v>64</v>
      </c>
      <c r="Z78">
        <f t="shared" si="75"/>
        <v>291.71678236512372</v>
      </c>
      <c r="AA78">
        <f t="shared" si="76"/>
        <v>18.566782365123743</v>
      </c>
      <c r="AB78">
        <v>69.5</v>
      </c>
      <c r="AC78">
        <v>151</v>
      </c>
      <c r="AD78">
        <f t="shared" si="77"/>
        <v>6.4000000000000001E-2</v>
      </c>
      <c r="AE78">
        <f t="shared" si="78"/>
        <v>-2.7488721956224653</v>
      </c>
      <c r="AF78">
        <f t="shared" si="79"/>
        <v>64</v>
      </c>
      <c r="AG78">
        <f t="shared" si="80"/>
        <v>399.75727458309871</v>
      </c>
      <c r="AH78">
        <f t="shared" si="81"/>
        <v>126.60727458309873</v>
      </c>
      <c r="AI78">
        <v>66.5</v>
      </c>
      <c r="AJ78">
        <v>155</v>
      </c>
      <c r="AK78">
        <f t="shared" si="82"/>
        <v>6.4000000000000001E-2</v>
      </c>
      <c r="AL78">
        <f t="shared" si="83"/>
        <v>-2.7488721956224653</v>
      </c>
      <c r="AM78">
        <f t="shared" si="84"/>
        <v>64</v>
      </c>
      <c r="AN78">
        <f t="shared" si="85"/>
        <v>373.89904049195491</v>
      </c>
      <c r="AO78">
        <f t="shared" si="86"/>
        <v>100.74904049195493</v>
      </c>
      <c r="AP78">
        <v>69.5</v>
      </c>
      <c r="AQ78">
        <v>134</v>
      </c>
      <c r="AR78">
        <f t="shared" si="87"/>
        <v>6.4000000000000001E-2</v>
      </c>
      <c r="AS78">
        <f t="shared" si="88"/>
        <v>-2.7488721956224653</v>
      </c>
      <c r="AT78">
        <f t="shared" si="89"/>
        <v>64</v>
      </c>
      <c r="AU78">
        <f t="shared" si="90"/>
        <v>443.08297090981097</v>
      </c>
      <c r="AV78">
        <f t="shared" si="91"/>
        <v>169.93297090981099</v>
      </c>
      <c r="AW78" s="3">
        <f t="shared" si="92"/>
        <v>64</v>
      </c>
      <c r="AX78" s="3">
        <f t="shared" si="93"/>
        <v>84.443668801328329</v>
      </c>
      <c r="AY78" s="3">
        <f t="shared" si="94"/>
        <v>31.99691694700175</v>
      </c>
      <c r="BA78" s="3">
        <f t="shared" si="113"/>
        <v>72</v>
      </c>
      <c r="BB78" s="3">
        <f t="shared" si="95"/>
        <v>345.15</v>
      </c>
      <c r="BF78" s="3">
        <v>64</v>
      </c>
      <c r="BG78" s="3">
        <f t="shared" si="96"/>
        <v>6.4</v>
      </c>
      <c r="BH78" s="3">
        <f t="shared" si="97"/>
        <v>0.80617997398388719</v>
      </c>
      <c r="BI78" s="3">
        <f t="shared" si="98"/>
        <v>310.45785910573966</v>
      </c>
      <c r="BJ78" s="3">
        <f t="shared" si="99"/>
        <v>37.307859105739681</v>
      </c>
      <c r="BK78">
        <v>58.2</v>
      </c>
      <c r="BL78">
        <v>138</v>
      </c>
      <c r="BM78">
        <f t="shared" si="65"/>
        <v>6.4000000000000001E-2</v>
      </c>
      <c r="BN78">
        <f t="shared" si="100"/>
        <v>-2.7488721956224653</v>
      </c>
      <c r="BO78">
        <f t="shared" si="101"/>
        <v>64</v>
      </c>
      <c r="BP78">
        <f t="shared" si="66"/>
        <v>361.8154229758066</v>
      </c>
      <c r="BQ78">
        <f t="shared" si="102"/>
        <v>88.665422975806621</v>
      </c>
      <c r="BR78" s="3">
        <v>67.8</v>
      </c>
      <c r="BS78" s="3">
        <v>147</v>
      </c>
      <c r="BT78">
        <f t="shared" si="103"/>
        <v>6.4000000000000001E-2</v>
      </c>
      <c r="BU78">
        <f t="shared" si="104"/>
        <v>-2.7488721956224653</v>
      </c>
      <c r="BV78" s="3">
        <f t="shared" si="105"/>
        <v>64</v>
      </c>
      <c r="BW78">
        <f t="shared" si="106"/>
        <v>399.16282281124859</v>
      </c>
      <c r="BX78">
        <f t="shared" si="107"/>
        <v>126.01282281124861</v>
      </c>
      <c r="BY78" s="3">
        <v>70.3</v>
      </c>
      <c r="BZ78" s="3">
        <v>143</v>
      </c>
      <c r="CA78">
        <f t="shared" si="108"/>
        <v>6.4000000000000001E-2</v>
      </c>
      <c r="CB78">
        <f t="shared" si="109"/>
        <v>-2.7488721956224653</v>
      </c>
      <c r="CC78" s="3">
        <f t="shared" si="110"/>
        <v>64</v>
      </c>
      <c r="CD78">
        <f t="shared" si="111"/>
        <v>423.86294637569978</v>
      </c>
      <c r="CE78">
        <f t="shared" si="112"/>
        <v>150.7129463756998</v>
      </c>
    </row>
    <row r="79" spans="5:83" x14ac:dyDescent="0.35">
      <c r="E79">
        <v>63.6</v>
      </c>
      <c r="F79">
        <v>155</v>
      </c>
      <c r="G79">
        <f t="shared" si="64"/>
        <v>6.5000000000000002E-2</v>
      </c>
      <c r="H79">
        <f t="shared" si="60"/>
        <v>-2.7333680090865</v>
      </c>
      <c r="I79">
        <f t="shared" si="63"/>
        <v>65</v>
      </c>
      <c r="J79">
        <f t="shared" si="61"/>
        <v>357.85304047198042</v>
      </c>
      <c r="K79">
        <f t="shared" si="62"/>
        <v>84.703040471980444</v>
      </c>
      <c r="L79" s="3">
        <f t="shared" ref="L79:L84" si="114">I79</f>
        <v>65</v>
      </c>
      <c r="N79">
        <v>50</v>
      </c>
      <c r="O79">
        <v>141</v>
      </c>
      <c r="P79">
        <f t="shared" si="67"/>
        <v>6.5000000000000002E-2</v>
      </c>
      <c r="Q79">
        <f t="shared" si="68"/>
        <v>-2.7333680090865</v>
      </c>
      <c r="R79" s="3">
        <f t="shared" si="69"/>
        <v>65</v>
      </c>
      <c r="S79">
        <f t="shared" si="70"/>
        <v>305.38717330905786</v>
      </c>
      <c r="T79">
        <f t="shared" si="71"/>
        <v>32.23717330905788</v>
      </c>
      <c r="U79">
        <v>51.3</v>
      </c>
      <c r="V79">
        <v>153</v>
      </c>
      <c r="W79">
        <f t="shared" si="72"/>
        <v>6.5000000000000002E-2</v>
      </c>
      <c r="X79">
        <f t="shared" si="73"/>
        <v>-2.7333680090865</v>
      </c>
      <c r="Y79" s="3">
        <f t="shared" si="74"/>
        <v>65</v>
      </c>
      <c r="Z79">
        <f t="shared" si="75"/>
        <v>291.93078004251157</v>
      </c>
      <c r="AA79">
        <f t="shared" si="76"/>
        <v>18.780780042511594</v>
      </c>
      <c r="AB79">
        <v>69.5</v>
      </c>
      <c r="AC79">
        <v>151</v>
      </c>
      <c r="AD79">
        <f t="shared" si="77"/>
        <v>6.5000000000000002E-2</v>
      </c>
      <c r="AE79">
        <f t="shared" si="78"/>
        <v>-2.7333680090865</v>
      </c>
      <c r="AF79">
        <f t="shared" si="79"/>
        <v>65</v>
      </c>
      <c r="AG79">
        <f t="shared" si="80"/>
        <v>400.053904675566</v>
      </c>
      <c r="AH79">
        <f t="shared" si="81"/>
        <v>126.90390467556603</v>
      </c>
      <c r="AI79">
        <v>66.5</v>
      </c>
      <c r="AJ79">
        <v>155</v>
      </c>
      <c r="AK79">
        <f t="shared" si="82"/>
        <v>6.5000000000000002E-2</v>
      </c>
      <c r="AL79">
        <f t="shared" si="83"/>
        <v>-2.7333680090865</v>
      </c>
      <c r="AM79">
        <f t="shared" si="84"/>
        <v>65</v>
      </c>
      <c r="AN79">
        <f t="shared" si="85"/>
        <v>374.17023885828144</v>
      </c>
      <c r="AO79">
        <f t="shared" si="86"/>
        <v>101.02023885828146</v>
      </c>
      <c r="AP79">
        <v>69.5</v>
      </c>
      <c r="AQ79">
        <v>134</v>
      </c>
      <c r="AR79">
        <f t="shared" si="87"/>
        <v>6.5000000000000002E-2</v>
      </c>
      <c r="AS79">
        <f t="shared" si="88"/>
        <v>-2.7333680090865</v>
      </c>
      <c r="AT79">
        <f t="shared" si="89"/>
        <v>65</v>
      </c>
      <c r="AU79">
        <f t="shared" si="90"/>
        <v>443.44741213816309</v>
      </c>
      <c r="AV79">
        <f t="shared" si="91"/>
        <v>170.29741213816311</v>
      </c>
      <c r="AW79" s="3">
        <f t="shared" si="92"/>
        <v>65</v>
      </c>
      <c r="AX79" s="3">
        <f t="shared" si="93"/>
        <v>84.703040471980444</v>
      </c>
      <c r="AY79" s="3">
        <f t="shared" si="94"/>
        <v>32.23717330905788</v>
      </c>
      <c r="BA79" s="3">
        <f t="shared" si="113"/>
        <v>73</v>
      </c>
      <c r="BB79" s="3">
        <f t="shared" si="95"/>
        <v>346.15</v>
      </c>
      <c r="BF79" s="3">
        <v>65</v>
      </c>
      <c r="BG79" s="3">
        <f t="shared" si="96"/>
        <v>6.5</v>
      </c>
      <c r="BH79" s="3">
        <f t="shared" si="97"/>
        <v>0.81291335664285558</v>
      </c>
      <c r="BI79" s="3">
        <f t="shared" si="98"/>
        <v>310.74352564795851</v>
      </c>
      <c r="BJ79" s="3">
        <f t="shared" si="99"/>
        <v>37.593525647958529</v>
      </c>
      <c r="BK79">
        <v>58.2</v>
      </c>
      <c r="BL79">
        <v>138</v>
      </c>
      <c r="BM79">
        <f t="shared" si="65"/>
        <v>6.5000000000000002E-2</v>
      </c>
      <c r="BN79">
        <f t="shared" si="100"/>
        <v>-2.7333680090865</v>
      </c>
      <c r="BO79">
        <f t="shared" si="101"/>
        <v>65</v>
      </c>
      <c r="BP79">
        <f t="shared" si="66"/>
        <v>362.10561433175013</v>
      </c>
      <c r="BQ79">
        <f t="shared" si="102"/>
        <v>88.955614331750155</v>
      </c>
      <c r="BR79" s="3">
        <v>67.8</v>
      </c>
      <c r="BS79" s="3">
        <v>147</v>
      </c>
      <c r="BT79">
        <f t="shared" si="103"/>
        <v>6.5000000000000002E-2</v>
      </c>
      <c r="BU79">
        <f t="shared" si="104"/>
        <v>-2.7333680090865</v>
      </c>
      <c r="BV79" s="3">
        <f t="shared" si="105"/>
        <v>65</v>
      </c>
      <c r="BW79">
        <f t="shared" si="106"/>
        <v>399.46599218471584</v>
      </c>
      <c r="BX79">
        <f t="shared" si="107"/>
        <v>126.31599218471587</v>
      </c>
      <c r="BY79" s="3">
        <v>70.3</v>
      </c>
      <c r="BZ79" s="3">
        <v>143</v>
      </c>
      <c r="CA79">
        <f t="shared" si="108"/>
        <v>6.5000000000000002E-2</v>
      </c>
      <c r="CB79">
        <f t="shared" si="109"/>
        <v>-2.7333680090865</v>
      </c>
      <c r="CC79" s="3">
        <f t="shared" si="110"/>
        <v>65</v>
      </c>
      <c r="CD79">
        <f t="shared" si="111"/>
        <v>424.19264594913949</v>
      </c>
      <c r="CE79">
        <f t="shared" si="112"/>
        <v>151.04264594913951</v>
      </c>
    </row>
    <row r="80" spans="5:83" x14ac:dyDescent="0.35">
      <c r="E80">
        <v>63.6</v>
      </c>
      <c r="F80">
        <v>155</v>
      </c>
      <c r="G80">
        <f t="shared" si="64"/>
        <v>6.6000000000000003E-2</v>
      </c>
      <c r="H80">
        <f t="shared" ref="H80:H84" si="115">LN(G80)</f>
        <v>-2.7181005369557116</v>
      </c>
      <c r="I80">
        <f t="shared" si="63"/>
        <v>66</v>
      </c>
      <c r="J80">
        <f t="shared" ref="J80:J84" si="116">(E80*1000)/(F80-(H80*$B$16))</f>
        <v>358.10882006207908</v>
      </c>
      <c r="K80">
        <f t="shared" ref="K80:K84" si="117">J80-273.15</f>
        <v>84.958820062079099</v>
      </c>
      <c r="L80" s="3">
        <f t="shared" si="114"/>
        <v>66</v>
      </c>
      <c r="N80">
        <v>50</v>
      </c>
      <c r="O80">
        <v>141</v>
      </c>
      <c r="P80">
        <f t="shared" si="67"/>
        <v>6.6000000000000003E-2</v>
      </c>
      <c r="Q80">
        <f t="shared" si="68"/>
        <v>-2.7181005369557116</v>
      </c>
      <c r="R80" s="3">
        <f t="shared" si="69"/>
        <v>66</v>
      </c>
      <c r="S80">
        <f t="shared" si="70"/>
        <v>305.62413148804211</v>
      </c>
      <c r="T80">
        <f t="shared" si="71"/>
        <v>32.474131488042133</v>
      </c>
      <c r="U80">
        <v>51.3</v>
      </c>
      <c r="V80">
        <v>153</v>
      </c>
      <c r="W80">
        <f t="shared" si="72"/>
        <v>6.6000000000000003E-2</v>
      </c>
      <c r="X80">
        <f t="shared" si="73"/>
        <v>-2.7181005369557116</v>
      </c>
      <c r="Y80" s="3">
        <f t="shared" si="74"/>
        <v>66</v>
      </c>
      <c r="Z80">
        <f t="shared" si="75"/>
        <v>292.14181748880617</v>
      </c>
      <c r="AA80">
        <f t="shared" si="76"/>
        <v>18.991817488806191</v>
      </c>
      <c r="AB80">
        <v>69.5</v>
      </c>
      <c r="AC80">
        <v>151</v>
      </c>
      <c r="AD80">
        <f t="shared" si="77"/>
        <v>6.6000000000000003E-2</v>
      </c>
      <c r="AE80">
        <f t="shared" si="78"/>
        <v>-2.7181005369557116</v>
      </c>
      <c r="AF80">
        <f t="shared" si="79"/>
        <v>66</v>
      </c>
      <c r="AG80">
        <f t="shared" si="80"/>
        <v>400.34643638545134</v>
      </c>
      <c r="AH80">
        <f t="shared" si="81"/>
        <v>127.19643638545136</v>
      </c>
      <c r="AI80">
        <v>66.5</v>
      </c>
      <c r="AJ80">
        <v>155</v>
      </c>
      <c r="AK80">
        <f t="shared" si="82"/>
        <v>6.6000000000000003E-2</v>
      </c>
      <c r="AL80">
        <f t="shared" si="83"/>
        <v>-2.7181005369557116</v>
      </c>
      <c r="AM80">
        <f t="shared" si="84"/>
        <v>66</v>
      </c>
      <c r="AN80">
        <f t="shared" si="85"/>
        <v>374.43768135421789</v>
      </c>
      <c r="AO80">
        <f t="shared" si="86"/>
        <v>101.28768135421791</v>
      </c>
      <c r="AP80">
        <v>69.5</v>
      </c>
      <c r="AQ80">
        <v>134</v>
      </c>
      <c r="AR80">
        <f t="shared" si="87"/>
        <v>6.6000000000000003E-2</v>
      </c>
      <c r="AS80">
        <f t="shared" si="88"/>
        <v>-2.7181005369557116</v>
      </c>
      <c r="AT80">
        <f t="shared" si="89"/>
        <v>66</v>
      </c>
      <c r="AU80">
        <f t="shared" si="90"/>
        <v>443.80687549019427</v>
      </c>
      <c r="AV80">
        <f t="shared" si="91"/>
        <v>170.6568754901943</v>
      </c>
      <c r="AW80" s="3">
        <f t="shared" si="92"/>
        <v>66</v>
      </c>
      <c r="AX80" s="3">
        <f t="shared" si="93"/>
        <v>84.958820062079099</v>
      </c>
      <c r="AY80" s="3">
        <f t="shared" si="94"/>
        <v>32.474131488042133</v>
      </c>
      <c r="BA80" s="3">
        <f t="shared" si="113"/>
        <v>74</v>
      </c>
      <c r="BB80" s="3">
        <f t="shared" si="95"/>
        <v>347.15</v>
      </c>
      <c r="BF80" s="3">
        <v>66</v>
      </c>
      <c r="BG80" s="3">
        <f t="shared" si="96"/>
        <v>6.6</v>
      </c>
      <c r="BH80" s="3">
        <f t="shared" si="97"/>
        <v>0.81954393554186866</v>
      </c>
      <c r="BI80" s="3">
        <f t="shared" si="98"/>
        <v>311.0254169007315</v>
      </c>
      <c r="BJ80" s="3">
        <f t="shared" si="99"/>
        <v>37.875416900731523</v>
      </c>
      <c r="BK80">
        <v>58.2</v>
      </c>
      <c r="BL80">
        <v>138</v>
      </c>
      <c r="BM80">
        <f t="shared" si="65"/>
        <v>6.6000000000000003E-2</v>
      </c>
      <c r="BN80">
        <f t="shared" si="100"/>
        <v>-2.7181005369557116</v>
      </c>
      <c r="BO80">
        <f t="shared" si="101"/>
        <v>66</v>
      </c>
      <c r="BP80">
        <f t="shared" si="66"/>
        <v>362.39183035674967</v>
      </c>
      <c r="BQ80">
        <f t="shared" si="102"/>
        <v>89.241830356749688</v>
      </c>
      <c r="BR80" s="3">
        <v>67.8</v>
      </c>
      <c r="BS80" s="3">
        <v>147</v>
      </c>
      <c r="BT80">
        <f t="shared" si="103"/>
        <v>6.6000000000000003E-2</v>
      </c>
      <c r="BU80">
        <f t="shared" si="104"/>
        <v>-2.7181005369557116</v>
      </c>
      <c r="BV80" s="3">
        <f t="shared" si="105"/>
        <v>66</v>
      </c>
      <c r="BW80">
        <f t="shared" si="106"/>
        <v>399.76498320289903</v>
      </c>
      <c r="BX80">
        <f t="shared" si="107"/>
        <v>126.61498320289905</v>
      </c>
      <c r="BY80" s="3">
        <v>70.3</v>
      </c>
      <c r="BZ80" s="3">
        <v>143</v>
      </c>
      <c r="CA80">
        <f t="shared" si="108"/>
        <v>6.6000000000000003E-2</v>
      </c>
      <c r="CB80">
        <f t="shared" si="109"/>
        <v>-2.7181005369557116</v>
      </c>
      <c r="CC80" s="3">
        <f t="shared" si="110"/>
        <v>66</v>
      </c>
      <c r="CD80">
        <f t="shared" si="111"/>
        <v>424.51781335191203</v>
      </c>
      <c r="CE80">
        <f t="shared" si="112"/>
        <v>151.36781335191205</v>
      </c>
    </row>
    <row r="81" spans="5:83" x14ac:dyDescent="0.35">
      <c r="E81">
        <v>63.6</v>
      </c>
      <c r="F81">
        <v>155</v>
      </c>
      <c r="G81">
        <f t="shared" si="64"/>
        <v>6.7000000000000004E-2</v>
      </c>
      <c r="H81">
        <f t="shared" si="115"/>
        <v>-2.7030626595911711</v>
      </c>
      <c r="I81">
        <f t="shared" si="63"/>
        <v>67</v>
      </c>
      <c r="J81">
        <f t="shared" si="116"/>
        <v>358.36111088457068</v>
      </c>
      <c r="K81">
        <f t="shared" si="117"/>
        <v>85.211110884570701</v>
      </c>
      <c r="L81" s="3">
        <f t="shared" si="114"/>
        <v>67</v>
      </c>
      <c r="N81">
        <v>50</v>
      </c>
      <c r="O81">
        <v>141</v>
      </c>
      <c r="P81">
        <f t="shared" si="67"/>
        <v>6.7000000000000004E-2</v>
      </c>
      <c r="Q81">
        <f t="shared" si="68"/>
        <v>-2.7030626595911711</v>
      </c>
      <c r="R81" s="3">
        <f t="shared" si="69"/>
        <v>67</v>
      </c>
      <c r="S81">
        <f t="shared" si="70"/>
        <v>305.85788599701726</v>
      </c>
      <c r="T81">
        <f t="shared" si="71"/>
        <v>32.707885997017286</v>
      </c>
      <c r="U81">
        <v>51.3</v>
      </c>
      <c r="V81">
        <v>153</v>
      </c>
      <c r="W81">
        <f t="shared" si="72"/>
        <v>6.7000000000000004E-2</v>
      </c>
      <c r="X81">
        <f t="shared" si="73"/>
        <v>-2.7030626595911711</v>
      </c>
      <c r="Y81" s="3">
        <f t="shared" si="74"/>
        <v>67</v>
      </c>
      <c r="Z81">
        <f t="shared" si="75"/>
        <v>292.34997980246322</v>
      </c>
      <c r="AA81">
        <f t="shared" si="76"/>
        <v>19.199979802463247</v>
      </c>
      <c r="AB81">
        <v>69.5</v>
      </c>
      <c r="AC81">
        <v>151</v>
      </c>
      <c r="AD81">
        <f t="shared" si="77"/>
        <v>6.7000000000000004E-2</v>
      </c>
      <c r="AE81">
        <f t="shared" si="78"/>
        <v>-2.7030626595911711</v>
      </c>
      <c r="AF81">
        <f t="shared" si="79"/>
        <v>67</v>
      </c>
      <c r="AG81">
        <f t="shared" si="80"/>
        <v>400.63498747099027</v>
      </c>
      <c r="AH81">
        <f t="shared" si="81"/>
        <v>127.48498747099029</v>
      </c>
      <c r="AI81">
        <v>66.5</v>
      </c>
      <c r="AJ81">
        <v>155</v>
      </c>
      <c r="AK81">
        <f t="shared" si="82"/>
        <v>6.7000000000000004E-2</v>
      </c>
      <c r="AL81">
        <f t="shared" si="83"/>
        <v>-2.7030626595911711</v>
      </c>
      <c r="AM81">
        <f t="shared" si="84"/>
        <v>67</v>
      </c>
      <c r="AN81">
        <f t="shared" si="85"/>
        <v>374.70147600352124</v>
      </c>
      <c r="AO81">
        <f t="shared" si="86"/>
        <v>101.55147600352126</v>
      </c>
      <c r="AP81">
        <v>69.5</v>
      </c>
      <c r="AQ81">
        <v>134</v>
      </c>
      <c r="AR81">
        <f t="shared" si="87"/>
        <v>6.7000000000000004E-2</v>
      </c>
      <c r="AS81">
        <f t="shared" si="88"/>
        <v>-2.7030626595911711</v>
      </c>
      <c r="AT81">
        <f t="shared" si="89"/>
        <v>67</v>
      </c>
      <c r="AU81">
        <f t="shared" si="90"/>
        <v>444.16150331832188</v>
      </c>
      <c r="AV81">
        <f t="shared" si="91"/>
        <v>171.0115033183219</v>
      </c>
      <c r="AW81" s="3">
        <f t="shared" si="92"/>
        <v>67</v>
      </c>
      <c r="AX81" s="3">
        <f t="shared" si="93"/>
        <v>85.211110884570701</v>
      </c>
      <c r="AY81" s="3">
        <f t="shared" si="94"/>
        <v>32.707885997017286</v>
      </c>
      <c r="BA81" s="3">
        <f t="shared" si="113"/>
        <v>75</v>
      </c>
      <c r="BB81" s="3">
        <f t="shared" si="95"/>
        <v>348.15</v>
      </c>
      <c r="BF81" s="3">
        <v>67</v>
      </c>
      <c r="BG81" s="3">
        <f t="shared" si="96"/>
        <v>6.7</v>
      </c>
      <c r="BH81" s="3">
        <f t="shared" si="97"/>
        <v>0.82607480270082645</v>
      </c>
      <c r="BI81" s="3">
        <f t="shared" si="98"/>
        <v>311.3036394296671</v>
      </c>
      <c r="BJ81" s="3">
        <f t="shared" si="99"/>
        <v>38.153639429667123</v>
      </c>
      <c r="BK81">
        <v>58.2</v>
      </c>
      <c r="BL81">
        <v>138</v>
      </c>
      <c r="BM81">
        <f t="shared" si="65"/>
        <v>6.7000000000000004E-2</v>
      </c>
      <c r="BN81">
        <f t="shared" si="100"/>
        <v>-2.7030626595911711</v>
      </c>
      <c r="BO81">
        <f t="shared" si="101"/>
        <v>67</v>
      </c>
      <c r="BP81">
        <f t="shared" si="66"/>
        <v>362.67418486992858</v>
      </c>
      <c r="BQ81">
        <f t="shared" si="102"/>
        <v>89.524184869928604</v>
      </c>
      <c r="BR81" s="3">
        <v>67.8</v>
      </c>
      <c r="BS81" s="3">
        <v>147</v>
      </c>
      <c r="BT81">
        <f t="shared" si="103"/>
        <v>6.7000000000000004E-2</v>
      </c>
      <c r="BU81">
        <f t="shared" si="104"/>
        <v>-2.7030626595911711</v>
      </c>
      <c r="BV81" s="3">
        <f t="shared" si="105"/>
        <v>67</v>
      </c>
      <c r="BW81">
        <f t="shared" si="106"/>
        <v>400.05991579778862</v>
      </c>
      <c r="BX81">
        <f t="shared" si="107"/>
        <v>126.90991579778864</v>
      </c>
      <c r="BY81" s="3">
        <v>70.3</v>
      </c>
      <c r="BZ81" s="3">
        <v>143</v>
      </c>
      <c r="CA81">
        <f t="shared" si="108"/>
        <v>6.7000000000000004E-2</v>
      </c>
      <c r="CB81">
        <f t="shared" si="109"/>
        <v>-2.7030626595911711</v>
      </c>
      <c r="CC81" s="3">
        <f t="shared" si="110"/>
        <v>67</v>
      </c>
      <c r="CD81">
        <f t="shared" si="111"/>
        <v>424.83857853102717</v>
      </c>
      <c r="CE81">
        <f t="shared" si="112"/>
        <v>151.68857853102719</v>
      </c>
    </row>
    <row r="82" spans="5:83" x14ac:dyDescent="0.35">
      <c r="E82">
        <v>63.6</v>
      </c>
      <c r="F82">
        <v>155</v>
      </c>
      <c r="G82">
        <f t="shared" si="64"/>
        <v>6.8000000000000005E-2</v>
      </c>
      <c r="H82">
        <f t="shared" si="115"/>
        <v>-2.6882475738060303</v>
      </c>
      <c r="I82">
        <f>I81+1</f>
        <v>68</v>
      </c>
      <c r="J82">
        <f t="shared" si="116"/>
        <v>358.61001179026925</v>
      </c>
      <c r="K82">
        <f t="shared" si="117"/>
        <v>85.460011790269277</v>
      </c>
      <c r="L82" s="3">
        <f t="shared" si="114"/>
        <v>68</v>
      </c>
      <c r="N82">
        <v>50</v>
      </c>
      <c r="O82">
        <v>141</v>
      </c>
      <c r="P82">
        <f t="shared" si="67"/>
        <v>6.8000000000000005E-2</v>
      </c>
      <c r="Q82">
        <f t="shared" si="68"/>
        <v>-2.6882475738060303</v>
      </c>
      <c r="R82" s="3">
        <f t="shared" si="69"/>
        <v>68</v>
      </c>
      <c r="S82">
        <f t="shared" si="70"/>
        <v>306.08852727624304</v>
      </c>
      <c r="T82">
        <f t="shared" si="71"/>
        <v>32.938527276243065</v>
      </c>
      <c r="U82">
        <v>51.3</v>
      </c>
      <c r="V82">
        <v>153</v>
      </c>
      <c r="W82">
        <f t="shared" si="72"/>
        <v>6.8000000000000005E-2</v>
      </c>
      <c r="X82">
        <f t="shared" si="73"/>
        <v>-2.6882475738060303</v>
      </c>
      <c r="Y82" s="3">
        <f t="shared" si="74"/>
        <v>68</v>
      </c>
      <c r="Z82">
        <f t="shared" si="75"/>
        <v>292.55534840761533</v>
      </c>
      <c r="AA82">
        <f t="shared" si="76"/>
        <v>19.40534840761535</v>
      </c>
      <c r="AB82">
        <v>69.5</v>
      </c>
      <c r="AC82">
        <v>151</v>
      </c>
      <c r="AD82">
        <f t="shared" si="77"/>
        <v>6.8000000000000005E-2</v>
      </c>
      <c r="AE82">
        <f t="shared" si="78"/>
        <v>-2.6882475738060303</v>
      </c>
      <c r="AF82">
        <f t="shared" si="79"/>
        <v>68</v>
      </c>
      <c r="AG82">
        <f t="shared" si="80"/>
        <v>400.91967060751188</v>
      </c>
      <c r="AH82">
        <f t="shared" si="81"/>
        <v>127.7696706075119</v>
      </c>
      <c r="AI82">
        <v>66.5</v>
      </c>
      <c r="AJ82">
        <v>155</v>
      </c>
      <c r="AK82">
        <f t="shared" si="82"/>
        <v>6.8000000000000005E-2</v>
      </c>
      <c r="AL82">
        <f t="shared" si="83"/>
        <v>-2.6882475738060303</v>
      </c>
      <c r="AM82">
        <f t="shared" si="84"/>
        <v>68</v>
      </c>
      <c r="AN82">
        <f t="shared" si="85"/>
        <v>374.96172616435382</v>
      </c>
      <c r="AO82">
        <f t="shared" si="86"/>
        <v>101.81172616435384</v>
      </c>
      <c r="AP82">
        <v>69.5</v>
      </c>
      <c r="AQ82">
        <v>134</v>
      </c>
      <c r="AR82">
        <f t="shared" si="87"/>
        <v>6.8000000000000005E-2</v>
      </c>
      <c r="AS82">
        <f t="shared" si="88"/>
        <v>-2.6882475738060303</v>
      </c>
      <c r="AT82">
        <f t="shared" si="89"/>
        <v>68</v>
      </c>
      <c r="AU82">
        <f t="shared" si="90"/>
        <v>444.51143184845029</v>
      </c>
      <c r="AV82">
        <f t="shared" si="91"/>
        <v>171.36143184845031</v>
      </c>
      <c r="AW82" s="3">
        <f t="shared" si="92"/>
        <v>68</v>
      </c>
      <c r="AX82" s="3">
        <f t="shared" si="93"/>
        <v>85.460011790269277</v>
      </c>
      <c r="AY82" s="3">
        <f t="shared" si="94"/>
        <v>32.938527276243065</v>
      </c>
      <c r="BA82" s="3">
        <f t="shared" si="113"/>
        <v>76</v>
      </c>
      <c r="BB82" s="3">
        <f t="shared" si="95"/>
        <v>349.15</v>
      </c>
      <c r="BF82" s="3">
        <v>68</v>
      </c>
      <c r="BG82" s="3">
        <f t="shared" si="96"/>
        <v>6.8</v>
      </c>
      <c r="BH82" s="3">
        <f t="shared" si="97"/>
        <v>0.83250891270623628</v>
      </c>
      <c r="BI82" s="3">
        <f t="shared" si="98"/>
        <v>311.57829525034106</v>
      </c>
      <c r="BJ82" s="3">
        <f t="shared" si="99"/>
        <v>38.42829525034108</v>
      </c>
      <c r="BK82">
        <v>58.2</v>
      </c>
      <c r="BL82">
        <v>138</v>
      </c>
      <c r="BM82">
        <f t="shared" ref="BM82:BM105" si="118">BO82/1000</f>
        <v>6.8000000000000005E-2</v>
      </c>
      <c r="BN82">
        <f t="shared" ref="BN82:BN105" si="119">LN(BM82)</f>
        <v>-2.6882475738060303</v>
      </c>
      <c r="BO82">
        <f t="shared" si="101"/>
        <v>68</v>
      </c>
      <c r="BP82">
        <f t="shared" ref="BP82:BP114" si="120">(BK82*1000)/(BL82-(BN82*$B$16))</f>
        <v>362.9527867882768</v>
      </c>
      <c r="BQ82">
        <f t="shared" ref="BQ82:BQ114" si="121">BP82-273.15</f>
        <v>89.802786788276819</v>
      </c>
      <c r="BR82" s="3">
        <v>67.8</v>
      </c>
      <c r="BS82" s="3">
        <v>147</v>
      </c>
      <c r="BT82">
        <f t="shared" ref="BT82:BT114" si="122">BV82/1000</f>
        <v>6.8000000000000005E-2</v>
      </c>
      <c r="BU82">
        <f t="shared" ref="BU82:BU114" si="123">LN(BT82)</f>
        <v>-2.6882475738060303</v>
      </c>
      <c r="BV82" s="3">
        <f t="shared" ref="BV82:BV114" si="124">BO82</f>
        <v>68</v>
      </c>
      <c r="BW82">
        <f t="shared" ref="BW82:BW114" si="125">(BR82*1000)/(BS82-(BU82*$B$16))</f>
        <v>400.35090472795849</v>
      </c>
      <c r="BX82">
        <f t="shared" ref="BX82:BX114" si="126">BW82-273.15</f>
        <v>127.20090472795852</v>
      </c>
      <c r="BY82" s="3">
        <v>70.3</v>
      </c>
      <c r="BZ82" s="3">
        <v>143</v>
      </c>
      <c r="CA82">
        <f t="shared" ref="CA82:CA114" si="127">CC82/1000</f>
        <v>6.8000000000000005E-2</v>
      </c>
      <c r="CB82">
        <f t="shared" ref="CB82:CB114" si="128">LN(CA82)</f>
        <v>-2.6882475738060303</v>
      </c>
      <c r="CC82" s="3">
        <f t="shared" si="110"/>
        <v>68</v>
      </c>
      <c r="CD82">
        <f t="shared" ref="CD82:CD114" si="129">(BY82*1000)/(BZ82-(CB82*$B$16))</f>
        <v>425.15506583181792</v>
      </c>
      <c r="CE82">
        <f t="shared" ref="CE82:CE114" si="130">CD82-273.15</f>
        <v>152.00506583181794</v>
      </c>
    </row>
    <row r="83" spans="5:83" x14ac:dyDescent="0.35">
      <c r="E83">
        <v>63.6</v>
      </c>
      <c r="F83">
        <v>155</v>
      </c>
      <c r="G83">
        <f t="shared" si="64"/>
        <v>6.9000000000000006E-2</v>
      </c>
      <c r="H83">
        <f t="shared" si="115"/>
        <v>-2.6736487743848776</v>
      </c>
      <c r="I83">
        <f t="shared" si="63"/>
        <v>69</v>
      </c>
      <c r="J83">
        <f t="shared" si="116"/>
        <v>358.85561742303383</v>
      </c>
      <c r="K83">
        <f t="shared" si="117"/>
        <v>85.705617423033857</v>
      </c>
      <c r="L83" s="3">
        <f t="shared" si="114"/>
        <v>69</v>
      </c>
      <c r="N83">
        <v>50</v>
      </c>
      <c r="O83">
        <v>141</v>
      </c>
      <c r="P83">
        <f t="shared" si="67"/>
        <v>6.9000000000000006E-2</v>
      </c>
      <c r="Q83">
        <f t="shared" si="68"/>
        <v>-2.6736487743848776</v>
      </c>
      <c r="R83" s="3">
        <f t="shared" si="69"/>
        <v>69</v>
      </c>
      <c r="S83">
        <f t="shared" si="70"/>
        <v>306.31614192571044</v>
      </c>
      <c r="T83">
        <f t="shared" si="71"/>
        <v>33.166141925710463</v>
      </c>
      <c r="U83">
        <v>51.3</v>
      </c>
      <c r="V83">
        <v>153</v>
      </c>
      <c r="W83">
        <f t="shared" si="72"/>
        <v>6.9000000000000006E-2</v>
      </c>
      <c r="X83">
        <f t="shared" si="73"/>
        <v>-2.6736487743848776</v>
      </c>
      <c r="Y83" s="3">
        <f t="shared" si="74"/>
        <v>69</v>
      </c>
      <c r="Z83">
        <f t="shared" si="75"/>
        <v>292.75800126415089</v>
      </c>
      <c r="AA83">
        <f t="shared" si="76"/>
        <v>19.608001264150914</v>
      </c>
      <c r="AB83">
        <v>69.5</v>
      </c>
      <c r="AC83">
        <v>151</v>
      </c>
      <c r="AD83">
        <f t="shared" si="77"/>
        <v>6.9000000000000006E-2</v>
      </c>
      <c r="AE83">
        <f t="shared" si="78"/>
        <v>-2.6736487743848776</v>
      </c>
      <c r="AF83">
        <f t="shared" si="79"/>
        <v>69</v>
      </c>
      <c r="AG83">
        <f t="shared" si="80"/>
        <v>401.20059367798837</v>
      </c>
      <c r="AH83">
        <f t="shared" si="81"/>
        <v>128.05059367798839</v>
      </c>
      <c r="AI83">
        <v>66.5</v>
      </c>
      <c r="AJ83">
        <v>155</v>
      </c>
      <c r="AK83">
        <f t="shared" si="82"/>
        <v>6.9000000000000006E-2</v>
      </c>
      <c r="AL83">
        <f t="shared" si="83"/>
        <v>-2.6736487743848776</v>
      </c>
      <c r="AM83">
        <f t="shared" si="84"/>
        <v>69</v>
      </c>
      <c r="AN83">
        <f t="shared" si="85"/>
        <v>375.21853079609667</v>
      </c>
      <c r="AO83">
        <f t="shared" si="86"/>
        <v>102.0685307960967</v>
      </c>
      <c r="AP83">
        <v>69.5</v>
      </c>
      <c r="AQ83">
        <v>134</v>
      </c>
      <c r="AR83">
        <f t="shared" si="87"/>
        <v>6.9000000000000006E-2</v>
      </c>
      <c r="AS83">
        <f t="shared" si="88"/>
        <v>-2.6736487743848776</v>
      </c>
      <c r="AT83">
        <f t="shared" si="89"/>
        <v>69</v>
      </c>
      <c r="AU83">
        <f t="shared" si="90"/>
        <v>444.85679152944238</v>
      </c>
      <c r="AV83">
        <f t="shared" si="91"/>
        <v>171.7067915294424</v>
      </c>
      <c r="AW83" s="3">
        <f t="shared" si="92"/>
        <v>69</v>
      </c>
      <c r="AX83" s="3">
        <f t="shared" si="93"/>
        <v>85.705617423033857</v>
      </c>
      <c r="AY83" s="3">
        <f t="shared" si="94"/>
        <v>33.166141925710463</v>
      </c>
      <c r="BA83" s="3">
        <f t="shared" si="113"/>
        <v>77</v>
      </c>
      <c r="BB83" s="3">
        <f t="shared" si="95"/>
        <v>350.15</v>
      </c>
      <c r="BF83" s="3">
        <v>69</v>
      </c>
      <c r="BG83" s="3">
        <f t="shared" si="96"/>
        <v>6.9</v>
      </c>
      <c r="BH83" s="3">
        <f t="shared" si="97"/>
        <v>0.83884909073725533</v>
      </c>
      <c r="BI83" s="3">
        <f t="shared" si="98"/>
        <v>311.84948208638042</v>
      </c>
      <c r="BJ83" s="3">
        <f t="shared" si="99"/>
        <v>38.699482086380442</v>
      </c>
      <c r="BK83">
        <v>58.2</v>
      </c>
      <c r="BL83">
        <v>138</v>
      </c>
      <c r="BM83">
        <f t="shared" si="118"/>
        <v>6.9000000000000006E-2</v>
      </c>
      <c r="BN83">
        <f t="shared" si="119"/>
        <v>-2.6736487743848776</v>
      </c>
      <c r="BO83">
        <f t="shared" si="101"/>
        <v>69</v>
      </c>
      <c r="BP83">
        <f t="shared" si="120"/>
        <v>363.22774040642844</v>
      </c>
      <c r="BQ83">
        <f t="shared" si="121"/>
        <v>90.077740406428461</v>
      </c>
      <c r="BR83" s="3">
        <v>67.8</v>
      </c>
      <c r="BS83" s="3">
        <v>147</v>
      </c>
      <c r="BT83">
        <f t="shared" si="122"/>
        <v>6.9000000000000006E-2</v>
      </c>
      <c r="BU83">
        <f t="shared" si="123"/>
        <v>-2.6736487743848776</v>
      </c>
      <c r="BV83" s="3">
        <f t="shared" si="124"/>
        <v>69</v>
      </c>
      <c r="BW83">
        <f t="shared" si="125"/>
        <v>400.6380598741531</v>
      </c>
      <c r="BX83">
        <f t="shared" si="126"/>
        <v>127.48805987415312</v>
      </c>
      <c r="BY83" s="3">
        <v>70.3</v>
      </c>
      <c r="BZ83" s="3">
        <v>143</v>
      </c>
      <c r="CA83">
        <f t="shared" si="127"/>
        <v>6.9000000000000006E-2</v>
      </c>
      <c r="CB83">
        <f t="shared" si="128"/>
        <v>-2.6736487743848776</v>
      </c>
      <c r="CC83" s="3">
        <f t="shared" si="110"/>
        <v>69</v>
      </c>
      <c r="CD83">
        <f t="shared" si="129"/>
        <v>425.46739431784385</v>
      </c>
      <c r="CE83">
        <f t="shared" si="130"/>
        <v>152.31739431784388</v>
      </c>
    </row>
    <row r="84" spans="5:83" x14ac:dyDescent="0.35">
      <c r="E84">
        <v>63.6</v>
      </c>
      <c r="F84">
        <v>155</v>
      </c>
      <c r="G84">
        <f t="shared" si="64"/>
        <v>7.0000000000000007E-2</v>
      </c>
      <c r="H84">
        <f t="shared" si="115"/>
        <v>-2.6592600369327779</v>
      </c>
      <c r="I84">
        <f t="shared" si="63"/>
        <v>70</v>
      </c>
      <c r="J84">
        <f t="shared" si="116"/>
        <v>359.09801845688492</v>
      </c>
      <c r="K84">
        <f t="shared" si="117"/>
        <v>85.948018456884938</v>
      </c>
      <c r="L84" s="3">
        <f t="shared" si="114"/>
        <v>70</v>
      </c>
      <c r="N84">
        <v>50</v>
      </c>
      <c r="O84">
        <v>141</v>
      </c>
      <c r="P84">
        <f t="shared" si="67"/>
        <v>7.0000000000000007E-2</v>
      </c>
      <c r="Q84">
        <f t="shared" si="68"/>
        <v>-2.6592600369327779</v>
      </c>
      <c r="R84" s="3">
        <f t="shared" si="69"/>
        <v>70</v>
      </c>
      <c r="S84">
        <f t="shared" si="70"/>
        <v>306.54081292123828</v>
      </c>
      <c r="T84">
        <f t="shared" si="71"/>
        <v>33.390812921238307</v>
      </c>
      <c r="U84">
        <v>51.3</v>
      </c>
      <c r="V84">
        <v>153</v>
      </c>
      <c r="W84">
        <f t="shared" si="72"/>
        <v>7.0000000000000007E-2</v>
      </c>
      <c r="X84">
        <f t="shared" si="73"/>
        <v>-2.6592600369327779</v>
      </c>
      <c r="Y84" s="3">
        <f t="shared" si="74"/>
        <v>70</v>
      </c>
      <c r="Z84">
        <f t="shared" si="75"/>
        <v>292.95801306292645</v>
      </c>
      <c r="AA84">
        <f t="shared" si="76"/>
        <v>19.808013062926477</v>
      </c>
      <c r="AB84">
        <v>69.5</v>
      </c>
      <c r="AC84">
        <v>151</v>
      </c>
      <c r="AD84">
        <f t="shared" si="77"/>
        <v>7.0000000000000007E-2</v>
      </c>
      <c r="AE84">
        <f t="shared" si="78"/>
        <v>-2.6592600369327779</v>
      </c>
      <c r="AF84">
        <f t="shared" si="79"/>
        <v>70</v>
      </c>
      <c r="AG84">
        <f t="shared" si="80"/>
        <v>401.47786004302748</v>
      </c>
      <c r="AH84">
        <f t="shared" si="81"/>
        <v>128.3278600430275</v>
      </c>
      <c r="AI84">
        <v>66.5</v>
      </c>
      <c r="AJ84">
        <v>155</v>
      </c>
      <c r="AK84">
        <f t="shared" si="82"/>
        <v>7.0000000000000007E-2</v>
      </c>
      <c r="AL84">
        <f t="shared" si="83"/>
        <v>-2.6592600369327779</v>
      </c>
      <c r="AM84">
        <f t="shared" si="84"/>
        <v>70</v>
      </c>
      <c r="AN84">
        <f t="shared" si="85"/>
        <v>375.47198470727744</v>
      </c>
      <c r="AO84">
        <f t="shared" si="86"/>
        <v>102.32198470727747</v>
      </c>
      <c r="AP84">
        <v>69.5</v>
      </c>
      <c r="AQ84">
        <v>134</v>
      </c>
      <c r="AR84">
        <f t="shared" si="87"/>
        <v>7.0000000000000007E-2</v>
      </c>
      <c r="AS84">
        <f t="shared" si="88"/>
        <v>-2.6592600369327779</v>
      </c>
      <c r="AT84">
        <f t="shared" si="89"/>
        <v>70</v>
      </c>
      <c r="AU84">
        <f t="shared" si="90"/>
        <v>445.19770735790411</v>
      </c>
      <c r="AV84">
        <f t="shared" si="91"/>
        <v>172.04770735790413</v>
      </c>
      <c r="AW84" s="3">
        <f t="shared" si="92"/>
        <v>70</v>
      </c>
      <c r="AX84" s="3">
        <f t="shared" si="93"/>
        <v>85.948018456884938</v>
      </c>
      <c r="AY84" s="3">
        <f t="shared" si="94"/>
        <v>33.390812921238307</v>
      </c>
      <c r="BA84" s="3">
        <f t="shared" si="113"/>
        <v>78</v>
      </c>
      <c r="BB84" s="3">
        <f t="shared" si="95"/>
        <v>351.15</v>
      </c>
      <c r="BF84" s="3">
        <v>70</v>
      </c>
      <c r="BG84" s="3">
        <f t="shared" si="96"/>
        <v>7</v>
      </c>
      <c r="BH84" s="3">
        <f t="shared" si="97"/>
        <v>0.84509804001425681</v>
      </c>
      <c r="BI84" s="3">
        <f t="shared" si="98"/>
        <v>312.11729360939512</v>
      </c>
      <c r="BJ84" s="3">
        <f t="shared" si="99"/>
        <v>38.967293609395142</v>
      </c>
      <c r="BK84">
        <v>58.2</v>
      </c>
      <c r="BL84">
        <v>138</v>
      </c>
      <c r="BM84">
        <f t="shared" si="118"/>
        <v>7.0000000000000007E-2</v>
      </c>
      <c r="BN84">
        <f t="shared" si="119"/>
        <v>-2.6592600369327779</v>
      </c>
      <c r="BO84">
        <f t="shared" si="101"/>
        <v>70</v>
      </c>
      <c r="BP84">
        <f t="shared" si="120"/>
        <v>363.49914565666762</v>
      </c>
      <c r="BQ84">
        <f t="shared" si="121"/>
        <v>90.349145656667645</v>
      </c>
      <c r="BR84" s="3">
        <v>67.8</v>
      </c>
      <c r="BS84" s="3">
        <v>147</v>
      </c>
      <c r="BT84">
        <f t="shared" si="122"/>
        <v>7.0000000000000007E-2</v>
      </c>
      <c r="BU84">
        <f t="shared" si="123"/>
        <v>-2.6592600369327779</v>
      </c>
      <c r="BV84" s="3">
        <f t="shared" si="124"/>
        <v>70</v>
      </c>
      <c r="BW84">
        <f t="shared" si="125"/>
        <v>400.92148651396911</v>
      </c>
      <c r="BX84">
        <f t="shared" si="126"/>
        <v>127.77148651396914</v>
      </c>
      <c r="BY84" s="3">
        <v>70.3</v>
      </c>
      <c r="BZ84" s="3">
        <v>143</v>
      </c>
      <c r="CA84">
        <f t="shared" si="127"/>
        <v>7.0000000000000007E-2</v>
      </c>
      <c r="CB84">
        <f t="shared" si="128"/>
        <v>-2.6592600369327779</v>
      </c>
      <c r="CC84" s="3">
        <f t="shared" si="110"/>
        <v>70</v>
      </c>
      <c r="CD84">
        <f t="shared" si="129"/>
        <v>425.77567806817666</v>
      </c>
      <c r="CE84">
        <f t="shared" si="130"/>
        <v>152.62567806817668</v>
      </c>
    </row>
    <row r="85" spans="5:83" x14ac:dyDescent="0.35">
      <c r="E85">
        <v>63.6</v>
      </c>
      <c r="F85">
        <v>155</v>
      </c>
      <c r="G85">
        <f t="shared" ref="G85:G116" si="131">I85/1000</f>
        <v>7.0999999999999994E-2</v>
      </c>
      <c r="H85">
        <f t="shared" ref="H85:H116" si="132">LN(G85)</f>
        <v>-2.6450754019408218</v>
      </c>
      <c r="I85">
        <f t="shared" ref="I85:I116" si="133">I84+1</f>
        <v>71</v>
      </c>
      <c r="J85">
        <f t="shared" ref="J85:J116" si="134">(E85*1000)/(F85-(H85*$B$16))</f>
        <v>359.33730181657762</v>
      </c>
      <c r="K85">
        <f t="shared" ref="K85:K116" si="135">J85-273.15</f>
        <v>86.187301816577644</v>
      </c>
      <c r="L85" s="3">
        <f t="shared" ref="L85:L116" si="136">I85</f>
        <v>71</v>
      </c>
      <c r="N85">
        <v>50</v>
      </c>
      <c r="O85">
        <v>141</v>
      </c>
      <c r="P85">
        <f t="shared" si="67"/>
        <v>7.0999999999999994E-2</v>
      </c>
      <c r="Q85">
        <f t="shared" si="68"/>
        <v>-2.6450754019408218</v>
      </c>
      <c r="R85" s="3">
        <f t="shared" si="69"/>
        <v>71</v>
      </c>
      <c r="S85">
        <f t="shared" si="70"/>
        <v>306.76261981551181</v>
      </c>
      <c r="T85">
        <f t="shared" si="71"/>
        <v>33.612619815511835</v>
      </c>
      <c r="U85">
        <v>51.3</v>
      </c>
      <c r="V85">
        <v>153</v>
      </c>
      <c r="W85">
        <f t="shared" si="72"/>
        <v>7.0999999999999994E-2</v>
      </c>
      <c r="X85">
        <f t="shared" si="73"/>
        <v>-2.6450754019408218</v>
      </c>
      <c r="Y85" s="3">
        <f t="shared" si="74"/>
        <v>71</v>
      </c>
      <c r="Z85">
        <f t="shared" si="75"/>
        <v>293.1554554073619</v>
      </c>
      <c r="AA85">
        <f t="shared" si="76"/>
        <v>20.005455407361922</v>
      </c>
      <c r="AB85">
        <v>69.5</v>
      </c>
      <c r="AC85">
        <v>151</v>
      </c>
      <c r="AD85">
        <f t="shared" si="77"/>
        <v>7.0999999999999994E-2</v>
      </c>
      <c r="AE85">
        <f t="shared" si="78"/>
        <v>-2.6450754019408218</v>
      </c>
      <c r="AF85">
        <f t="shared" si="79"/>
        <v>71</v>
      </c>
      <c r="AG85">
        <f t="shared" si="80"/>
        <v>401.75156879203416</v>
      </c>
      <c r="AH85">
        <f t="shared" si="81"/>
        <v>128.60156879203419</v>
      </c>
      <c r="AI85">
        <v>66.5</v>
      </c>
      <c r="AJ85">
        <v>155</v>
      </c>
      <c r="AK85">
        <f t="shared" si="82"/>
        <v>7.0999999999999994E-2</v>
      </c>
      <c r="AL85">
        <f t="shared" si="83"/>
        <v>-2.6450754019408218</v>
      </c>
      <c r="AM85">
        <f t="shared" si="84"/>
        <v>71</v>
      </c>
      <c r="AN85">
        <f t="shared" si="85"/>
        <v>375.72217878620148</v>
      </c>
      <c r="AO85">
        <f t="shared" si="86"/>
        <v>102.5721787862015</v>
      </c>
      <c r="AP85">
        <v>69.5</v>
      </c>
      <c r="AQ85">
        <v>134</v>
      </c>
      <c r="AR85">
        <f t="shared" si="87"/>
        <v>7.0999999999999994E-2</v>
      </c>
      <c r="AS85">
        <f t="shared" si="88"/>
        <v>-2.6450754019408218</v>
      </c>
      <c r="AT85">
        <f t="shared" si="89"/>
        <v>71</v>
      </c>
      <c r="AU85">
        <f t="shared" si="90"/>
        <v>445.53429918035408</v>
      </c>
      <c r="AV85">
        <f t="shared" si="91"/>
        <v>172.38429918035411</v>
      </c>
      <c r="AW85" s="3">
        <f t="shared" si="92"/>
        <v>71</v>
      </c>
      <c r="AX85" s="3">
        <f t="shared" si="93"/>
        <v>86.187301816577644</v>
      </c>
      <c r="AY85" s="3">
        <f t="shared" si="94"/>
        <v>33.612619815511835</v>
      </c>
      <c r="BA85" s="3">
        <f t="shared" si="113"/>
        <v>79</v>
      </c>
      <c r="BB85" s="3">
        <f t="shared" si="95"/>
        <v>352.15</v>
      </c>
      <c r="BF85" s="3">
        <v>71</v>
      </c>
      <c r="BG85" s="3">
        <f t="shared" si="96"/>
        <v>7.1</v>
      </c>
      <c r="BH85" s="3">
        <f t="shared" si="97"/>
        <v>0.85125834871907524</v>
      </c>
      <c r="BI85" s="3">
        <f t="shared" si="98"/>
        <v>312.38181966227523</v>
      </c>
      <c r="BJ85" s="3">
        <f t="shared" si="99"/>
        <v>39.231819662275257</v>
      </c>
      <c r="BK85">
        <v>58.2</v>
      </c>
      <c r="BL85">
        <v>138</v>
      </c>
      <c r="BM85">
        <f t="shared" si="118"/>
        <v>7.0999999999999994E-2</v>
      </c>
      <c r="BN85">
        <f t="shared" si="119"/>
        <v>-2.6450754019408218</v>
      </c>
      <c r="BO85">
        <f t="shared" si="101"/>
        <v>71</v>
      </c>
      <c r="BP85">
        <f t="shared" si="120"/>
        <v>363.76709835082283</v>
      </c>
      <c r="BQ85">
        <f t="shared" si="121"/>
        <v>90.617098350822857</v>
      </c>
      <c r="BR85" s="3">
        <v>67.8</v>
      </c>
      <c r="BS85" s="3">
        <v>147</v>
      </c>
      <c r="BT85">
        <f t="shared" si="122"/>
        <v>7.0999999999999994E-2</v>
      </c>
      <c r="BU85">
        <f t="shared" si="123"/>
        <v>-2.6450754019408218</v>
      </c>
      <c r="BV85" s="3">
        <f t="shared" si="124"/>
        <v>71</v>
      </c>
      <c r="BW85">
        <f t="shared" si="125"/>
        <v>401.20128557738559</v>
      </c>
      <c r="BX85">
        <f t="shared" si="126"/>
        <v>128.05128557738561</v>
      </c>
      <c r="BY85" s="3">
        <v>70.3</v>
      </c>
      <c r="BZ85" s="3">
        <v>143</v>
      </c>
      <c r="CA85">
        <f t="shared" si="127"/>
        <v>7.0999999999999994E-2</v>
      </c>
      <c r="CB85">
        <f t="shared" si="128"/>
        <v>-2.6450754019408218</v>
      </c>
      <c r="CC85" s="3">
        <f t="shared" si="110"/>
        <v>71</v>
      </c>
      <c r="CD85">
        <f t="shared" si="129"/>
        <v>426.08002645396635</v>
      </c>
      <c r="CE85">
        <f t="shared" si="130"/>
        <v>152.93002645396638</v>
      </c>
    </row>
    <row r="86" spans="5:83" x14ac:dyDescent="0.35">
      <c r="E86">
        <v>63.6</v>
      </c>
      <c r="F86">
        <v>155</v>
      </c>
      <c r="G86">
        <f t="shared" si="131"/>
        <v>7.1999999999999995E-2</v>
      </c>
      <c r="H86">
        <f t="shared" si="132"/>
        <v>-2.6310891599660819</v>
      </c>
      <c r="I86">
        <f t="shared" si="133"/>
        <v>72</v>
      </c>
      <c r="J86">
        <f t="shared" si="134"/>
        <v>359.57355088300034</v>
      </c>
      <c r="K86">
        <f t="shared" si="135"/>
        <v>86.42355088300036</v>
      </c>
      <c r="L86" s="3">
        <f t="shared" si="136"/>
        <v>72</v>
      </c>
      <c r="N86">
        <v>50</v>
      </c>
      <c r="O86">
        <v>141</v>
      </c>
      <c r="P86">
        <f t="shared" si="67"/>
        <v>7.1999999999999995E-2</v>
      </c>
      <c r="Q86">
        <f t="shared" si="68"/>
        <v>-2.6310891599660819</v>
      </c>
      <c r="R86" s="3">
        <f t="shared" si="69"/>
        <v>72</v>
      </c>
      <c r="S86">
        <f t="shared" si="70"/>
        <v>306.98163892530823</v>
      </c>
      <c r="T86">
        <f t="shared" si="71"/>
        <v>33.831638925308255</v>
      </c>
      <c r="U86">
        <v>51.3</v>
      </c>
      <c r="V86">
        <v>153</v>
      </c>
      <c r="W86">
        <f t="shared" si="72"/>
        <v>7.1999999999999995E-2</v>
      </c>
      <c r="X86">
        <f t="shared" si="73"/>
        <v>-2.6310891599660819</v>
      </c>
      <c r="Y86" s="3">
        <f t="shared" si="74"/>
        <v>72</v>
      </c>
      <c r="Z86">
        <f t="shared" si="75"/>
        <v>293.35039698254434</v>
      </c>
      <c r="AA86">
        <f t="shared" si="76"/>
        <v>20.200396982544362</v>
      </c>
      <c r="AB86">
        <v>69.5</v>
      </c>
      <c r="AC86">
        <v>151</v>
      </c>
      <c r="AD86">
        <f t="shared" si="77"/>
        <v>7.1999999999999995E-2</v>
      </c>
      <c r="AE86">
        <f t="shared" si="78"/>
        <v>-2.6310891599660819</v>
      </c>
      <c r="AF86">
        <f t="shared" si="79"/>
        <v>72</v>
      </c>
      <c r="AG86">
        <f t="shared" si="80"/>
        <v>402.02181497709904</v>
      </c>
      <c r="AH86">
        <f t="shared" si="81"/>
        <v>128.87181497709906</v>
      </c>
      <c r="AI86">
        <v>66.5</v>
      </c>
      <c r="AJ86">
        <v>155</v>
      </c>
      <c r="AK86">
        <f t="shared" si="82"/>
        <v>7.1999999999999995E-2</v>
      </c>
      <c r="AL86">
        <f t="shared" si="83"/>
        <v>-2.6310891599660819</v>
      </c>
      <c r="AM86">
        <f t="shared" si="84"/>
        <v>72</v>
      </c>
      <c r="AN86">
        <f t="shared" si="85"/>
        <v>375.96920021571577</v>
      </c>
      <c r="AO86">
        <f t="shared" si="86"/>
        <v>102.8192002157158</v>
      </c>
      <c r="AP86">
        <v>69.5</v>
      </c>
      <c r="AQ86">
        <v>134</v>
      </c>
      <c r="AR86">
        <f t="shared" si="87"/>
        <v>7.1999999999999995E-2</v>
      </c>
      <c r="AS86">
        <f t="shared" si="88"/>
        <v>-2.6310891599660819</v>
      </c>
      <c r="AT86">
        <f t="shared" si="89"/>
        <v>72</v>
      </c>
      <c r="AU86">
        <f t="shared" si="90"/>
        <v>445.8666819746457</v>
      </c>
      <c r="AV86">
        <f t="shared" si="91"/>
        <v>172.71668197464572</v>
      </c>
      <c r="AW86" s="3">
        <f t="shared" si="92"/>
        <v>72</v>
      </c>
      <c r="AX86" s="3">
        <f t="shared" si="93"/>
        <v>86.42355088300036</v>
      </c>
      <c r="AY86" s="3">
        <f t="shared" si="94"/>
        <v>33.831638925308255</v>
      </c>
      <c r="BA86" s="3">
        <f t="shared" si="113"/>
        <v>80</v>
      </c>
      <c r="BB86" s="3">
        <f t="shared" si="95"/>
        <v>353.15</v>
      </c>
      <c r="BF86" s="3">
        <v>72</v>
      </c>
      <c r="BG86" s="3">
        <f t="shared" si="96"/>
        <v>7.2</v>
      </c>
      <c r="BH86" s="3">
        <f t="shared" si="97"/>
        <v>0.85733249643126852</v>
      </c>
      <c r="BI86" s="3">
        <f t="shared" si="98"/>
        <v>312.64314646722346</v>
      </c>
      <c r="BJ86" s="3">
        <f t="shared" si="99"/>
        <v>39.493146467223482</v>
      </c>
      <c r="BK86">
        <v>58.2</v>
      </c>
      <c r="BL86">
        <v>138</v>
      </c>
      <c r="BM86">
        <f t="shared" si="118"/>
        <v>7.1999999999999995E-2</v>
      </c>
      <c r="BN86">
        <f t="shared" si="119"/>
        <v>-2.6310891599660819</v>
      </c>
      <c r="BO86">
        <f t="shared" si="101"/>
        <v>72</v>
      </c>
      <c r="BP86">
        <f t="shared" si="120"/>
        <v>364.03169040554548</v>
      </c>
      <c r="BQ86">
        <f t="shared" si="121"/>
        <v>90.881690405545498</v>
      </c>
      <c r="BR86" s="3">
        <v>67.8</v>
      </c>
      <c r="BS86" s="3">
        <v>147</v>
      </c>
      <c r="BT86">
        <f t="shared" si="122"/>
        <v>7.1999999999999995E-2</v>
      </c>
      <c r="BU86">
        <f t="shared" si="123"/>
        <v>-2.6310891599660819</v>
      </c>
      <c r="BV86" s="3">
        <f t="shared" si="124"/>
        <v>72</v>
      </c>
      <c r="BW86">
        <f t="shared" si="125"/>
        <v>401.47755388472712</v>
      </c>
      <c r="BX86">
        <f t="shared" si="126"/>
        <v>128.32755388472714</v>
      </c>
      <c r="BY86" s="3">
        <v>70.3</v>
      </c>
      <c r="BZ86" s="3">
        <v>143</v>
      </c>
      <c r="CA86">
        <f t="shared" si="127"/>
        <v>7.1999999999999995E-2</v>
      </c>
      <c r="CB86">
        <f t="shared" si="128"/>
        <v>-2.6310891599660819</v>
      </c>
      <c r="CC86" s="3">
        <f t="shared" si="110"/>
        <v>72</v>
      </c>
      <c r="CD86">
        <f t="shared" si="129"/>
        <v>426.38054439600137</v>
      </c>
      <c r="CE86">
        <f t="shared" si="130"/>
        <v>153.23054439600139</v>
      </c>
    </row>
    <row r="87" spans="5:83" x14ac:dyDescent="0.35">
      <c r="E87">
        <v>63.6</v>
      </c>
      <c r="F87">
        <v>155</v>
      </c>
      <c r="G87">
        <f t="shared" si="131"/>
        <v>7.2999999999999995E-2</v>
      </c>
      <c r="H87">
        <f t="shared" si="132"/>
        <v>-2.6172958378337459</v>
      </c>
      <c r="I87">
        <f t="shared" si="133"/>
        <v>73</v>
      </c>
      <c r="J87">
        <f t="shared" si="134"/>
        <v>359.80684568463869</v>
      </c>
      <c r="K87">
        <f t="shared" si="135"/>
        <v>86.656845684638711</v>
      </c>
      <c r="L87" s="3">
        <f t="shared" si="136"/>
        <v>73</v>
      </c>
      <c r="N87">
        <v>50</v>
      </c>
      <c r="O87">
        <v>141</v>
      </c>
      <c r="P87">
        <f t="shared" si="67"/>
        <v>7.2999999999999995E-2</v>
      </c>
      <c r="Q87">
        <f t="shared" si="68"/>
        <v>-2.6172958378337459</v>
      </c>
      <c r="R87" s="3">
        <f t="shared" si="69"/>
        <v>73</v>
      </c>
      <c r="S87">
        <f t="shared" si="70"/>
        <v>307.19794350603684</v>
      </c>
      <c r="T87">
        <f t="shared" si="71"/>
        <v>34.047943506036859</v>
      </c>
      <c r="U87">
        <v>51.3</v>
      </c>
      <c r="V87">
        <v>153</v>
      </c>
      <c r="W87">
        <f t="shared" si="72"/>
        <v>7.2999999999999995E-2</v>
      </c>
      <c r="X87">
        <f t="shared" si="73"/>
        <v>-2.6172958378337459</v>
      </c>
      <c r="Y87" s="3">
        <f t="shared" si="74"/>
        <v>73</v>
      </c>
      <c r="Z87">
        <f t="shared" si="75"/>
        <v>293.5429037128622</v>
      </c>
      <c r="AA87">
        <f t="shared" si="76"/>
        <v>20.392903712862221</v>
      </c>
      <c r="AB87">
        <v>69.5</v>
      </c>
      <c r="AC87">
        <v>151</v>
      </c>
      <c r="AD87">
        <f t="shared" si="77"/>
        <v>7.2999999999999995E-2</v>
      </c>
      <c r="AE87">
        <f t="shared" si="78"/>
        <v>-2.6172958378337459</v>
      </c>
      <c r="AF87">
        <f t="shared" si="79"/>
        <v>73</v>
      </c>
      <c r="AG87">
        <f t="shared" si="80"/>
        <v>402.28868983102547</v>
      </c>
      <c r="AH87">
        <f t="shared" si="81"/>
        <v>129.13868983102549</v>
      </c>
      <c r="AI87">
        <v>66.5</v>
      </c>
      <c r="AJ87">
        <v>155</v>
      </c>
      <c r="AK87">
        <f t="shared" si="82"/>
        <v>7.2999999999999995E-2</v>
      </c>
      <c r="AL87">
        <f t="shared" si="83"/>
        <v>-2.6172958378337459</v>
      </c>
      <c r="AM87">
        <f t="shared" si="84"/>
        <v>73</v>
      </c>
      <c r="AN87">
        <f t="shared" si="85"/>
        <v>376.21313267340366</v>
      </c>
      <c r="AO87">
        <f t="shared" si="86"/>
        <v>103.06313267340369</v>
      </c>
      <c r="AP87">
        <v>69.5</v>
      </c>
      <c r="AQ87">
        <v>134</v>
      </c>
      <c r="AR87">
        <f t="shared" si="87"/>
        <v>7.2999999999999995E-2</v>
      </c>
      <c r="AS87">
        <f t="shared" si="88"/>
        <v>-2.6172958378337459</v>
      </c>
      <c r="AT87">
        <f t="shared" si="89"/>
        <v>73</v>
      </c>
      <c r="AU87">
        <f t="shared" si="90"/>
        <v>446.19496611233495</v>
      </c>
      <c r="AV87">
        <f t="shared" si="91"/>
        <v>173.04496611233498</v>
      </c>
      <c r="AW87" s="3">
        <f t="shared" si="92"/>
        <v>73</v>
      </c>
      <c r="AX87" s="3">
        <f t="shared" si="93"/>
        <v>86.656845684638711</v>
      </c>
      <c r="AY87" s="3">
        <f t="shared" si="94"/>
        <v>34.047943506036859</v>
      </c>
      <c r="BA87" s="3">
        <f t="shared" si="113"/>
        <v>81</v>
      </c>
      <c r="BB87" s="3">
        <f t="shared" si="95"/>
        <v>354.15</v>
      </c>
      <c r="BF87" s="3">
        <v>73</v>
      </c>
      <c r="BG87" s="3">
        <f t="shared" si="96"/>
        <v>7.3</v>
      </c>
      <c r="BH87" s="3">
        <f t="shared" si="97"/>
        <v>0.86332286012045589</v>
      </c>
      <c r="BI87" s="3">
        <f t="shared" si="98"/>
        <v>312.90135681976329</v>
      </c>
      <c r="BJ87" s="3">
        <f t="shared" si="99"/>
        <v>39.751356819763316</v>
      </c>
      <c r="BK87">
        <v>58.2</v>
      </c>
      <c r="BL87">
        <v>138</v>
      </c>
      <c r="BM87">
        <f t="shared" si="118"/>
        <v>7.2999999999999995E-2</v>
      </c>
      <c r="BN87">
        <f t="shared" si="119"/>
        <v>-2.6172958378337459</v>
      </c>
      <c r="BO87">
        <f t="shared" si="101"/>
        <v>73</v>
      </c>
      <c r="BP87">
        <f t="shared" si="120"/>
        <v>364.2930100523289</v>
      </c>
      <c r="BQ87">
        <f t="shared" si="121"/>
        <v>91.143010052328918</v>
      </c>
      <c r="BR87" s="3">
        <v>67.8</v>
      </c>
      <c r="BS87" s="3">
        <v>147</v>
      </c>
      <c r="BT87">
        <f t="shared" si="122"/>
        <v>7.2999999999999995E-2</v>
      </c>
      <c r="BU87">
        <f t="shared" si="123"/>
        <v>-2.6172958378337459</v>
      </c>
      <c r="BV87" s="3">
        <f t="shared" si="124"/>
        <v>73</v>
      </c>
      <c r="BW87">
        <f t="shared" si="125"/>
        <v>401.75038436849462</v>
      </c>
      <c r="BX87">
        <f t="shared" si="126"/>
        <v>128.60038436849464</v>
      </c>
      <c r="BY87" s="3">
        <v>70.3</v>
      </c>
      <c r="BZ87" s="3">
        <v>143</v>
      </c>
      <c r="CA87">
        <f t="shared" si="127"/>
        <v>7.2999999999999995E-2</v>
      </c>
      <c r="CB87">
        <f t="shared" si="128"/>
        <v>-2.6172958378337459</v>
      </c>
      <c r="CC87" s="3">
        <f t="shared" si="110"/>
        <v>73</v>
      </c>
      <c r="CD87">
        <f t="shared" si="129"/>
        <v>426.67733260481424</v>
      </c>
      <c r="CE87">
        <f t="shared" si="130"/>
        <v>153.52733260481426</v>
      </c>
    </row>
    <row r="88" spans="5:83" x14ac:dyDescent="0.35">
      <c r="E88">
        <v>63.6</v>
      </c>
      <c r="F88">
        <v>155</v>
      </c>
      <c r="G88">
        <f t="shared" si="131"/>
        <v>7.3999999999999996E-2</v>
      </c>
      <c r="H88">
        <f t="shared" si="132"/>
        <v>-2.6036901857779675</v>
      </c>
      <c r="I88">
        <f t="shared" si="133"/>
        <v>74</v>
      </c>
      <c r="J88">
        <f t="shared" si="134"/>
        <v>360.03726307622691</v>
      </c>
      <c r="K88">
        <f t="shared" si="135"/>
        <v>86.88726307622693</v>
      </c>
      <c r="L88" s="3">
        <f t="shared" si="136"/>
        <v>74</v>
      </c>
      <c r="N88">
        <v>50</v>
      </c>
      <c r="O88">
        <v>141</v>
      </c>
      <c r="P88">
        <f t="shared" si="67"/>
        <v>7.3999999999999996E-2</v>
      </c>
      <c r="Q88">
        <f t="shared" si="68"/>
        <v>-2.6036901857779675</v>
      </c>
      <c r="R88" s="3">
        <f t="shared" si="69"/>
        <v>74</v>
      </c>
      <c r="S88">
        <f t="shared" si="70"/>
        <v>307.41160391461341</v>
      </c>
      <c r="T88">
        <f t="shared" si="71"/>
        <v>34.261603914613431</v>
      </c>
      <c r="U88">
        <v>51.3</v>
      </c>
      <c r="V88">
        <v>153</v>
      </c>
      <c r="W88">
        <f t="shared" si="72"/>
        <v>7.3999999999999996E-2</v>
      </c>
      <c r="X88">
        <f t="shared" si="73"/>
        <v>-2.6036901857779675</v>
      </c>
      <c r="Y88" s="3">
        <f t="shared" si="74"/>
        <v>74</v>
      </c>
      <c r="Z88">
        <f t="shared" si="75"/>
        <v>293.73303890909159</v>
      </c>
      <c r="AA88">
        <f t="shared" si="76"/>
        <v>20.583038909091613</v>
      </c>
      <c r="AB88">
        <v>69.5</v>
      </c>
      <c r="AC88">
        <v>151</v>
      </c>
      <c r="AD88">
        <f t="shared" si="77"/>
        <v>7.3999999999999996E-2</v>
      </c>
      <c r="AE88">
        <f t="shared" si="78"/>
        <v>-2.6036901857779675</v>
      </c>
      <c r="AF88">
        <f t="shared" si="79"/>
        <v>74</v>
      </c>
      <c r="AG88">
        <f t="shared" si="80"/>
        <v>402.55228097077048</v>
      </c>
      <c r="AH88">
        <f t="shared" si="81"/>
        <v>129.40228097077051</v>
      </c>
      <c r="AI88">
        <v>66.5</v>
      </c>
      <c r="AJ88">
        <v>155</v>
      </c>
      <c r="AK88">
        <f t="shared" si="82"/>
        <v>7.3999999999999996E-2</v>
      </c>
      <c r="AL88">
        <f t="shared" si="83"/>
        <v>-2.6036901857779675</v>
      </c>
      <c r="AM88">
        <f t="shared" si="84"/>
        <v>74</v>
      </c>
      <c r="AN88">
        <f t="shared" si="85"/>
        <v>376.45405651838189</v>
      </c>
      <c r="AO88">
        <f t="shared" si="86"/>
        <v>103.30405651838191</v>
      </c>
      <c r="AP88">
        <v>69.5</v>
      </c>
      <c r="AQ88">
        <v>134</v>
      </c>
      <c r="AR88">
        <f t="shared" si="87"/>
        <v>7.3999999999999996E-2</v>
      </c>
      <c r="AS88">
        <f t="shared" si="88"/>
        <v>-2.6036901857779675</v>
      </c>
      <c r="AT88">
        <f t="shared" si="89"/>
        <v>74</v>
      </c>
      <c r="AU88">
        <f t="shared" si="90"/>
        <v>446.51925760352532</v>
      </c>
      <c r="AV88">
        <f t="shared" si="91"/>
        <v>173.36925760352534</v>
      </c>
      <c r="AW88" s="3">
        <f t="shared" si="92"/>
        <v>74</v>
      </c>
      <c r="AX88" s="3">
        <f t="shared" si="93"/>
        <v>86.88726307622693</v>
      </c>
      <c r="AY88" s="3">
        <f t="shared" si="94"/>
        <v>34.261603914613431</v>
      </c>
      <c r="BA88" s="3">
        <f t="shared" si="113"/>
        <v>82</v>
      </c>
      <c r="BB88" s="3">
        <f t="shared" si="95"/>
        <v>355.15</v>
      </c>
      <c r="BF88" s="3">
        <v>74</v>
      </c>
      <c r="BG88" s="3">
        <f t="shared" si="96"/>
        <v>7.4</v>
      </c>
      <c r="BH88" s="3">
        <f t="shared" si="97"/>
        <v>0.86923171973097624</v>
      </c>
      <c r="BI88" s="3">
        <f t="shared" si="98"/>
        <v>313.15653026984688</v>
      </c>
      <c r="BJ88" s="3">
        <f t="shared" si="99"/>
        <v>40.006530269846905</v>
      </c>
      <c r="BK88">
        <v>58.2</v>
      </c>
      <c r="BL88">
        <v>138</v>
      </c>
      <c r="BM88">
        <f t="shared" si="118"/>
        <v>7.3999999999999996E-2</v>
      </c>
      <c r="BN88">
        <f t="shared" si="119"/>
        <v>-2.6036901857779675</v>
      </c>
      <c r="BO88">
        <f t="shared" si="101"/>
        <v>74</v>
      </c>
      <c r="BP88">
        <f t="shared" si="120"/>
        <v>364.55114203349524</v>
      </c>
      <c r="BQ88">
        <f t="shared" si="121"/>
        <v>91.401142033495262</v>
      </c>
      <c r="BR88" s="3">
        <v>67.8</v>
      </c>
      <c r="BS88" s="3">
        <v>147</v>
      </c>
      <c r="BT88">
        <f t="shared" si="122"/>
        <v>7.3999999999999996E-2</v>
      </c>
      <c r="BU88">
        <f t="shared" si="123"/>
        <v>-2.6036901857779675</v>
      </c>
      <c r="BV88" s="3">
        <f t="shared" si="124"/>
        <v>74</v>
      </c>
      <c r="BW88">
        <f t="shared" si="125"/>
        <v>402.01986628036167</v>
      </c>
      <c r="BX88">
        <f t="shared" si="126"/>
        <v>128.86986628036169</v>
      </c>
      <c r="BY88" s="3">
        <v>70.3</v>
      </c>
      <c r="BZ88" s="3">
        <v>143</v>
      </c>
      <c r="CA88">
        <f t="shared" si="127"/>
        <v>7.3999999999999996E-2</v>
      </c>
      <c r="CB88">
        <f t="shared" si="128"/>
        <v>-2.6036901857779675</v>
      </c>
      <c r="CC88" s="3">
        <f t="shared" si="110"/>
        <v>74</v>
      </c>
      <c r="CD88">
        <f t="shared" si="129"/>
        <v>426.97048780473608</v>
      </c>
      <c r="CE88">
        <f t="shared" si="130"/>
        <v>153.8204878047361</v>
      </c>
    </row>
    <row r="89" spans="5:83" x14ac:dyDescent="0.35">
      <c r="E89">
        <v>63.6</v>
      </c>
      <c r="F89">
        <v>155</v>
      </c>
      <c r="G89">
        <f t="shared" si="131"/>
        <v>7.4999999999999997E-2</v>
      </c>
      <c r="H89">
        <f t="shared" si="132"/>
        <v>-2.5902671654458267</v>
      </c>
      <c r="I89">
        <f t="shared" si="133"/>
        <v>75</v>
      </c>
      <c r="J89">
        <f t="shared" si="134"/>
        <v>360.26487690560464</v>
      </c>
      <c r="K89">
        <f t="shared" si="135"/>
        <v>87.11487690560466</v>
      </c>
      <c r="L89" s="3">
        <f t="shared" si="136"/>
        <v>75</v>
      </c>
      <c r="N89">
        <v>50</v>
      </c>
      <c r="O89">
        <v>141</v>
      </c>
      <c r="P89">
        <f t="shared" si="67"/>
        <v>7.4999999999999997E-2</v>
      </c>
      <c r="Q89">
        <f t="shared" si="68"/>
        <v>-2.5902671654458267</v>
      </c>
      <c r="R89" s="3">
        <f t="shared" si="69"/>
        <v>75</v>
      </c>
      <c r="S89">
        <f t="shared" si="70"/>
        <v>307.62268776159539</v>
      </c>
      <c r="T89">
        <f t="shared" si="71"/>
        <v>34.472687761595409</v>
      </c>
      <c r="U89">
        <v>51.3</v>
      </c>
      <c r="V89">
        <v>153</v>
      </c>
      <c r="W89">
        <f t="shared" si="72"/>
        <v>7.4999999999999997E-2</v>
      </c>
      <c r="X89">
        <f t="shared" si="73"/>
        <v>-2.5902671654458267</v>
      </c>
      <c r="Y89" s="3">
        <f t="shared" si="74"/>
        <v>75</v>
      </c>
      <c r="Z89">
        <f t="shared" si="75"/>
        <v>293.92086340577453</v>
      </c>
      <c r="AA89">
        <f t="shared" si="76"/>
        <v>20.770863405774548</v>
      </c>
      <c r="AB89">
        <v>69.5</v>
      </c>
      <c r="AC89">
        <v>151</v>
      </c>
      <c r="AD89">
        <f t="shared" si="77"/>
        <v>7.4999999999999997E-2</v>
      </c>
      <c r="AE89">
        <f t="shared" si="78"/>
        <v>-2.5902671654458267</v>
      </c>
      <c r="AF89">
        <f t="shared" si="79"/>
        <v>75</v>
      </c>
      <c r="AG89">
        <f t="shared" si="80"/>
        <v>402.81267258746038</v>
      </c>
      <c r="AH89">
        <f t="shared" si="81"/>
        <v>129.66267258746041</v>
      </c>
      <c r="AI89">
        <v>66.5</v>
      </c>
      <c r="AJ89">
        <v>155</v>
      </c>
      <c r="AK89">
        <f t="shared" si="82"/>
        <v>7.4999999999999997E-2</v>
      </c>
      <c r="AL89">
        <f t="shared" si="83"/>
        <v>-2.5902671654458267</v>
      </c>
      <c r="AM89">
        <f t="shared" si="84"/>
        <v>75</v>
      </c>
      <c r="AN89">
        <f t="shared" si="85"/>
        <v>376.69204896576588</v>
      </c>
      <c r="AO89">
        <f t="shared" si="86"/>
        <v>103.5420489657659</v>
      </c>
      <c r="AP89">
        <v>69.5</v>
      </c>
      <c r="AQ89">
        <v>134</v>
      </c>
      <c r="AR89">
        <f t="shared" si="87"/>
        <v>7.4999999999999997E-2</v>
      </c>
      <c r="AS89">
        <f t="shared" si="88"/>
        <v>-2.5902671654458267</v>
      </c>
      <c r="AT89">
        <f t="shared" si="89"/>
        <v>75</v>
      </c>
      <c r="AU89">
        <f t="shared" si="90"/>
        <v>446.83965832557988</v>
      </c>
      <c r="AV89">
        <f t="shared" si="91"/>
        <v>173.6896583255799</v>
      </c>
      <c r="AW89" s="3">
        <f t="shared" si="92"/>
        <v>75</v>
      </c>
      <c r="AX89" s="3">
        <f t="shared" si="93"/>
        <v>87.11487690560466</v>
      </c>
      <c r="AY89" s="3">
        <f t="shared" si="94"/>
        <v>34.472687761595409</v>
      </c>
      <c r="BA89" s="3">
        <f t="shared" si="113"/>
        <v>83</v>
      </c>
      <c r="BB89" s="3">
        <f t="shared" si="95"/>
        <v>356.15</v>
      </c>
      <c r="BF89" s="3">
        <v>75</v>
      </c>
      <c r="BG89" s="3">
        <f t="shared" si="96"/>
        <v>7.5</v>
      </c>
      <c r="BH89" s="3">
        <f t="shared" si="97"/>
        <v>0.87506126339170009</v>
      </c>
      <c r="BI89" s="3">
        <f t="shared" si="98"/>
        <v>313.40874329108135</v>
      </c>
      <c r="BJ89" s="3">
        <f t="shared" si="99"/>
        <v>40.258743291081373</v>
      </c>
      <c r="BK89">
        <v>58.2</v>
      </c>
      <c r="BL89">
        <v>138</v>
      </c>
      <c r="BM89">
        <f t="shared" si="118"/>
        <v>7.4999999999999997E-2</v>
      </c>
      <c r="BN89">
        <f t="shared" si="119"/>
        <v>-2.5902671654458267</v>
      </c>
      <c r="BO89">
        <f t="shared" si="101"/>
        <v>75</v>
      </c>
      <c r="BP89">
        <f t="shared" si="120"/>
        <v>364.80616778526365</v>
      </c>
      <c r="BQ89">
        <f t="shared" si="121"/>
        <v>91.656167785263676</v>
      </c>
      <c r="BR89" s="3">
        <v>67.8</v>
      </c>
      <c r="BS89" s="3">
        <v>147</v>
      </c>
      <c r="BT89">
        <f t="shared" si="122"/>
        <v>7.4999999999999997E-2</v>
      </c>
      <c r="BU89">
        <f t="shared" si="123"/>
        <v>-2.5902671654458267</v>
      </c>
      <c r="BV89" s="3">
        <f t="shared" si="124"/>
        <v>75</v>
      </c>
      <c r="BW89">
        <f t="shared" si="125"/>
        <v>402.28608538451437</v>
      </c>
      <c r="BX89">
        <f t="shared" si="126"/>
        <v>129.13608538451439</v>
      </c>
      <c r="BY89" s="3">
        <v>70.3</v>
      </c>
      <c r="BZ89" s="3">
        <v>143</v>
      </c>
      <c r="CA89">
        <f t="shared" si="127"/>
        <v>7.4999999999999997E-2</v>
      </c>
      <c r="CB89">
        <f t="shared" si="128"/>
        <v>-2.5902671654458267</v>
      </c>
      <c r="CC89" s="3">
        <f t="shared" si="110"/>
        <v>75</v>
      </c>
      <c r="CD89">
        <f t="shared" si="129"/>
        <v>427.26010294317609</v>
      </c>
      <c r="CE89">
        <f t="shared" si="130"/>
        <v>154.11010294317612</v>
      </c>
    </row>
    <row r="90" spans="5:83" x14ac:dyDescent="0.35">
      <c r="E90">
        <v>63.6</v>
      </c>
      <c r="F90">
        <v>155</v>
      </c>
      <c r="G90">
        <f t="shared" si="131"/>
        <v>7.5999999999999998E-2</v>
      </c>
      <c r="H90">
        <f t="shared" si="132"/>
        <v>-2.5770219386958062</v>
      </c>
      <c r="I90">
        <f t="shared" si="133"/>
        <v>76</v>
      </c>
      <c r="J90">
        <f t="shared" si="134"/>
        <v>360.48975816970466</v>
      </c>
      <c r="K90">
        <f t="shared" si="135"/>
        <v>87.33975816970468</v>
      </c>
      <c r="L90" s="3">
        <f t="shared" si="136"/>
        <v>76</v>
      </c>
      <c r="N90">
        <v>50</v>
      </c>
      <c r="O90">
        <v>141</v>
      </c>
      <c r="P90">
        <f t="shared" si="67"/>
        <v>7.5999999999999998E-2</v>
      </c>
      <c r="Q90">
        <f t="shared" si="68"/>
        <v>-2.5770219386958062</v>
      </c>
      <c r="R90" s="3">
        <f t="shared" si="69"/>
        <v>76</v>
      </c>
      <c r="S90">
        <f t="shared" si="70"/>
        <v>307.83126005341967</v>
      </c>
      <c r="T90">
        <f t="shared" si="71"/>
        <v>34.681260053419692</v>
      </c>
      <c r="U90">
        <v>51.3</v>
      </c>
      <c r="V90">
        <v>153</v>
      </c>
      <c r="W90">
        <f t="shared" si="72"/>
        <v>7.5999999999999998E-2</v>
      </c>
      <c r="X90">
        <f t="shared" si="73"/>
        <v>-2.5770219386958062</v>
      </c>
      <c r="Y90" s="3">
        <f t="shared" si="74"/>
        <v>76</v>
      </c>
      <c r="Z90">
        <f t="shared" si="75"/>
        <v>294.10643568964906</v>
      </c>
      <c r="AA90">
        <f t="shared" si="76"/>
        <v>20.956435689649084</v>
      </c>
      <c r="AB90">
        <v>69.5</v>
      </c>
      <c r="AC90">
        <v>151</v>
      </c>
      <c r="AD90">
        <f t="shared" si="77"/>
        <v>7.5999999999999998E-2</v>
      </c>
      <c r="AE90">
        <f t="shared" si="78"/>
        <v>-2.5770219386958062</v>
      </c>
      <c r="AF90">
        <f t="shared" si="79"/>
        <v>76</v>
      </c>
      <c r="AG90">
        <f t="shared" si="80"/>
        <v>403.06994562403156</v>
      </c>
      <c r="AH90">
        <f t="shared" si="81"/>
        <v>129.91994562403158</v>
      </c>
      <c r="AI90">
        <v>66.5</v>
      </c>
      <c r="AJ90">
        <v>155</v>
      </c>
      <c r="AK90">
        <f t="shared" si="82"/>
        <v>7.5999999999999998E-2</v>
      </c>
      <c r="AL90">
        <f t="shared" si="83"/>
        <v>-2.5770219386958062</v>
      </c>
      <c r="AM90">
        <f t="shared" si="84"/>
        <v>76</v>
      </c>
      <c r="AN90">
        <f t="shared" si="85"/>
        <v>376.92718424976982</v>
      </c>
      <c r="AO90">
        <f t="shared" si="86"/>
        <v>103.77718424976985</v>
      </c>
      <c r="AP90">
        <v>69.5</v>
      </c>
      <c r="AQ90">
        <v>134</v>
      </c>
      <c r="AR90">
        <f t="shared" si="87"/>
        <v>7.5999999999999998E-2</v>
      </c>
      <c r="AS90">
        <f t="shared" si="88"/>
        <v>-2.5770219386958062</v>
      </c>
      <c r="AT90">
        <f t="shared" si="89"/>
        <v>76</v>
      </c>
      <c r="AU90">
        <f t="shared" si="90"/>
        <v>447.15626623696431</v>
      </c>
      <c r="AV90">
        <f t="shared" si="91"/>
        <v>174.00626623696434</v>
      </c>
      <c r="AW90" s="3">
        <f t="shared" si="92"/>
        <v>76</v>
      </c>
      <c r="AX90" s="3">
        <f t="shared" si="93"/>
        <v>87.33975816970468</v>
      </c>
      <c r="AY90" s="3">
        <f t="shared" si="94"/>
        <v>34.681260053419692</v>
      </c>
      <c r="BA90" s="3">
        <f t="shared" si="113"/>
        <v>84</v>
      </c>
      <c r="BB90" s="3">
        <f t="shared" si="95"/>
        <v>357.15</v>
      </c>
      <c r="BF90" s="3">
        <v>76</v>
      </c>
      <c r="BG90" s="3">
        <f t="shared" si="96"/>
        <v>7.6</v>
      </c>
      <c r="BH90" s="3">
        <f t="shared" si="97"/>
        <v>0.88081359228079137</v>
      </c>
      <c r="BI90" s="3">
        <f t="shared" si="98"/>
        <v>313.65806943900219</v>
      </c>
      <c r="BJ90" s="3">
        <f t="shared" si="99"/>
        <v>40.508069439002213</v>
      </c>
      <c r="BK90">
        <v>58.2</v>
      </c>
      <c r="BL90">
        <v>138</v>
      </c>
      <c r="BM90">
        <f t="shared" si="118"/>
        <v>7.5999999999999998E-2</v>
      </c>
      <c r="BN90">
        <f t="shared" si="119"/>
        <v>-2.5770219386958062</v>
      </c>
      <c r="BO90">
        <f t="shared" si="101"/>
        <v>76</v>
      </c>
      <c r="BP90">
        <f t="shared" si="120"/>
        <v>365.05816560891134</v>
      </c>
      <c r="BQ90">
        <f t="shared" si="121"/>
        <v>91.908165608911361</v>
      </c>
      <c r="BR90" s="3">
        <v>67.8</v>
      </c>
      <c r="BS90" s="3">
        <v>147</v>
      </c>
      <c r="BT90">
        <f t="shared" si="122"/>
        <v>7.5999999999999998E-2</v>
      </c>
      <c r="BU90">
        <f t="shared" si="123"/>
        <v>-2.5770219386958062</v>
      </c>
      <c r="BV90" s="3">
        <f t="shared" si="124"/>
        <v>76</v>
      </c>
      <c r="BW90">
        <f t="shared" si="125"/>
        <v>402.54912413840594</v>
      </c>
      <c r="BX90">
        <f t="shared" si="126"/>
        <v>129.39912413840597</v>
      </c>
      <c r="BY90" s="3">
        <v>70.3</v>
      </c>
      <c r="BZ90" s="3">
        <v>143</v>
      </c>
      <c r="CA90">
        <f t="shared" si="127"/>
        <v>7.5999999999999998E-2</v>
      </c>
      <c r="CB90">
        <f t="shared" si="128"/>
        <v>-2.5770219386958062</v>
      </c>
      <c r="CC90" s="3">
        <f t="shared" si="110"/>
        <v>76</v>
      </c>
      <c r="CD90">
        <f t="shared" si="129"/>
        <v>427.54626738628184</v>
      </c>
      <c r="CE90">
        <f t="shared" si="130"/>
        <v>154.39626738628186</v>
      </c>
    </row>
    <row r="91" spans="5:83" x14ac:dyDescent="0.35">
      <c r="E91">
        <v>63.6</v>
      </c>
      <c r="F91">
        <v>155</v>
      </c>
      <c r="G91">
        <f t="shared" si="131"/>
        <v>7.6999999999999999E-2</v>
      </c>
      <c r="H91">
        <f t="shared" si="132"/>
        <v>-2.5639498571284531</v>
      </c>
      <c r="I91">
        <f t="shared" si="133"/>
        <v>77</v>
      </c>
      <c r="J91">
        <f t="shared" si="134"/>
        <v>360.71197516051109</v>
      </c>
      <c r="K91">
        <f t="shared" si="135"/>
        <v>87.561975160511111</v>
      </c>
      <c r="L91" s="3">
        <f t="shared" si="136"/>
        <v>77</v>
      </c>
      <c r="N91">
        <v>50</v>
      </c>
      <c r="O91">
        <v>141</v>
      </c>
      <c r="P91">
        <f t="shared" si="67"/>
        <v>7.6999999999999999E-2</v>
      </c>
      <c r="Q91">
        <f t="shared" si="68"/>
        <v>-2.5639498571284531</v>
      </c>
      <c r="R91" s="3">
        <f t="shared" si="69"/>
        <v>77</v>
      </c>
      <c r="S91">
        <f t="shared" si="70"/>
        <v>308.0373833255066</v>
      </c>
      <c r="T91">
        <f t="shared" si="71"/>
        <v>34.887383325506619</v>
      </c>
      <c r="U91">
        <v>51.3</v>
      </c>
      <c r="V91">
        <v>153</v>
      </c>
      <c r="W91">
        <f t="shared" si="72"/>
        <v>7.6999999999999999E-2</v>
      </c>
      <c r="X91">
        <f t="shared" si="73"/>
        <v>-2.5639498571284531</v>
      </c>
      <c r="Y91" s="3">
        <f t="shared" si="74"/>
        <v>77</v>
      </c>
      <c r="Z91">
        <f t="shared" si="75"/>
        <v>294.28981201982378</v>
      </c>
      <c r="AA91">
        <f t="shared" si="76"/>
        <v>21.139812019823808</v>
      </c>
      <c r="AB91">
        <v>69.5</v>
      </c>
      <c r="AC91">
        <v>151</v>
      </c>
      <c r="AD91">
        <f t="shared" si="77"/>
        <v>7.6999999999999999E-2</v>
      </c>
      <c r="AE91">
        <f t="shared" si="78"/>
        <v>-2.5639498571284531</v>
      </c>
      <c r="AF91">
        <f t="shared" si="79"/>
        <v>77</v>
      </c>
      <c r="AG91">
        <f t="shared" si="80"/>
        <v>403.32417794145482</v>
      </c>
      <c r="AH91">
        <f t="shared" si="81"/>
        <v>130.17417794145484</v>
      </c>
      <c r="AI91">
        <v>66.5</v>
      </c>
      <c r="AJ91">
        <v>155</v>
      </c>
      <c r="AK91">
        <f t="shared" si="82"/>
        <v>7.6999999999999999E-2</v>
      </c>
      <c r="AL91">
        <f t="shared" si="83"/>
        <v>-2.5639498571284531</v>
      </c>
      <c r="AM91">
        <f t="shared" si="84"/>
        <v>77</v>
      </c>
      <c r="AN91">
        <f t="shared" si="85"/>
        <v>377.15953377632059</v>
      </c>
      <c r="AO91">
        <f t="shared" si="86"/>
        <v>104.00953377632061</v>
      </c>
      <c r="AP91">
        <v>69.5</v>
      </c>
      <c r="AQ91">
        <v>134</v>
      </c>
      <c r="AR91">
        <f t="shared" si="87"/>
        <v>7.6999999999999999E-2</v>
      </c>
      <c r="AS91">
        <f t="shared" si="88"/>
        <v>-2.5639498571284531</v>
      </c>
      <c r="AT91">
        <f t="shared" si="89"/>
        <v>77</v>
      </c>
      <c r="AU91">
        <f t="shared" si="90"/>
        <v>447.46917557736862</v>
      </c>
      <c r="AV91">
        <f t="shared" si="91"/>
        <v>174.31917557736864</v>
      </c>
      <c r="AW91" s="3">
        <f t="shared" si="92"/>
        <v>77</v>
      </c>
      <c r="AX91" s="3">
        <f t="shared" si="93"/>
        <v>87.561975160511111</v>
      </c>
      <c r="AY91" s="3">
        <f t="shared" si="94"/>
        <v>34.887383325506619</v>
      </c>
      <c r="BA91" s="3">
        <f t="shared" si="113"/>
        <v>85</v>
      </c>
      <c r="BB91" s="3">
        <f t="shared" si="95"/>
        <v>358.15</v>
      </c>
      <c r="BF91" s="3">
        <v>77</v>
      </c>
      <c r="BG91" s="3">
        <f t="shared" si="96"/>
        <v>7.7</v>
      </c>
      <c r="BH91" s="3">
        <f t="shared" si="97"/>
        <v>0.88649072517248184</v>
      </c>
      <c r="BI91" s="3">
        <f t="shared" si="98"/>
        <v>313.90457949923524</v>
      </c>
      <c r="BJ91" s="3">
        <f t="shared" si="99"/>
        <v>40.754579499235263</v>
      </c>
      <c r="BK91">
        <v>58.2</v>
      </c>
      <c r="BL91">
        <v>138</v>
      </c>
      <c r="BM91">
        <f t="shared" si="118"/>
        <v>7.6999999999999999E-2</v>
      </c>
      <c r="BN91">
        <f t="shared" si="119"/>
        <v>-2.5639498571284531</v>
      </c>
      <c r="BO91">
        <f t="shared" si="101"/>
        <v>77</v>
      </c>
      <c r="BP91">
        <f t="shared" si="120"/>
        <v>365.30721083094795</v>
      </c>
      <c r="BQ91">
        <f t="shared" si="121"/>
        <v>92.157210830947975</v>
      </c>
      <c r="BR91" s="3">
        <v>67.8</v>
      </c>
      <c r="BS91" s="3">
        <v>147</v>
      </c>
      <c r="BT91">
        <f t="shared" si="122"/>
        <v>7.6999999999999999E-2</v>
      </c>
      <c r="BU91">
        <f t="shared" si="123"/>
        <v>-2.5639498571284531</v>
      </c>
      <c r="BV91" s="3">
        <f t="shared" si="124"/>
        <v>77</v>
      </c>
      <c r="BW91">
        <f t="shared" si="125"/>
        <v>402.80906186189804</v>
      </c>
      <c r="BX91">
        <f t="shared" si="126"/>
        <v>129.65906186189807</v>
      </c>
      <c r="BY91" s="3">
        <v>70.3</v>
      </c>
      <c r="BZ91" s="3">
        <v>143</v>
      </c>
      <c r="CA91">
        <f t="shared" si="127"/>
        <v>7.6999999999999999E-2</v>
      </c>
      <c r="CB91">
        <f t="shared" si="128"/>
        <v>-2.5639498571284531</v>
      </c>
      <c r="CC91" s="3">
        <f t="shared" si="110"/>
        <v>77</v>
      </c>
      <c r="CD91">
        <f t="shared" si="129"/>
        <v>427.82906710203417</v>
      </c>
      <c r="CE91">
        <f t="shared" si="130"/>
        <v>154.6790671020342</v>
      </c>
    </row>
    <row r="92" spans="5:83" x14ac:dyDescent="0.35">
      <c r="E92">
        <v>63.6</v>
      </c>
      <c r="F92">
        <v>155</v>
      </c>
      <c r="G92">
        <f t="shared" si="131"/>
        <v>7.8E-2</v>
      </c>
      <c r="H92">
        <f t="shared" si="132"/>
        <v>-2.5510464522925451</v>
      </c>
      <c r="I92">
        <f t="shared" si="133"/>
        <v>78</v>
      </c>
      <c r="J92">
        <f t="shared" si="134"/>
        <v>360.93159360175594</v>
      </c>
      <c r="K92">
        <f t="shared" si="135"/>
        <v>87.781593601755958</v>
      </c>
      <c r="L92" s="3">
        <f t="shared" si="136"/>
        <v>78</v>
      </c>
      <c r="N92">
        <v>50</v>
      </c>
      <c r="O92">
        <v>141</v>
      </c>
      <c r="P92">
        <f t="shared" si="67"/>
        <v>7.8E-2</v>
      </c>
      <c r="Q92">
        <f t="shared" si="68"/>
        <v>-2.5510464522925451</v>
      </c>
      <c r="R92" s="3">
        <f t="shared" si="69"/>
        <v>78</v>
      </c>
      <c r="S92">
        <f t="shared" si="70"/>
        <v>308.24111776692848</v>
      </c>
      <c r="T92">
        <f t="shared" si="71"/>
        <v>35.091117766928505</v>
      </c>
      <c r="U92">
        <v>51.3</v>
      </c>
      <c r="V92">
        <v>153</v>
      </c>
      <c r="W92">
        <f t="shared" si="72"/>
        <v>7.8E-2</v>
      </c>
      <c r="X92">
        <f t="shared" si="73"/>
        <v>-2.5510464522925451</v>
      </c>
      <c r="Y92" s="3">
        <f t="shared" si="74"/>
        <v>78</v>
      </c>
      <c r="Z92">
        <f t="shared" si="75"/>
        <v>294.47104654032756</v>
      </c>
      <c r="AA92">
        <f t="shared" si="76"/>
        <v>21.321046540327586</v>
      </c>
      <c r="AB92">
        <v>69.5</v>
      </c>
      <c r="AC92">
        <v>151</v>
      </c>
      <c r="AD92">
        <f t="shared" si="77"/>
        <v>7.8E-2</v>
      </c>
      <c r="AE92">
        <f t="shared" si="78"/>
        <v>-2.5510464522925451</v>
      </c>
      <c r="AF92">
        <f t="shared" si="79"/>
        <v>78</v>
      </c>
      <c r="AG92">
        <f t="shared" si="80"/>
        <v>403.57544447441489</v>
      </c>
      <c r="AH92">
        <f t="shared" si="81"/>
        <v>130.42544447441492</v>
      </c>
      <c r="AI92">
        <v>66.5</v>
      </c>
      <c r="AJ92">
        <v>155</v>
      </c>
      <c r="AK92">
        <f t="shared" si="82"/>
        <v>7.8E-2</v>
      </c>
      <c r="AL92">
        <f t="shared" si="83"/>
        <v>-2.5510464522925451</v>
      </c>
      <c r="AM92">
        <f t="shared" si="84"/>
        <v>78</v>
      </c>
      <c r="AN92">
        <f t="shared" si="85"/>
        <v>377.38916626598694</v>
      </c>
      <c r="AO92">
        <f t="shared" si="86"/>
        <v>104.23916626598697</v>
      </c>
      <c r="AP92">
        <v>69.5</v>
      </c>
      <c r="AQ92">
        <v>134</v>
      </c>
      <c r="AR92">
        <f t="shared" si="87"/>
        <v>7.8E-2</v>
      </c>
      <c r="AS92">
        <f t="shared" si="88"/>
        <v>-2.5510464522925451</v>
      </c>
      <c r="AT92">
        <f t="shared" si="89"/>
        <v>78</v>
      </c>
      <c r="AU92">
        <f t="shared" si="90"/>
        <v>447.77847705515416</v>
      </c>
      <c r="AV92">
        <f t="shared" si="91"/>
        <v>174.62847705515418</v>
      </c>
      <c r="AW92" s="3">
        <f t="shared" si="92"/>
        <v>78</v>
      </c>
      <c r="AX92" s="3">
        <f t="shared" si="93"/>
        <v>87.781593601755958</v>
      </c>
      <c r="AY92" s="3">
        <f t="shared" si="94"/>
        <v>35.091117766928505</v>
      </c>
      <c r="BA92" s="3">
        <f t="shared" si="113"/>
        <v>86</v>
      </c>
      <c r="BB92" s="3">
        <f t="shared" si="95"/>
        <v>359.15</v>
      </c>
      <c r="BF92" s="3">
        <v>78</v>
      </c>
      <c r="BG92" s="3">
        <f t="shared" si="96"/>
        <v>7.8</v>
      </c>
      <c r="BH92" s="3">
        <f t="shared" si="97"/>
        <v>0.89209460269048035</v>
      </c>
      <c r="BI92" s="3">
        <f t="shared" si="98"/>
        <v>314.14834162631621</v>
      </c>
      <c r="BJ92" s="3">
        <f t="shared" si="99"/>
        <v>40.998341626316233</v>
      </c>
      <c r="BK92">
        <v>58.2</v>
      </c>
      <c r="BL92">
        <v>138</v>
      </c>
      <c r="BM92">
        <f t="shared" si="118"/>
        <v>7.8E-2</v>
      </c>
      <c r="BN92">
        <f t="shared" si="119"/>
        <v>-2.5510464522925451</v>
      </c>
      <c r="BO92">
        <f t="shared" si="101"/>
        <v>78</v>
      </c>
      <c r="BP92">
        <f t="shared" si="120"/>
        <v>365.55337595314103</v>
      </c>
      <c r="BQ92">
        <f t="shared" si="121"/>
        <v>92.403375953141051</v>
      </c>
      <c r="BR92" s="3">
        <v>67.8</v>
      </c>
      <c r="BS92" s="3">
        <v>147</v>
      </c>
      <c r="BT92">
        <f t="shared" si="122"/>
        <v>7.8E-2</v>
      </c>
      <c r="BU92">
        <f t="shared" si="123"/>
        <v>-2.5510464522925451</v>
      </c>
      <c r="BV92" s="3">
        <f t="shared" si="124"/>
        <v>78</v>
      </c>
      <c r="BW92">
        <f t="shared" si="125"/>
        <v>403.06597489567588</v>
      </c>
      <c r="BX92">
        <f t="shared" si="126"/>
        <v>129.9159748956759</v>
      </c>
      <c r="BY92" s="3">
        <v>70.3</v>
      </c>
      <c r="BZ92" s="3">
        <v>143</v>
      </c>
      <c r="CA92">
        <f t="shared" si="127"/>
        <v>7.8E-2</v>
      </c>
      <c r="CB92">
        <f t="shared" si="128"/>
        <v>-2.5510464522925451</v>
      </c>
      <c r="CC92" s="3">
        <f t="shared" si="110"/>
        <v>78</v>
      </c>
      <c r="CD92">
        <f t="shared" si="129"/>
        <v>428.10858483173541</v>
      </c>
      <c r="CE92">
        <f t="shared" si="130"/>
        <v>154.95858483173544</v>
      </c>
    </row>
    <row r="93" spans="5:83" x14ac:dyDescent="0.35">
      <c r="E93">
        <v>63.6</v>
      </c>
      <c r="F93">
        <v>155</v>
      </c>
      <c r="G93">
        <f t="shared" si="131"/>
        <v>7.9000000000000001E-2</v>
      </c>
      <c r="H93">
        <f t="shared" si="132"/>
        <v>-2.5383074265151158</v>
      </c>
      <c r="I93">
        <f t="shared" si="133"/>
        <v>79</v>
      </c>
      <c r="J93">
        <f t="shared" si="134"/>
        <v>361.14867677705109</v>
      </c>
      <c r="K93">
        <f t="shared" si="135"/>
        <v>87.998676777051116</v>
      </c>
      <c r="L93" s="3">
        <f t="shared" si="136"/>
        <v>79</v>
      </c>
      <c r="N93">
        <v>50</v>
      </c>
      <c r="O93">
        <v>141</v>
      </c>
      <c r="P93">
        <f t="shared" si="67"/>
        <v>7.9000000000000001E-2</v>
      </c>
      <c r="Q93">
        <f t="shared" si="68"/>
        <v>-2.5383074265151158</v>
      </c>
      <c r="R93" s="3">
        <f t="shared" si="69"/>
        <v>79</v>
      </c>
      <c r="S93">
        <f t="shared" si="70"/>
        <v>308.44252133727747</v>
      </c>
      <c r="T93">
        <f t="shared" si="71"/>
        <v>35.292521337277492</v>
      </c>
      <c r="U93">
        <v>51.3</v>
      </c>
      <c r="V93">
        <v>153</v>
      </c>
      <c r="W93">
        <f t="shared" si="72"/>
        <v>7.9000000000000001E-2</v>
      </c>
      <c r="X93">
        <f t="shared" si="73"/>
        <v>-2.5383074265151158</v>
      </c>
      <c r="Y93" s="3">
        <f t="shared" si="74"/>
        <v>79</v>
      </c>
      <c r="Z93">
        <f t="shared" si="75"/>
        <v>294.65019138560939</v>
      </c>
      <c r="AA93">
        <f t="shared" si="76"/>
        <v>21.500191385609412</v>
      </c>
      <c r="AB93">
        <v>69.5</v>
      </c>
      <c r="AC93">
        <v>151</v>
      </c>
      <c r="AD93">
        <f t="shared" si="77"/>
        <v>7.9000000000000001E-2</v>
      </c>
      <c r="AE93">
        <f t="shared" si="78"/>
        <v>-2.5383074265151158</v>
      </c>
      <c r="AF93">
        <f t="shared" si="79"/>
        <v>79</v>
      </c>
      <c r="AG93">
        <f t="shared" si="80"/>
        <v>403.82381737723966</v>
      </c>
      <c r="AH93">
        <f t="shared" si="81"/>
        <v>130.67381737723969</v>
      </c>
      <c r="AI93">
        <v>66.5</v>
      </c>
      <c r="AJ93">
        <v>155</v>
      </c>
      <c r="AK93">
        <f t="shared" si="82"/>
        <v>7.9000000000000001E-2</v>
      </c>
      <c r="AL93">
        <f t="shared" si="83"/>
        <v>-2.5383074265151158</v>
      </c>
      <c r="AM93">
        <f t="shared" si="84"/>
        <v>79</v>
      </c>
      <c r="AN93">
        <f t="shared" si="85"/>
        <v>377.61614788795436</v>
      </c>
      <c r="AO93">
        <f t="shared" si="86"/>
        <v>104.46614788795438</v>
      </c>
      <c r="AP93">
        <v>69.5</v>
      </c>
      <c r="AQ93">
        <v>134</v>
      </c>
      <c r="AR93">
        <f t="shared" si="87"/>
        <v>7.9000000000000001E-2</v>
      </c>
      <c r="AS93">
        <f t="shared" si="88"/>
        <v>-2.5383074265151158</v>
      </c>
      <c r="AT93">
        <f t="shared" si="89"/>
        <v>79</v>
      </c>
      <c r="AU93">
        <f t="shared" si="90"/>
        <v>448.08425802308119</v>
      </c>
      <c r="AV93">
        <f t="shared" si="91"/>
        <v>174.93425802308121</v>
      </c>
      <c r="AW93" s="3">
        <f t="shared" si="92"/>
        <v>79</v>
      </c>
      <c r="AX93" s="3">
        <f t="shared" si="93"/>
        <v>87.998676777051116</v>
      </c>
      <c r="AY93" s="3">
        <f t="shared" si="94"/>
        <v>35.292521337277492</v>
      </c>
      <c r="BA93" s="3">
        <f>BA92+1</f>
        <v>87</v>
      </c>
      <c r="BB93" s="3">
        <f t="shared" si="95"/>
        <v>360.15</v>
      </c>
      <c r="BF93" s="3">
        <v>79</v>
      </c>
      <c r="BG93" s="3">
        <f t="shared" si="96"/>
        <v>7.9</v>
      </c>
      <c r="BH93" s="3">
        <f t="shared" si="97"/>
        <v>0.89762709129044149</v>
      </c>
      <c r="BI93" s="3">
        <f t="shared" si="98"/>
        <v>314.3894214738695</v>
      </c>
      <c r="BJ93" s="3">
        <f t="shared" si="99"/>
        <v>41.239421473869527</v>
      </c>
      <c r="BK93">
        <v>58.2</v>
      </c>
      <c r="BL93">
        <v>138</v>
      </c>
      <c r="BM93">
        <f t="shared" si="118"/>
        <v>7.9000000000000001E-2</v>
      </c>
      <c r="BN93">
        <f t="shared" si="119"/>
        <v>-2.5383074265151158</v>
      </c>
      <c r="BO93">
        <f t="shared" si="101"/>
        <v>79</v>
      </c>
      <c r="BP93">
        <f t="shared" si="120"/>
        <v>365.79673079315745</v>
      </c>
      <c r="BQ93">
        <f t="shared" si="121"/>
        <v>92.646730793157474</v>
      </c>
      <c r="BR93" s="3">
        <v>67.8</v>
      </c>
      <c r="BS93" s="3">
        <v>147</v>
      </c>
      <c r="BT93">
        <f t="shared" si="122"/>
        <v>7.9000000000000001E-2</v>
      </c>
      <c r="BU93">
        <f t="shared" si="123"/>
        <v>-2.5383074265151158</v>
      </c>
      <c r="BV93" s="3">
        <f t="shared" si="124"/>
        <v>79</v>
      </c>
      <c r="BW93">
        <f t="shared" si="125"/>
        <v>403.31993674974626</v>
      </c>
      <c r="BX93">
        <f t="shared" si="126"/>
        <v>130.16993674974628</v>
      </c>
      <c r="BY93" s="3">
        <v>70.3</v>
      </c>
      <c r="BZ93" s="3">
        <v>143</v>
      </c>
      <c r="CA93">
        <f t="shared" si="127"/>
        <v>7.9000000000000001E-2</v>
      </c>
      <c r="CB93">
        <f t="shared" si="128"/>
        <v>-2.5383074265151158</v>
      </c>
      <c r="CC93" s="3">
        <f t="shared" si="110"/>
        <v>79</v>
      </c>
      <c r="CD93">
        <f t="shared" si="129"/>
        <v>428.38490025076555</v>
      </c>
      <c r="CE93">
        <f t="shared" si="130"/>
        <v>155.23490025076558</v>
      </c>
    </row>
    <row r="94" spans="5:83" x14ac:dyDescent="0.35">
      <c r="E94">
        <v>63.6</v>
      </c>
      <c r="F94">
        <v>155</v>
      </c>
      <c r="G94">
        <f t="shared" si="131"/>
        <v>0.08</v>
      </c>
      <c r="H94">
        <f t="shared" si="132"/>
        <v>-2.5257286443082556</v>
      </c>
      <c r="I94">
        <f t="shared" si="133"/>
        <v>80</v>
      </c>
      <c r="J94">
        <f t="shared" si="134"/>
        <v>361.36328565009427</v>
      </c>
      <c r="K94">
        <f t="shared" si="135"/>
        <v>88.213285650094292</v>
      </c>
      <c r="L94" s="3">
        <f t="shared" si="136"/>
        <v>80</v>
      </c>
      <c r="N94">
        <v>50</v>
      </c>
      <c r="O94">
        <v>141</v>
      </c>
      <c r="P94">
        <f t="shared" si="67"/>
        <v>0.08</v>
      </c>
      <c r="Q94">
        <f t="shared" si="68"/>
        <v>-2.5257286443082556</v>
      </c>
      <c r="R94" s="3">
        <f t="shared" si="69"/>
        <v>80</v>
      </c>
      <c r="S94">
        <f t="shared" si="70"/>
        <v>308.6416498763129</v>
      </c>
      <c r="T94">
        <f t="shared" si="71"/>
        <v>35.49164987631292</v>
      </c>
      <c r="U94">
        <v>51.3</v>
      </c>
      <c r="V94">
        <v>153</v>
      </c>
      <c r="W94">
        <f t="shared" si="72"/>
        <v>0.08</v>
      </c>
      <c r="X94">
        <f t="shared" si="73"/>
        <v>-2.5257286443082556</v>
      </c>
      <c r="Y94" s="3">
        <f t="shared" si="74"/>
        <v>80</v>
      </c>
      <c r="Z94">
        <f t="shared" si="75"/>
        <v>294.82729677951255</v>
      </c>
      <c r="AA94">
        <f t="shared" si="76"/>
        <v>21.677296779512574</v>
      </c>
      <c r="AB94">
        <v>69.5</v>
      </c>
      <c r="AC94">
        <v>151</v>
      </c>
      <c r="AD94">
        <f t="shared" si="77"/>
        <v>0.08</v>
      </c>
      <c r="AE94">
        <f t="shared" si="78"/>
        <v>-2.5257286443082556</v>
      </c>
      <c r="AF94">
        <f t="shared" si="79"/>
        <v>80</v>
      </c>
      <c r="AG94">
        <f t="shared" si="80"/>
        <v>404.06936616080554</v>
      </c>
      <c r="AH94">
        <f t="shared" si="81"/>
        <v>130.91936616080557</v>
      </c>
      <c r="AI94">
        <v>66.5</v>
      </c>
      <c r="AJ94">
        <v>155</v>
      </c>
      <c r="AK94">
        <f t="shared" si="82"/>
        <v>0.08</v>
      </c>
      <c r="AL94">
        <f t="shared" si="83"/>
        <v>-2.5257286443082556</v>
      </c>
      <c r="AM94">
        <f t="shared" si="84"/>
        <v>80</v>
      </c>
      <c r="AN94">
        <f t="shared" si="85"/>
        <v>377.84054238571179</v>
      </c>
      <c r="AO94">
        <f t="shared" si="86"/>
        <v>104.69054238571181</v>
      </c>
      <c r="AP94">
        <v>69.5</v>
      </c>
      <c r="AQ94">
        <v>134</v>
      </c>
      <c r="AR94">
        <f t="shared" si="87"/>
        <v>0.08</v>
      </c>
      <c r="AS94">
        <f t="shared" si="88"/>
        <v>-2.5257286443082556</v>
      </c>
      <c r="AT94">
        <f t="shared" si="89"/>
        <v>80</v>
      </c>
      <c r="AU94">
        <f t="shared" si="90"/>
        <v>448.38660264318685</v>
      </c>
      <c r="AV94">
        <f t="shared" si="91"/>
        <v>175.23660264318687</v>
      </c>
      <c r="AW94" s="3">
        <f t="shared" si="92"/>
        <v>80</v>
      </c>
      <c r="AX94" s="3">
        <f t="shared" si="93"/>
        <v>88.213285650094292</v>
      </c>
      <c r="AY94" s="3">
        <f t="shared" si="94"/>
        <v>35.49164987631292</v>
      </c>
      <c r="BA94" s="3">
        <f t="shared" ref="BA94:BA106" si="137">BA93+1</f>
        <v>88</v>
      </c>
      <c r="BB94" s="3">
        <f t="shared" si="95"/>
        <v>361.15</v>
      </c>
      <c r="BF94" s="3">
        <v>80</v>
      </c>
      <c r="BG94" s="3">
        <f t="shared" si="96"/>
        <v>8</v>
      </c>
      <c r="BH94" s="3">
        <f t="shared" si="97"/>
        <v>0.90308998699194354</v>
      </c>
      <c r="BI94" s="3">
        <f t="shared" si="98"/>
        <v>314.62788231678439</v>
      </c>
      <c r="BJ94" s="3">
        <f t="shared" si="99"/>
        <v>41.477882316784417</v>
      </c>
      <c r="BK94">
        <v>58.2</v>
      </c>
      <c r="BL94">
        <v>138</v>
      </c>
      <c r="BM94">
        <f t="shared" si="118"/>
        <v>0.08</v>
      </c>
      <c r="BN94">
        <f t="shared" si="119"/>
        <v>-2.5257286443082556</v>
      </c>
      <c r="BO94">
        <f t="shared" si="101"/>
        <v>80</v>
      </c>
      <c r="BP94">
        <f t="shared" si="120"/>
        <v>366.0373426165184</v>
      </c>
      <c r="BQ94">
        <f t="shared" si="121"/>
        <v>92.887342616518424</v>
      </c>
      <c r="BR94" s="3">
        <v>67.8</v>
      </c>
      <c r="BS94" s="3">
        <v>147</v>
      </c>
      <c r="BT94">
        <f t="shared" si="122"/>
        <v>0.08</v>
      </c>
      <c r="BU94">
        <f t="shared" si="123"/>
        <v>-2.5257286443082556</v>
      </c>
      <c r="BV94" s="3">
        <f t="shared" si="124"/>
        <v>80</v>
      </c>
      <c r="BW94">
        <f t="shared" si="125"/>
        <v>403.57101824275537</v>
      </c>
      <c r="BX94">
        <f t="shared" si="126"/>
        <v>130.42101824275539</v>
      </c>
      <c r="BY94" s="3">
        <v>70.3</v>
      </c>
      <c r="BZ94" s="3">
        <v>143</v>
      </c>
      <c r="CA94">
        <f t="shared" si="127"/>
        <v>0.08</v>
      </c>
      <c r="CB94">
        <f t="shared" si="128"/>
        <v>-2.5257286443082556</v>
      </c>
      <c r="CC94" s="3">
        <f t="shared" si="110"/>
        <v>80</v>
      </c>
      <c r="CD94">
        <f t="shared" si="129"/>
        <v>428.65809011940462</v>
      </c>
      <c r="CE94">
        <f t="shared" si="130"/>
        <v>155.50809011940464</v>
      </c>
    </row>
    <row r="95" spans="5:83" x14ac:dyDescent="0.35">
      <c r="E95">
        <v>63.6</v>
      </c>
      <c r="F95">
        <v>155</v>
      </c>
      <c r="G95">
        <f t="shared" si="131"/>
        <v>8.1000000000000003E-2</v>
      </c>
      <c r="H95">
        <f t="shared" si="132"/>
        <v>-2.5133061243096981</v>
      </c>
      <c r="I95">
        <f t="shared" si="133"/>
        <v>81</v>
      </c>
      <c r="J95">
        <f t="shared" si="134"/>
        <v>361.57547897753085</v>
      </c>
      <c r="K95">
        <f t="shared" si="135"/>
        <v>88.425478977530872</v>
      </c>
      <c r="L95" s="3">
        <f t="shared" si="136"/>
        <v>81</v>
      </c>
      <c r="N95">
        <v>50</v>
      </c>
      <c r="O95">
        <v>141</v>
      </c>
      <c r="P95">
        <f t="shared" si="67"/>
        <v>8.1000000000000003E-2</v>
      </c>
      <c r="Q95">
        <f t="shared" si="68"/>
        <v>-2.5133061243096981</v>
      </c>
      <c r="R95" s="3">
        <f t="shared" si="69"/>
        <v>81</v>
      </c>
      <c r="S95">
        <f t="shared" si="70"/>
        <v>308.83855720691884</v>
      </c>
      <c r="T95">
        <f t="shared" si="71"/>
        <v>35.688557206918858</v>
      </c>
      <c r="U95">
        <v>51.3</v>
      </c>
      <c r="V95">
        <v>153</v>
      </c>
      <c r="W95">
        <f t="shared" si="72"/>
        <v>8.1000000000000003E-2</v>
      </c>
      <c r="X95">
        <f t="shared" si="73"/>
        <v>-2.5133061243096981</v>
      </c>
      <c r="Y95" s="3">
        <f t="shared" si="74"/>
        <v>81</v>
      </c>
      <c r="Z95">
        <f t="shared" si="75"/>
        <v>295.00241112820351</v>
      </c>
      <c r="AA95">
        <f t="shared" si="76"/>
        <v>21.852411128203528</v>
      </c>
      <c r="AB95">
        <v>69.5</v>
      </c>
      <c r="AC95">
        <v>151</v>
      </c>
      <c r="AD95">
        <f t="shared" si="77"/>
        <v>8.1000000000000003E-2</v>
      </c>
      <c r="AE95">
        <f t="shared" si="78"/>
        <v>-2.5133061243096981</v>
      </c>
      <c r="AF95">
        <f t="shared" si="79"/>
        <v>81</v>
      </c>
      <c r="AG95">
        <f t="shared" si="80"/>
        <v>404.31215782108143</v>
      </c>
      <c r="AH95">
        <f t="shared" si="81"/>
        <v>131.16215782108145</v>
      </c>
      <c r="AI95">
        <v>66.5</v>
      </c>
      <c r="AJ95">
        <v>155</v>
      </c>
      <c r="AK95">
        <f t="shared" si="82"/>
        <v>8.1000000000000003E-2</v>
      </c>
      <c r="AL95">
        <f t="shared" si="83"/>
        <v>-2.5133061243096981</v>
      </c>
      <c r="AM95">
        <f t="shared" si="84"/>
        <v>81</v>
      </c>
      <c r="AN95">
        <f t="shared" si="85"/>
        <v>378.06241119505972</v>
      </c>
      <c r="AO95">
        <f t="shared" si="86"/>
        <v>104.91241119505975</v>
      </c>
      <c r="AP95">
        <v>69.5</v>
      </c>
      <c r="AQ95">
        <v>134</v>
      </c>
      <c r="AR95">
        <f t="shared" si="87"/>
        <v>8.1000000000000003E-2</v>
      </c>
      <c r="AS95">
        <f t="shared" si="88"/>
        <v>-2.5133061243096981</v>
      </c>
      <c r="AT95">
        <f t="shared" si="89"/>
        <v>81</v>
      </c>
      <c r="AU95">
        <f t="shared" si="90"/>
        <v>448.68559204160999</v>
      </c>
      <c r="AV95">
        <f t="shared" si="91"/>
        <v>175.53559204161002</v>
      </c>
      <c r="AW95" s="3">
        <f t="shared" si="92"/>
        <v>81</v>
      </c>
      <c r="AX95" s="3">
        <f t="shared" si="93"/>
        <v>88.425478977530872</v>
      </c>
      <c r="AY95" s="3">
        <f t="shared" si="94"/>
        <v>35.688557206918858</v>
      </c>
      <c r="BA95" s="3">
        <f t="shared" si="137"/>
        <v>89</v>
      </c>
      <c r="BB95" s="3">
        <f t="shared" si="95"/>
        <v>362.15</v>
      </c>
      <c r="BF95" s="3">
        <v>81</v>
      </c>
      <c r="BG95" s="3">
        <f t="shared" si="96"/>
        <v>8.1</v>
      </c>
      <c r="BH95" s="3">
        <f t="shared" si="97"/>
        <v>0.90848501887864974</v>
      </c>
      <c r="BI95" s="3">
        <f t="shared" si="98"/>
        <v>314.86378516597603</v>
      </c>
      <c r="BJ95" s="3">
        <f t="shared" si="99"/>
        <v>41.713785165976049</v>
      </c>
      <c r="BK95">
        <v>58.2</v>
      </c>
      <c r="BL95">
        <v>138</v>
      </c>
      <c r="BM95">
        <f t="shared" si="118"/>
        <v>8.1000000000000003E-2</v>
      </c>
      <c r="BN95">
        <f t="shared" si="119"/>
        <v>-2.5133061243096981</v>
      </c>
      <c r="BO95">
        <f t="shared" si="101"/>
        <v>81</v>
      </c>
      <c r="BP95">
        <f t="shared" si="120"/>
        <v>366.27527626050511</v>
      </c>
      <c r="BQ95">
        <f t="shared" si="121"/>
        <v>93.125276260505132</v>
      </c>
      <c r="BR95" s="3">
        <v>67.8</v>
      </c>
      <c r="BS95" s="3">
        <v>147</v>
      </c>
      <c r="BT95">
        <f t="shared" si="122"/>
        <v>8.1000000000000003E-2</v>
      </c>
      <c r="BU95">
        <f t="shared" si="123"/>
        <v>-2.5133061243096981</v>
      </c>
      <c r="BV95" s="3">
        <f t="shared" si="124"/>
        <v>81</v>
      </c>
      <c r="BW95">
        <f t="shared" si="125"/>
        <v>403.81928763280115</v>
      </c>
      <c r="BX95">
        <f t="shared" si="126"/>
        <v>130.66928763280117</v>
      </c>
      <c r="BY95" s="3">
        <v>70.3</v>
      </c>
      <c r="BZ95" s="3">
        <v>143</v>
      </c>
      <c r="CA95">
        <f t="shared" si="127"/>
        <v>8.1000000000000003E-2</v>
      </c>
      <c r="CB95">
        <f t="shared" si="128"/>
        <v>-2.5133061243096981</v>
      </c>
      <c r="CC95" s="3">
        <f t="shared" si="110"/>
        <v>81</v>
      </c>
      <c r="CD95">
        <f t="shared" si="129"/>
        <v>428.92822842445082</v>
      </c>
      <c r="CE95">
        <f t="shared" si="130"/>
        <v>155.77822842445084</v>
      </c>
    </row>
    <row r="96" spans="5:83" x14ac:dyDescent="0.35">
      <c r="E96">
        <v>63.6</v>
      </c>
      <c r="F96">
        <v>155</v>
      </c>
      <c r="G96">
        <f t="shared" si="131"/>
        <v>8.2000000000000003E-2</v>
      </c>
      <c r="H96">
        <f t="shared" si="132"/>
        <v>-2.5010360317178839</v>
      </c>
      <c r="I96">
        <f t="shared" si="133"/>
        <v>82</v>
      </c>
      <c r="J96">
        <f t="shared" si="134"/>
        <v>361.78531341500599</v>
      </c>
      <c r="K96">
        <f t="shared" si="135"/>
        <v>88.63531341500601</v>
      </c>
      <c r="L96" s="3">
        <f t="shared" si="136"/>
        <v>82</v>
      </c>
      <c r="N96">
        <v>50</v>
      </c>
      <c r="O96">
        <v>141</v>
      </c>
      <c r="P96">
        <f t="shared" si="67"/>
        <v>8.2000000000000003E-2</v>
      </c>
      <c r="Q96">
        <f t="shared" si="68"/>
        <v>-2.5010360317178839</v>
      </c>
      <c r="R96" s="3">
        <f t="shared" si="69"/>
        <v>82</v>
      </c>
      <c r="S96">
        <f t="shared" si="70"/>
        <v>309.03329523185715</v>
      </c>
      <c r="T96">
        <f t="shared" si="71"/>
        <v>35.883295231857176</v>
      </c>
      <c r="U96">
        <v>51.3</v>
      </c>
      <c r="V96">
        <v>153</v>
      </c>
      <c r="W96">
        <f t="shared" si="72"/>
        <v>8.2000000000000003E-2</v>
      </c>
      <c r="X96">
        <f t="shared" si="73"/>
        <v>-2.5010360317178839</v>
      </c>
      <c r="Y96" s="3">
        <f t="shared" si="74"/>
        <v>82</v>
      </c>
      <c r="Z96">
        <f t="shared" si="75"/>
        <v>295.17558110749485</v>
      </c>
      <c r="AA96">
        <f t="shared" si="76"/>
        <v>22.025581107494872</v>
      </c>
      <c r="AB96">
        <v>69.5</v>
      </c>
      <c r="AC96">
        <v>151</v>
      </c>
      <c r="AD96">
        <f t="shared" si="77"/>
        <v>8.2000000000000003E-2</v>
      </c>
      <c r="AE96">
        <f t="shared" si="78"/>
        <v>-2.5010360317178839</v>
      </c>
      <c r="AF96">
        <f t="shared" si="79"/>
        <v>82</v>
      </c>
      <c r="AG96">
        <f t="shared" si="80"/>
        <v>404.55225695991965</v>
      </c>
      <c r="AH96">
        <f t="shared" si="81"/>
        <v>131.40225695991967</v>
      </c>
      <c r="AI96">
        <v>66.5</v>
      </c>
      <c r="AJ96">
        <v>155</v>
      </c>
      <c r="AK96">
        <f t="shared" si="82"/>
        <v>8.2000000000000003E-2</v>
      </c>
      <c r="AL96">
        <f t="shared" si="83"/>
        <v>-2.5010360317178839</v>
      </c>
      <c r="AM96">
        <f t="shared" si="84"/>
        <v>82</v>
      </c>
      <c r="AN96">
        <f t="shared" si="85"/>
        <v>378.28181355499839</v>
      </c>
      <c r="AO96">
        <f t="shared" si="86"/>
        <v>105.13181355499842</v>
      </c>
      <c r="AP96">
        <v>69.5</v>
      </c>
      <c r="AQ96">
        <v>134</v>
      </c>
      <c r="AR96">
        <f t="shared" si="87"/>
        <v>8.2000000000000003E-2</v>
      </c>
      <c r="AS96">
        <f t="shared" si="88"/>
        <v>-2.5010360317178839</v>
      </c>
      <c r="AT96">
        <f t="shared" si="89"/>
        <v>82</v>
      </c>
      <c r="AU96">
        <f t="shared" si="90"/>
        <v>448.9813044540939</v>
      </c>
      <c r="AV96">
        <f t="shared" si="91"/>
        <v>175.83130445409392</v>
      </c>
      <c r="AW96" s="3">
        <f t="shared" si="92"/>
        <v>82</v>
      </c>
      <c r="AX96" s="3">
        <f t="shared" si="93"/>
        <v>88.63531341500601</v>
      </c>
      <c r="AY96" s="3">
        <f t="shared" si="94"/>
        <v>35.883295231857176</v>
      </c>
      <c r="BA96" s="3">
        <f t="shared" si="137"/>
        <v>90</v>
      </c>
      <c r="BB96" s="3">
        <f t="shared" si="95"/>
        <v>363.15</v>
      </c>
      <c r="BF96" s="3">
        <v>82</v>
      </c>
      <c r="BG96" s="3">
        <f t="shared" si="96"/>
        <v>8.1999999999999993</v>
      </c>
      <c r="BH96" s="3">
        <f t="shared" si="97"/>
        <v>0.91381385238371671</v>
      </c>
      <c r="BI96" s="3">
        <f t="shared" si="98"/>
        <v>315.09718887626593</v>
      </c>
      <c r="BJ96" s="3">
        <f t="shared" si="99"/>
        <v>41.947188876265955</v>
      </c>
      <c r="BK96">
        <v>58.2</v>
      </c>
      <c r="BL96">
        <v>138</v>
      </c>
      <c r="BM96">
        <f t="shared" si="118"/>
        <v>8.2000000000000003E-2</v>
      </c>
      <c r="BN96">
        <f t="shared" si="119"/>
        <v>-2.5010360317178839</v>
      </c>
      <c r="BO96">
        <f t="shared" si="101"/>
        <v>82</v>
      </c>
      <c r="BP96">
        <f t="shared" si="120"/>
        <v>366.51059425060066</v>
      </c>
      <c r="BQ96">
        <f t="shared" si="121"/>
        <v>93.360594250600684</v>
      </c>
      <c r="BR96" s="3">
        <v>67.8</v>
      </c>
      <c r="BS96" s="3">
        <v>147</v>
      </c>
      <c r="BT96">
        <f t="shared" si="122"/>
        <v>8.2000000000000003E-2</v>
      </c>
      <c r="BU96">
        <f t="shared" si="123"/>
        <v>-2.5010360317178839</v>
      </c>
      <c r="BV96" s="3">
        <f t="shared" si="124"/>
        <v>82</v>
      </c>
      <c r="BW96">
        <f t="shared" si="125"/>
        <v>404.06481074035872</v>
      </c>
      <c r="BX96">
        <f t="shared" si="126"/>
        <v>130.91481074035875</v>
      </c>
      <c r="BY96" s="3">
        <v>70.3</v>
      </c>
      <c r="BZ96" s="3">
        <v>143</v>
      </c>
      <c r="CA96">
        <f t="shared" si="127"/>
        <v>8.2000000000000003E-2</v>
      </c>
      <c r="CB96">
        <f t="shared" si="128"/>
        <v>-2.5010360317178839</v>
      </c>
      <c r="CC96" s="3">
        <f t="shared" si="110"/>
        <v>82</v>
      </c>
      <c r="CD96">
        <f t="shared" si="129"/>
        <v>429.19538651230283</v>
      </c>
      <c r="CE96">
        <f t="shared" si="130"/>
        <v>156.04538651230285</v>
      </c>
    </row>
    <row r="97" spans="5:83" x14ac:dyDescent="0.35">
      <c r="E97">
        <v>63.6</v>
      </c>
      <c r="F97">
        <v>155</v>
      </c>
      <c r="G97">
        <f t="shared" si="131"/>
        <v>8.3000000000000004E-2</v>
      </c>
      <c r="H97">
        <f t="shared" si="132"/>
        <v>-2.488914671185539</v>
      </c>
      <c r="I97">
        <f t="shared" si="133"/>
        <v>83</v>
      </c>
      <c r="J97">
        <f t="shared" si="134"/>
        <v>361.99284361689519</v>
      </c>
      <c r="K97">
        <f t="shared" si="135"/>
        <v>88.842843616895209</v>
      </c>
      <c r="L97" s="3">
        <f t="shared" si="136"/>
        <v>83</v>
      </c>
      <c r="N97">
        <v>50</v>
      </c>
      <c r="O97">
        <v>141</v>
      </c>
      <c r="P97">
        <f t="shared" si="67"/>
        <v>8.3000000000000004E-2</v>
      </c>
      <c r="Q97">
        <f t="shared" si="68"/>
        <v>-2.488914671185539</v>
      </c>
      <c r="R97" s="3">
        <f t="shared" si="69"/>
        <v>83</v>
      </c>
      <c r="S97">
        <f t="shared" si="70"/>
        <v>309.22591402476024</v>
      </c>
      <c r="T97">
        <f t="shared" si="71"/>
        <v>36.075914024760266</v>
      </c>
      <c r="U97">
        <v>51.3</v>
      </c>
      <c r="V97">
        <v>153</v>
      </c>
      <c r="W97">
        <f t="shared" si="72"/>
        <v>8.3000000000000004E-2</v>
      </c>
      <c r="X97">
        <f t="shared" si="73"/>
        <v>-2.488914671185539</v>
      </c>
      <c r="Y97" s="3">
        <f t="shared" si="74"/>
        <v>83</v>
      </c>
      <c r="Z97">
        <f t="shared" si="75"/>
        <v>295.34685174496286</v>
      </c>
      <c r="AA97">
        <f t="shared" si="76"/>
        <v>22.196851744962885</v>
      </c>
      <c r="AB97">
        <v>69.5</v>
      </c>
      <c r="AC97">
        <v>151</v>
      </c>
      <c r="AD97">
        <f t="shared" si="77"/>
        <v>8.3000000000000004E-2</v>
      </c>
      <c r="AE97">
        <f t="shared" si="78"/>
        <v>-2.488914671185539</v>
      </c>
      <c r="AF97">
        <f t="shared" si="79"/>
        <v>83</v>
      </c>
      <c r="AG97">
        <f t="shared" si="80"/>
        <v>404.78972589864838</v>
      </c>
      <c r="AH97">
        <f t="shared" si="81"/>
        <v>131.63972589864841</v>
      </c>
      <c r="AI97">
        <v>66.5</v>
      </c>
      <c r="AJ97">
        <v>155</v>
      </c>
      <c r="AK97">
        <f t="shared" si="82"/>
        <v>8.3000000000000004E-2</v>
      </c>
      <c r="AL97">
        <f t="shared" si="83"/>
        <v>-2.488914671185539</v>
      </c>
      <c r="AM97">
        <f t="shared" si="84"/>
        <v>83</v>
      </c>
      <c r="AN97">
        <f t="shared" si="85"/>
        <v>378.49880661200518</v>
      </c>
      <c r="AO97">
        <f t="shared" si="86"/>
        <v>105.34880661200521</v>
      </c>
      <c r="AP97">
        <v>69.5</v>
      </c>
      <c r="AQ97">
        <v>134</v>
      </c>
      <c r="AR97">
        <f t="shared" si="87"/>
        <v>8.3000000000000004E-2</v>
      </c>
      <c r="AS97">
        <f t="shared" si="88"/>
        <v>-2.488914671185539</v>
      </c>
      <c r="AT97">
        <f t="shared" si="89"/>
        <v>83</v>
      </c>
      <c r="AU97">
        <f t="shared" si="90"/>
        <v>449.27381536283156</v>
      </c>
      <c r="AV97">
        <f t="shared" si="91"/>
        <v>176.12381536283158</v>
      </c>
      <c r="AW97" s="3">
        <f t="shared" si="92"/>
        <v>83</v>
      </c>
      <c r="AX97" s="3">
        <f t="shared" si="93"/>
        <v>88.842843616895209</v>
      </c>
      <c r="AY97" s="3">
        <f t="shared" si="94"/>
        <v>36.075914024760266</v>
      </c>
      <c r="BA97" s="3">
        <f t="shared" si="137"/>
        <v>91</v>
      </c>
      <c r="BB97" s="3">
        <f t="shared" si="95"/>
        <v>364.15</v>
      </c>
      <c r="BF97" s="3">
        <v>83</v>
      </c>
      <c r="BG97" s="3">
        <f t="shared" si="96"/>
        <v>8.3000000000000007</v>
      </c>
      <c r="BH97" s="3">
        <f t="shared" si="97"/>
        <v>0.91907809237607396</v>
      </c>
      <c r="BI97" s="3">
        <f t="shared" si="98"/>
        <v>315.32815024787243</v>
      </c>
      <c r="BJ97" s="3">
        <f t="shared" si="99"/>
        <v>42.178150247872452</v>
      </c>
      <c r="BK97">
        <v>58.2</v>
      </c>
      <c r="BL97">
        <v>138</v>
      </c>
      <c r="BM97">
        <f t="shared" si="118"/>
        <v>8.3000000000000004E-2</v>
      </c>
      <c r="BN97">
        <f t="shared" si="119"/>
        <v>-2.488914671185539</v>
      </c>
      <c r="BO97">
        <f t="shared" si="101"/>
        <v>83</v>
      </c>
      <c r="BP97">
        <f t="shared" si="120"/>
        <v>366.74335691000118</v>
      </c>
      <c r="BQ97">
        <f t="shared" si="121"/>
        <v>93.593356910001205</v>
      </c>
      <c r="BR97" s="3">
        <v>67.8</v>
      </c>
      <c r="BS97" s="3">
        <v>147</v>
      </c>
      <c r="BT97">
        <f t="shared" si="122"/>
        <v>8.3000000000000004E-2</v>
      </c>
      <c r="BU97">
        <f t="shared" si="123"/>
        <v>-2.488914671185539</v>
      </c>
      <c r="BV97" s="3">
        <f t="shared" si="124"/>
        <v>83</v>
      </c>
      <c r="BW97">
        <f t="shared" si="125"/>
        <v>404.30765106388293</v>
      </c>
      <c r="BX97">
        <f t="shared" si="126"/>
        <v>131.15765106388295</v>
      </c>
      <c r="BY97" s="3">
        <v>70.3</v>
      </c>
      <c r="BZ97" s="3">
        <v>143</v>
      </c>
      <c r="CA97">
        <f t="shared" si="127"/>
        <v>8.3000000000000004E-2</v>
      </c>
      <c r="CB97">
        <f t="shared" si="128"/>
        <v>-2.488914671185539</v>
      </c>
      <c r="CC97" s="3">
        <f t="shared" si="110"/>
        <v>83</v>
      </c>
      <c r="CD97">
        <f t="shared" si="129"/>
        <v>429.45963321411796</v>
      </c>
      <c r="CE97">
        <f t="shared" si="130"/>
        <v>156.30963321411798</v>
      </c>
    </row>
    <row r="98" spans="5:83" x14ac:dyDescent="0.35">
      <c r="E98">
        <v>63.6</v>
      </c>
      <c r="F98">
        <v>155</v>
      </c>
      <c r="G98">
        <f t="shared" si="131"/>
        <v>8.4000000000000005E-2</v>
      </c>
      <c r="H98">
        <f t="shared" si="132"/>
        <v>-2.4769384801388235</v>
      </c>
      <c r="I98">
        <f t="shared" si="133"/>
        <v>84</v>
      </c>
      <c r="J98">
        <f t="shared" si="134"/>
        <v>362.19812233016069</v>
      </c>
      <c r="K98">
        <f t="shared" si="135"/>
        <v>89.048122330160709</v>
      </c>
      <c r="L98" s="3">
        <f t="shared" si="136"/>
        <v>84</v>
      </c>
      <c r="N98">
        <v>50</v>
      </c>
      <c r="O98">
        <v>141</v>
      </c>
      <c r="P98">
        <f t="shared" si="67"/>
        <v>8.4000000000000005E-2</v>
      </c>
      <c r="Q98">
        <f t="shared" si="68"/>
        <v>-2.4769384801388235</v>
      </c>
      <c r="R98" s="3">
        <f t="shared" si="69"/>
        <v>84</v>
      </c>
      <c r="S98">
        <f t="shared" si="70"/>
        <v>309.41646191577223</v>
      </c>
      <c r="T98">
        <f t="shared" si="71"/>
        <v>36.266461915772254</v>
      </c>
      <c r="U98">
        <v>51.3</v>
      </c>
      <c r="V98">
        <v>153</v>
      </c>
      <c r="W98">
        <f t="shared" si="72"/>
        <v>8.4000000000000005E-2</v>
      </c>
      <c r="X98">
        <f t="shared" si="73"/>
        <v>-2.4769384801388235</v>
      </c>
      <c r="Y98" s="3">
        <f t="shared" si="74"/>
        <v>84</v>
      </c>
      <c r="Z98">
        <f t="shared" si="75"/>
        <v>295.51626649723073</v>
      </c>
      <c r="AA98">
        <f t="shared" si="76"/>
        <v>22.366266497230754</v>
      </c>
      <c r="AB98">
        <v>69.5</v>
      </c>
      <c r="AC98">
        <v>151</v>
      </c>
      <c r="AD98">
        <f t="shared" si="77"/>
        <v>8.4000000000000005E-2</v>
      </c>
      <c r="AE98">
        <f t="shared" si="78"/>
        <v>-2.4769384801388235</v>
      </c>
      <c r="AF98">
        <f t="shared" si="79"/>
        <v>84</v>
      </c>
      <c r="AG98">
        <f t="shared" si="80"/>
        <v>405.02462478497722</v>
      </c>
      <c r="AH98">
        <f t="shared" si="81"/>
        <v>131.87462478497724</v>
      </c>
      <c r="AI98">
        <v>66.5</v>
      </c>
      <c r="AJ98">
        <v>155</v>
      </c>
      <c r="AK98">
        <f t="shared" si="82"/>
        <v>8.4000000000000005E-2</v>
      </c>
      <c r="AL98">
        <f t="shared" si="83"/>
        <v>-2.4769384801388235</v>
      </c>
      <c r="AM98">
        <f t="shared" si="84"/>
        <v>84</v>
      </c>
      <c r="AN98">
        <f t="shared" si="85"/>
        <v>378.71344551817111</v>
      </c>
      <c r="AO98">
        <f t="shared" si="86"/>
        <v>105.56344551817114</v>
      </c>
      <c r="AP98">
        <v>69.5</v>
      </c>
      <c r="AQ98">
        <v>134</v>
      </c>
      <c r="AR98">
        <f t="shared" si="87"/>
        <v>8.4000000000000005E-2</v>
      </c>
      <c r="AS98">
        <f t="shared" si="88"/>
        <v>-2.4769384801388235</v>
      </c>
      <c r="AT98">
        <f t="shared" si="89"/>
        <v>84</v>
      </c>
      <c r="AU98">
        <f t="shared" si="90"/>
        <v>449.56319762526863</v>
      </c>
      <c r="AV98">
        <f t="shared" si="91"/>
        <v>176.41319762526865</v>
      </c>
      <c r="AW98" s="3">
        <f t="shared" si="92"/>
        <v>84</v>
      </c>
      <c r="AX98" s="3">
        <f t="shared" si="93"/>
        <v>89.048122330160709</v>
      </c>
      <c r="AY98" s="3">
        <f t="shared" si="94"/>
        <v>36.266461915772254</v>
      </c>
      <c r="BA98" s="3">
        <f t="shared" si="137"/>
        <v>92</v>
      </c>
      <c r="BB98" s="3">
        <f t="shared" si="95"/>
        <v>365.15</v>
      </c>
      <c r="BF98" s="3">
        <v>84</v>
      </c>
      <c r="BG98" s="3">
        <f t="shared" si="96"/>
        <v>8.4</v>
      </c>
      <c r="BH98" s="3">
        <f t="shared" si="97"/>
        <v>0.9242792860618817</v>
      </c>
      <c r="BI98" s="3">
        <f t="shared" si="98"/>
        <v>315.55672412196412</v>
      </c>
      <c r="BJ98" s="3">
        <f t="shared" si="99"/>
        <v>42.406724121964146</v>
      </c>
      <c r="BK98">
        <v>58.2</v>
      </c>
      <c r="BL98">
        <v>138</v>
      </c>
      <c r="BM98">
        <f t="shared" si="118"/>
        <v>8.4000000000000005E-2</v>
      </c>
      <c r="BN98">
        <f t="shared" si="119"/>
        <v>-2.4769384801388235</v>
      </c>
      <c r="BO98">
        <f t="shared" si="101"/>
        <v>84</v>
      </c>
      <c r="BP98">
        <f t="shared" si="120"/>
        <v>366.97362246268807</v>
      </c>
      <c r="BQ98">
        <f t="shared" si="121"/>
        <v>93.823622462688093</v>
      </c>
      <c r="BR98" s="3">
        <v>67.8</v>
      </c>
      <c r="BS98" s="3">
        <v>147</v>
      </c>
      <c r="BT98">
        <f t="shared" si="122"/>
        <v>8.4000000000000005E-2</v>
      </c>
      <c r="BU98">
        <f t="shared" si="123"/>
        <v>-2.4769384801388235</v>
      </c>
      <c r="BV98" s="3">
        <f t="shared" si="124"/>
        <v>84</v>
      </c>
      <c r="BW98">
        <f t="shared" si="125"/>
        <v>404.54786988860775</v>
      </c>
      <c r="BX98">
        <f t="shared" si="126"/>
        <v>131.39786988860777</v>
      </c>
      <c r="BY98" s="3">
        <v>70.3</v>
      </c>
      <c r="BZ98" s="3">
        <v>143</v>
      </c>
      <c r="CA98">
        <f t="shared" si="127"/>
        <v>8.4000000000000005E-2</v>
      </c>
      <c r="CB98">
        <f t="shared" si="128"/>
        <v>-2.4769384801388235</v>
      </c>
      <c r="CC98" s="3">
        <f t="shared" si="110"/>
        <v>84</v>
      </c>
      <c r="CD98">
        <f t="shared" si="129"/>
        <v>429.72103496360683</v>
      </c>
      <c r="CE98">
        <f t="shared" si="130"/>
        <v>156.57103496360685</v>
      </c>
    </row>
    <row r="99" spans="5:83" x14ac:dyDescent="0.35">
      <c r="E99">
        <v>63.6</v>
      </c>
      <c r="F99">
        <v>155</v>
      </c>
      <c r="G99">
        <f t="shared" si="131"/>
        <v>8.5000000000000006E-2</v>
      </c>
      <c r="H99">
        <f t="shared" si="132"/>
        <v>-2.4651040224918206</v>
      </c>
      <c r="I99">
        <f t="shared" si="133"/>
        <v>85</v>
      </c>
      <c r="J99">
        <f t="shared" si="134"/>
        <v>362.40120048274656</v>
      </c>
      <c r="K99">
        <f t="shared" si="135"/>
        <v>89.251200482746583</v>
      </c>
      <c r="L99" s="3">
        <f t="shared" si="136"/>
        <v>85</v>
      </c>
      <c r="N99">
        <v>50</v>
      </c>
      <c r="O99">
        <v>141</v>
      </c>
      <c r="P99">
        <f t="shared" si="67"/>
        <v>8.5000000000000006E-2</v>
      </c>
      <c r="Q99">
        <f t="shared" si="68"/>
        <v>-2.4651040224918206</v>
      </c>
      <c r="R99" s="3">
        <f t="shared" si="69"/>
        <v>85</v>
      </c>
      <c r="S99">
        <f t="shared" si="70"/>
        <v>309.60498557221246</v>
      </c>
      <c r="T99">
        <f t="shared" si="71"/>
        <v>36.454985572212479</v>
      </c>
      <c r="U99">
        <v>51.3</v>
      </c>
      <c r="V99">
        <v>153</v>
      </c>
      <c r="W99">
        <f t="shared" si="72"/>
        <v>8.5000000000000006E-2</v>
      </c>
      <c r="X99">
        <f t="shared" si="73"/>
        <v>-2.4651040224918206</v>
      </c>
      <c r="Y99" s="3">
        <f t="shared" si="74"/>
        <v>85</v>
      </c>
      <c r="Z99">
        <f t="shared" si="75"/>
        <v>295.68386732275462</v>
      </c>
      <c r="AA99">
        <f t="shared" si="76"/>
        <v>22.533867322754645</v>
      </c>
      <c r="AB99">
        <v>69.5</v>
      </c>
      <c r="AC99">
        <v>151</v>
      </c>
      <c r="AD99">
        <f t="shared" si="77"/>
        <v>8.5000000000000006E-2</v>
      </c>
      <c r="AE99">
        <f t="shared" si="78"/>
        <v>-2.4651040224918206</v>
      </c>
      <c r="AF99">
        <f t="shared" si="79"/>
        <v>85</v>
      </c>
      <c r="AG99">
        <f t="shared" si="80"/>
        <v>405.25701169368318</v>
      </c>
      <c r="AH99">
        <f t="shared" si="81"/>
        <v>132.10701169368321</v>
      </c>
      <c r="AI99">
        <v>66.5</v>
      </c>
      <c r="AJ99">
        <v>155</v>
      </c>
      <c r="AK99">
        <f t="shared" si="82"/>
        <v>8.5000000000000006E-2</v>
      </c>
      <c r="AL99">
        <f t="shared" si="83"/>
        <v>-2.4651040224918206</v>
      </c>
      <c r="AM99">
        <f t="shared" si="84"/>
        <v>85</v>
      </c>
      <c r="AN99">
        <f t="shared" si="85"/>
        <v>378.92578352362648</v>
      </c>
      <c r="AO99">
        <f t="shared" si="86"/>
        <v>105.7757835236265</v>
      </c>
      <c r="AP99">
        <v>69.5</v>
      </c>
      <c r="AQ99">
        <v>134</v>
      </c>
      <c r="AR99">
        <f t="shared" si="87"/>
        <v>8.5000000000000006E-2</v>
      </c>
      <c r="AS99">
        <f t="shared" si="88"/>
        <v>-2.4651040224918206</v>
      </c>
      <c r="AT99">
        <f t="shared" si="89"/>
        <v>85</v>
      </c>
      <c r="AU99">
        <f t="shared" si="90"/>
        <v>449.84952159542593</v>
      </c>
      <c r="AV99">
        <f t="shared" si="91"/>
        <v>176.69952159542595</v>
      </c>
      <c r="AW99" s="3">
        <f t="shared" si="92"/>
        <v>85</v>
      </c>
      <c r="AX99" s="3">
        <f t="shared" si="93"/>
        <v>89.251200482746583</v>
      </c>
      <c r="AY99" s="3">
        <f t="shared" si="94"/>
        <v>36.454985572212479</v>
      </c>
      <c r="BA99" s="3">
        <f t="shared" si="137"/>
        <v>93</v>
      </c>
      <c r="BB99" s="3">
        <f t="shared" si="95"/>
        <v>366.15</v>
      </c>
      <c r="BF99" s="3">
        <v>85</v>
      </c>
      <c r="BG99" s="3">
        <f t="shared" si="96"/>
        <v>8.5</v>
      </c>
      <c r="BH99" s="3">
        <f t="shared" si="97"/>
        <v>0.92941892571429274</v>
      </c>
      <c r="BI99" s="3">
        <f t="shared" si="98"/>
        <v>315.78296347068641</v>
      </c>
      <c r="BJ99" s="3">
        <f t="shared" si="99"/>
        <v>42.632963470686434</v>
      </c>
      <c r="BK99">
        <v>58.2</v>
      </c>
      <c r="BL99">
        <v>138</v>
      </c>
      <c r="BM99">
        <f t="shared" si="118"/>
        <v>8.5000000000000006E-2</v>
      </c>
      <c r="BN99">
        <f t="shared" si="119"/>
        <v>-2.4651040224918206</v>
      </c>
      <c r="BO99">
        <f t="shared" si="101"/>
        <v>85</v>
      </c>
      <c r="BP99">
        <f t="shared" si="120"/>
        <v>367.20144713051155</v>
      </c>
      <c r="BQ99">
        <f t="shared" si="121"/>
        <v>94.051447130511576</v>
      </c>
      <c r="BR99" s="3">
        <v>67.8</v>
      </c>
      <c r="BS99" s="3">
        <v>147</v>
      </c>
      <c r="BT99">
        <f t="shared" si="122"/>
        <v>8.5000000000000006E-2</v>
      </c>
      <c r="BU99">
        <f t="shared" si="123"/>
        <v>-2.4651040224918206</v>
      </c>
      <c r="BV99" s="3">
        <f t="shared" si="124"/>
        <v>85</v>
      </c>
      <c r="BW99">
        <f t="shared" si="125"/>
        <v>404.78552638901857</v>
      </c>
      <c r="BX99">
        <f t="shared" si="126"/>
        <v>131.63552638901859</v>
      </c>
      <c r="BY99" s="3">
        <v>70.3</v>
      </c>
      <c r="BZ99" s="3">
        <v>143</v>
      </c>
      <c r="CA99">
        <f t="shared" si="127"/>
        <v>8.5000000000000006E-2</v>
      </c>
      <c r="CB99">
        <f t="shared" si="128"/>
        <v>-2.4651040224918206</v>
      </c>
      <c r="CC99" s="3">
        <f t="shared" si="110"/>
        <v>85</v>
      </c>
      <c r="CD99">
        <f t="shared" si="129"/>
        <v>429.97965590798128</v>
      </c>
      <c r="CE99">
        <f t="shared" si="130"/>
        <v>156.82965590798131</v>
      </c>
    </row>
    <row r="100" spans="5:83" x14ac:dyDescent="0.35">
      <c r="E100">
        <v>63.6</v>
      </c>
      <c r="F100">
        <v>155</v>
      </c>
      <c r="G100">
        <f t="shared" si="131"/>
        <v>8.5999999999999993E-2</v>
      </c>
      <c r="H100">
        <f t="shared" si="132"/>
        <v>-2.4534079827286295</v>
      </c>
      <c r="I100">
        <f t="shared" si="133"/>
        <v>86</v>
      </c>
      <c r="J100">
        <f t="shared" si="134"/>
        <v>362.60212726688962</v>
      </c>
      <c r="K100">
        <f t="shared" si="135"/>
        <v>89.452127266889647</v>
      </c>
      <c r="L100" s="3">
        <f t="shared" si="136"/>
        <v>86</v>
      </c>
      <c r="N100">
        <v>50</v>
      </c>
      <c r="O100">
        <v>141</v>
      </c>
      <c r="P100">
        <f t="shared" si="67"/>
        <v>8.5999999999999993E-2</v>
      </c>
      <c r="Q100">
        <f t="shared" si="68"/>
        <v>-2.4534079827286295</v>
      </c>
      <c r="R100" s="3">
        <f t="shared" si="69"/>
        <v>86</v>
      </c>
      <c r="S100">
        <f t="shared" si="70"/>
        <v>309.79153007460553</v>
      </c>
      <c r="T100">
        <f t="shared" si="71"/>
        <v>36.641530074605555</v>
      </c>
      <c r="U100">
        <v>51.3</v>
      </c>
      <c r="V100">
        <v>153</v>
      </c>
      <c r="W100">
        <f t="shared" si="72"/>
        <v>8.5999999999999993E-2</v>
      </c>
      <c r="X100">
        <f t="shared" si="73"/>
        <v>-2.4534079827286295</v>
      </c>
      <c r="Y100" s="3">
        <f t="shared" si="74"/>
        <v>86</v>
      </c>
      <c r="Z100">
        <f t="shared" si="75"/>
        <v>295.84969475042396</v>
      </c>
      <c r="AA100">
        <f t="shared" si="76"/>
        <v>22.699694750423987</v>
      </c>
      <c r="AB100">
        <v>69.5</v>
      </c>
      <c r="AC100">
        <v>151</v>
      </c>
      <c r="AD100">
        <f t="shared" si="77"/>
        <v>8.5999999999999993E-2</v>
      </c>
      <c r="AE100">
        <f t="shared" si="78"/>
        <v>-2.4534079827286295</v>
      </c>
      <c r="AF100">
        <f t="shared" si="79"/>
        <v>86</v>
      </c>
      <c r="AG100">
        <f t="shared" si="80"/>
        <v>405.48694272150772</v>
      </c>
      <c r="AH100">
        <f t="shared" si="81"/>
        <v>132.33694272150774</v>
      </c>
      <c r="AI100">
        <v>66.5</v>
      </c>
      <c r="AJ100">
        <v>155</v>
      </c>
      <c r="AK100">
        <f t="shared" si="82"/>
        <v>8.5999999999999993E-2</v>
      </c>
      <c r="AL100">
        <f t="shared" si="83"/>
        <v>-2.4534079827286295</v>
      </c>
      <c r="AM100">
        <f t="shared" si="84"/>
        <v>86</v>
      </c>
      <c r="AN100">
        <f t="shared" si="85"/>
        <v>379.13587206365031</v>
      </c>
      <c r="AO100">
        <f t="shared" si="86"/>
        <v>105.98587206365033</v>
      </c>
      <c r="AP100">
        <v>69.5</v>
      </c>
      <c r="AQ100">
        <v>134</v>
      </c>
      <c r="AR100">
        <f t="shared" si="87"/>
        <v>8.5999999999999993E-2</v>
      </c>
      <c r="AS100">
        <f t="shared" si="88"/>
        <v>-2.4534079827286295</v>
      </c>
      <c r="AT100">
        <f t="shared" si="89"/>
        <v>86</v>
      </c>
      <c r="AU100">
        <f t="shared" si="90"/>
        <v>450.13285523825721</v>
      </c>
      <c r="AV100">
        <f t="shared" si="91"/>
        <v>176.98285523825723</v>
      </c>
      <c r="AW100" s="3">
        <f t="shared" si="92"/>
        <v>86</v>
      </c>
      <c r="AX100" s="3">
        <f t="shared" si="93"/>
        <v>89.452127266889647</v>
      </c>
      <c r="AY100" s="3">
        <f t="shared" si="94"/>
        <v>36.641530074605555</v>
      </c>
      <c r="BA100" s="3">
        <f t="shared" si="137"/>
        <v>94</v>
      </c>
      <c r="BB100" s="3">
        <f t="shared" si="95"/>
        <v>367.15</v>
      </c>
      <c r="BF100" s="3">
        <v>86</v>
      </c>
      <c r="BG100" s="3">
        <f t="shared" si="96"/>
        <v>8.6</v>
      </c>
      <c r="BH100" s="3">
        <f t="shared" si="97"/>
        <v>0.93449845124356767</v>
      </c>
      <c r="BI100" s="3">
        <f t="shared" si="98"/>
        <v>316.00691948204553</v>
      </c>
      <c r="BJ100" s="3">
        <f t="shared" si="99"/>
        <v>42.856919482045555</v>
      </c>
      <c r="BK100">
        <v>58.2</v>
      </c>
      <c r="BL100">
        <v>138</v>
      </c>
      <c r="BM100">
        <f t="shared" si="118"/>
        <v>8.5999999999999993E-2</v>
      </c>
      <c r="BN100">
        <f t="shared" si="119"/>
        <v>-2.4534079827286295</v>
      </c>
      <c r="BO100">
        <f t="shared" si="101"/>
        <v>86</v>
      </c>
      <c r="BP100">
        <f t="shared" si="120"/>
        <v>367.42688522469922</v>
      </c>
      <c r="BQ100">
        <f t="shared" si="121"/>
        <v>94.276885224699242</v>
      </c>
      <c r="BR100" s="3">
        <v>67.8</v>
      </c>
      <c r="BS100" s="3">
        <v>147</v>
      </c>
      <c r="BT100">
        <f t="shared" si="122"/>
        <v>8.5999999999999993E-2</v>
      </c>
      <c r="BU100">
        <f t="shared" si="123"/>
        <v>-2.4534079827286295</v>
      </c>
      <c r="BV100" s="3">
        <f t="shared" si="124"/>
        <v>86</v>
      </c>
      <c r="BW100">
        <f t="shared" si="125"/>
        <v>405.02067772543518</v>
      </c>
      <c r="BX100">
        <f t="shared" si="126"/>
        <v>131.8706777254352</v>
      </c>
      <c r="BY100" s="3">
        <v>70.3</v>
      </c>
      <c r="BZ100" s="3">
        <v>143</v>
      </c>
      <c r="CA100">
        <f t="shared" si="127"/>
        <v>8.5999999999999993E-2</v>
      </c>
      <c r="CB100">
        <f t="shared" si="128"/>
        <v>-2.4534079827286295</v>
      </c>
      <c r="CC100" s="3">
        <f t="shared" si="110"/>
        <v>86</v>
      </c>
      <c r="CD100">
        <f t="shared" si="129"/>
        <v>430.23555801252729</v>
      </c>
      <c r="CE100">
        <f t="shared" si="130"/>
        <v>157.08555801252731</v>
      </c>
    </row>
    <row r="101" spans="5:83" x14ac:dyDescent="0.35">
      <c r="E101">
        <v>63.6</v>
      </c>
      <c r="F101">
        <v>155</v>
      </c>
      <c r="G101">
        <f t="shared" si="131"/>
        <v>8.6999999999999994E-2</v>
      </c>
      <c r="H101">
        <f t="shared" si="132"/>
        <v>-2.4418471603275536</v>
      </c>
      <c r="I101">
        <f t="shared" si="133"/>
        <v>87</v>
      </c>
      <c r="J101">
        <f t="shared" si="134"/>
        <v>362.80095021769392</v>
      </c>
      <c r="K101">
        <f t="shared" si="135"/>
        <v>89.650950217693946</v>
      </c>
      <c r="L101" s="3">
        <f t="shared" si="136"/>
        <v>87</v>
      </c>
      <c r="N101">
        <v>50</v>
      </c>
      <c r="O101">
        <v>141</v>
      </c>
      <c r="P101">
        <f t="shared" si="67"/>
        <v>8.6999999999999994E-2</v>
      </c>
      <c r="Q101">
        <f t="shared" si="68"/>
        <v>-2.4418471603275536</v>
      </c>
      <c r="R101" s="3">
        <f t="shared" si="69"/>
        <v>87</v>
      </c>
      <c r="S101">
        <f t="shared" si="70"/>
        <v>309.97613898839495</v>
      </c>
      <c r="T101">
        <f t="shared" si="71"/>
        <v>36.826138988394973</v>
      </c>
      <c r="U101">
        <v>51.3</v>
      </c>
      <c r="V101">
        <v>153</v>
      </c>
      <c r="W101">
        <f t="shared" si="72"/>
        <v>8.6999999999999994E-2</v>
      </c>
      <c r="X101">
        <f t="shared" si="73"/>
        <v>-2.4418471603275536</v>
      </c>
      <c r="Y101" s="3">
        <f t="shared" si="74"/>
        <v>87</v>
      </c>
      <c r="Z101">
        <f t="shared" si="75"/>
        <v>296.01378794426307</v>
      </c>
      <c r="AA101">
        <f t="shared" si="76"/>
        <v>22.863787944263095</v>
      </c>
      <c r="AB101">
        <v>69.5</v>
      </c>
      <c r="AC101">
        <v>151</v>
      </c>
      <c r="AD101">
        <f t="shared" si="77"/>
        <v>8.6999999999999994E-2</v>
      </c>
      <c r="AE101">
        <f t="shared" si="78"/>
        <v>-2.4418471603275536</v>
      </c>
      <c r="AF101">
        <f t="shared" si="79"/>
        <v>87</v>
      </c>
      <c r="AG101">
        <f t="shared" si="80"/>
        <v>405.71447207666125</v>
      </c>
      <c r="AH101">
        <f t="shared" si="81"/>
        <v>132.56447207666127</v>
      </c>
      <c r="AI101">
        <v>66.5</v>
      </c>
      <c r="AJ101">
        <v>155</v>
      </c>
      <c r="AK101">
        <f t="shared" si="82"/>
        <v>8.6999999999999994E-2</v>
      </c>
      <c r="AL101">
        <f t="shared" si="83"/>
        <v>-2.4418471603275536</v>
      </c>
      <c r="AM101">
        <f t="shared" si="84"/>
        <v>87</v>
      </c>
      <c r="AN101">
        <f t="shared" si="85"/>
        <v>379.34376084082771</v>
      </c>
      <c r="AO101">
        <f t="shared" si="86"/>
        <v>106.19376084082774</v>
      </c>
      <c r="AP101">
        <v>69.5</v>
      </c>
      <c r="AQ101">
        <v>134</v>
      </c>
      <c r="AR101">
        <f t="shared" si="87"/>
        <v>8.6999999999999994E-2</v>
      </c>
      <c r="AS101">
        <f t="shared" si="88"/>
        <v>-2.4418471603275536</v>
      </c>
      <c r="AT101">
        <f t="shared" si="89"/>
        <v>87</v>
      </c>
      <c r="AU101">
        <f t="shared" si="90"/>
        <v>450.4132642375198</v>
      </c>
      <c r="AV101">
        <f t="shared" si="91"/>
        <v>177.26326423751982</v>
      </c>
      <c r="AW101" s="3">
        <f t="shared" si="92"/>
        <v>87</v>
      </c>
      <c r="AX101" s="3">
        <f t="shared" si="93"/>
        <v>89.650950217693946</v>
      </c>
      <c r="AY101" s="3">
        <f t="shared" si="94"/>
        <v>36.826138988394973</v>
      </c>
      <c r="BA101" s="3">
        <f t="shared" si="137"/>
        <v>95</v>
      </c>
      <c r="BB101" s="3">
        <f t="shared" si="95"/>
        <v>368.15</v>
      </c>
      <c r="BF101" s="3">
        <v>87</v>
      </c>
      <c r="BG101" s="3">
        <f t="shared" si="96"/>
        <v>8.6999999999999993</v>
      </c>
      <c r="BH101" s="3">
        <f t="shared" si="97"/>
        <v>0.93951925261861846</v>
      </c>
      <c r="BI101" s="3">
        <f t="shared" si="98"/>
        <v>316.22864163999691</v>
      </c>
      <c r="BJ101" s="3">
        <f t="shared" si="99"/>
        <v>43.078641639996931</v>
      </c>
      <c r="BK101">
        <v>58.2</v>
      </c>
      <c r="BL101">
        <v>138</v>
      </c>
      <c r="BM101">
        <f t="shared" si="118"/>
        <v>8.6999999999999994E-2</v>
      </c>
      <c r="BN101">
        <f t="shared" si="119"/>
        <v>-2.4418471603275536</v>
      </c>
      <c r="BO101">
        <f t="shared" si="101"/>
        <v>87</v>
      </c>
      <c r="BP101">
        <f t="shared" si="120"/>
        <v>367.64998923217047</v>
      </c>
      <c r="BQ101">
        <f t="shared" si="121"/>
        <v>94.499989232170492</v>
      </c>
      <c r="BR101" s="3">
        <v>67.8</v>
      </c>
      <c r="BS101" s="3">
        <v>147</v>
      </c>
      <c r="BT101">
        <f t="shared" si="122"/>
        <v>8.6999999999999994E-2</v>
      </c>
      <c r="BU101">
        <f t="shared" si="123"/>
        <v>-2.4418471603275536</v>
      </c>
      <c r="BV101" s="3">
        <f t="shared" si="124"/>
        <v>87</v>
      </c>
      <c r="BW101">
        <f t="shared" si="125"/>
        <v>405.25337913510742</v>
      </c>
      <c r="BX101">
        <f t="shared" si="126"/>
        <v>132.10337913510745</v>
      </c>
      <c r="BY101" s="3">
        <v>70.3</v>
      </c>
      <c r="BZ101" s="3">
        <v>143</v>
      </c>
      <c r="CA101">
        <f t="shared" si="127"/>
        <v>8.6999999999999994E-2</v>
      </c>
      <c r="CB101">
        <f t="shared" si="128"/>
        <v>-2.4418471603275536</v>
      </c>
      <c r="CC101" s="3">
        <f t="shared" si="110"/>
        <v>87</v>
      </c>
      <c r="CD101">
        <f t="shared" si="129"/>
        <v>430.48880115923993</v>
      </c>
      <c r="CE101">
        <f t="shared" si="130"/>
        <v>157.33880115923995</v>
      </c>
    </row>
    <row r="102" spans="5:83" x14ac:dyDescent="0.35">
      <c r="E102">
        <v>63.6</v>
      </c>
      <c r="F102">
        <v>155</v>
      </c>
      <c r="G102">
        <f t="shared" si="131"/>
        <v>8.7999999999999995E-2</v>
      </c>
      <c r="H102">
        <f t="shared" si="132"/>
        <v>-2.4304184645039308</v>
      </c>
      <c r="I102">
        <f t="shared" si="133"/>
        <v>88</v>
      </c>
      <c r="J102">
        <f t="shared" si="134"/>
        <v>362.99771528728996</v>
      </c>
      <c r="K102">
        <f t="shared" si="135"/>
        <v>89.847715287289986</v>
      </c>
      <c r="L102" s="3">
        <f t="shared" si="136"/>
        <v>88</v>
      </c>
      <c r="N102">
        <v>50</v>
      </c>
      <c r="O102">
        <v>141</v>
      </c>
      <c r="P102">
        <f t="shared" si="67"/>
        <v>8.7999999999999995E-2</v>
      </c>
      <c r="Q102">
        <f t="shared" si="68"/>
        <v>-2.4304184645039308</v>
      </c>
      <c r="R102" s="3">
        <f t="shared" si="69"/>
        <v>88</v>
      </c>
      <c r="S102">
        <f t="shared" si="70"/>
        <v>310.15885443163171</v>
      </c>
      <c r="T102">
        <f t="shared" si="71"/>
        <v>37.008854431631732</v>
      </c>
      <c r="U102">
        <v>51.3</v>
      </c>
      <c r="V102">
        <v>153</v>
      </c>
      <c r="W102">
        <f t="shared" si="72"/>
        <v>8.7999999999999995E-2</v>
      </c>
      <c r="X102">
        <f t="shared" si="73"/>
        <v>-2.4304184645039308</v>
      </c>
      <c r="Y102" s="3">
        <f t="shared" si="74"/>
        <v>88</v>
      </c>
      <c r="Z102">
        <f t="shared" si="75"/>
        <v>296.17618476449707</v>
      </c>
      <c r="AA102">
        <f t="shared" si="76"/>
        <v>23.026184764497089</v>
      </c>
      <c r="AB102">
        <v>69.5</v>
      </c>
      <c r="AC102">
        <v>151</v>
      </c>
      <c r="AD102">
        <f t="shared" si="77"/>
        <v>8.7999999999999995E-2</v>
      </c>
      <c r="AE102">
        <f t="shared" si="78"/>
        <v>-2.4304184645039308</v>
      </c>
      <c r="AF102">
        <f t="shared" si="79"/>
        <v>88</v>
      </c>
      <c r="AG102">
        <f t="shared" si="80"/>
        <v>405.93965216329929</v>
      </c>
      <c r="AH102">
        <f t="shared" si="81"/>
        <v>132.78965216329931</v>
      </c>
      <c r="AI102">
        <v>66.5</v>
      </c>
      <c r="AJ102">
        <v>155</v>
      </c>
      <c r="AK102">
        <f t="shared" si="82"/>
        <v>8.7999999999999995E-2</v>
      </c>
      <c r="AL102">
        <f t="shared" si="83"/>
        <v>-2.4304184645039308</v>
      </c>
      <c r="AM102">
        <f t="shared" si="84"/>
        <v>88</v>
      </c>
      <c r="AN102">
        <f t="shared" si="85"/>
        <v>379.54949790259093</v>
      </c>
      <c r="AO102">
        <f t="shared" si="86"/>
        <v>106.39949790259095</v>
      </c>
      <c r="AP102">
        <v>69.5</v>
      </c>
      <c r="AQ102">
        <v>134</v>
      </c>
      <c r="AR102">
        <f t="shared" si="87"/>
        <v>8.7999999999999995E-2</v>
      </c>
      <c r="AS102">
        <f t="shared" si="88"/>
        <v>-2.4304184645039308</v>
      </c>
      <c r="AT102">
        <f t="shared" si="89"/>
        <v>88</v>
      </c>
      <c r="AU102">
        <f t="shared" si="90"/>
        <v>450.69081209759531</v>
      </c>
      <c r="AV102">
        <f t="shared" si="91"/>
        <v>177.54081209759534</v>
      </c>
      <c r="AW102" s="3">
        <f t="shared" si="92"/>
        <v>88</v>
      </c>
      <c r="AX102" s="3">
        <f t="shared" si="93"/>
        <v>89.847715287289986</v>
      </c>
      <c r="AY102" s="3">
        <f t="shared" si="94"/>
        <v>37.008854431631732</v>
      </c>
      <c r="BA102" s="3">
        <f t="shared" si="137"/>
        <v>96</v>
      </c>
      <c r="BB102" s="3">
        <f t="shared" si="95"/>
        <v>369.15</v>
      </c>
      <c r="BF102" s="3">
        <v>88</v>
      </c>
      <c r="BG102" s="3">
        <f t="shared" si="96"/>
        <v>8.8000000000000007</v>
      </c>
      <c r="BH102" s="3">
        <f t="shared" si="97"/>
        <v>0.94448267215016868</v>
      </c>
      <c r="BI102" s="3">
        <f t="shared" si="98"/>
        <v>316.44817780006275</v>
      </c>
      <c r="BJ102" s="3">
        <f t="shared" si="99"/>
        <v>43.298177800062774</v>
      </c>
      <c r="BK102">
        <v>58.2</v>
      </c>
      <c r="BL102">
        <v>138</v>
      </c>
      <c r="BM102">
        <f t="shared" si="118"/>
        <v>8.7999999999999995E-2</v>
      </c>
      <c r="BN102">
        <f t="shared" si="119"/>
        <v>-2.4304184645039308</v>
      </c>
      <c r="BO102">
        <f t="shared" si="101"/>
        <v>88</v>
      </c>
      <c r="BP102">
        <f t="shared" si="120"/>
        <v>367.87080989700888</v>
      </c>
      <c r="BQ102">
        <f t="shared" si="121"/>
        <v>94.720809897008905</v>
      </c>
      <c r="BR102" s="3">
        <v>67.8</v>
      </c>
      <c r="BS102" s="3">
        <v>147</v>
      </c>
      <c r="BT102">
        <f t="shared" si="122"/>
        <v>8.7999999999999995E-2</v>
      </c>
      <c r="BU102">
        <f t="shared" si="123"/>
        <v>-2.4304184645039308</v>
      </c>
      <c r="BV102" s="3">
        <f t="shared" si="124"/>
        <v>88</v>
      </c>
      <c r="BW102">
        <f t="shared" si="125"/>
        <v>405.48368401819641</v>
      </c>
      <c r="BX102">
        <f t="shared" si="126"/>
        <v>132.33368401819644</v>
      </c>
      <c r="BY102" s="3">
        <v>70.3</v>
      </c>
      <c r="BZ102" s="3">
        <v>143</v>
      </c>
      <c r="CA102">
        <f t="shared" si="127"/>
        <v>8.7999999999999995E-2</v>
      </c>
      <c r="CB102">
        <f t="shared" si="128"/>
        <v>-2.4304184645039308</v>
      </c>
      <c r="CC102" s="3">
        <f t="shared" si="110"/>
        <v>88</v>
      </c>
      <c r="CD102">
        <f t="shared" si="129"/>
        <v>430.73944323992163</v>
      </c>
      <c r="CE102">
        <f t="shared" si="130"/>
        <v>157.58944323992165</v>
      </c>
    </row>
    <row r="103" spans="5:83" x14ac:dyDescent="0.35">
      <c r="E103">
        <v>63.6</v>
      </c>
      <c r="F103">
        <v>155</v>
      </c>
      <c r="G103">
        <f t="shared" si="131"/>
        <v>8.8999999999999996E-2</v>
      </c>
      <c r="H103">
        <f t="shared" si="132"/>
        <v>-2.4191189092499972</v>
      </c>
      <c r="I103">
        <f t="shared" si="133"/>
        <v>89</v>
      </c>
      <c r="J103">
        <f t="shared" si="134"/>
        <v>363.19246691487331</v>
      </c>
      <c r="K103">
        <f t="shared" si="135"/>
        <v>90.04246691487333</v>
      </c>
      <c r="L103" s="3">
        <f t="shared" si="136"/>
        <v>89</v>
      </c>
      <c r="N103">
        <v>50</v>
      </c>
      <c r="O103">
        <v>141</v>
      </c>
      <c r="P103">
        <f t="shared" si="67"/>
        <v>8.8999999999999996E-2</v>
      </c>
      <c r="Q103">
        <f t="shared" si="68"/>
        <v>-2.4191189092499972</v>
      </c>
      <c r="R103" s="3">
        <f t="shared" si="69"/>
        <v>89</v>
      </c>
      <c r="S103">
        <f t="shared" si="70"/>
        <v>310.33971713890685</v>
      </c>
      <c r="T103">
        <f t="shared" si="71"/>
        <v>37.189717138906872</v>
      </c>
      <c r="U103">
        <v>51.3</v>
      </c>
      <c r="V103">
        <v>153</v>
      </c>
      <c r="W103">
        <f t="shared" si="72"/>
        <v>8.8999999999999996E-2</v>
      </c>
      <c r="X103">
        <f t="shared" si="73"/>
        <v>-2.4191189092499972</v>
      </c>
      <c r="Y103" s="3">
        <f t="shared" si="74"/>
        <v>89</v>
      </c>
      <c r="Z103">
        <f t="shared" si="75"/>
        <v>296.33692182522532</v>
      </c>
      <c r="AA103">
        <f t="shared" si="76"/>
        <v>23.18692182522534</v>
      </c>
      <c r="AB103">
        <v>69.5</v>
      </c>
      <c r="AC103">
        <v>151</v>
      </c>
      <c r="AD103">
        <f t="shared" si="77"/>
        <v>8.8999999999999996E-2</v>
      </c>
      <c r="AE103">
        <f t="shared" si="78"/>
        <v>-2.4191189092499972</v>
      </c>
      <c r="AF103">
        <f t="shared" si="79"/>
        <v>89</v>
      </c>
      <c r="AG103">
        <f t="shared" si="80"/>
        <v>406.16253366130627</v>
      </c>
      <c r="AH103">
        <f t="shared" si="81"/>
        <v>133.01253366130629</v>
      </c>
      <c r="AI103">
        <v>66.5</v>
      </c>
      <c r="AJ103">
        <v>155</v>
      </c>
      <c r="AK103">
        <f t="shared" si="82"/>
        <v>8.8999999999999996E-2</v>
      </c>
      <c r="AL103">
        <f t="shared" si="83"/>
        <v>-2.4191189092499972</v>
      </c>
      <c r="AM103">
        <f t="shared" si="84"/>
        <v>89</v>
      </c>
      <c r="AN103">
        <f t="shared" si="85"/>
        <v>379.75312971445089</v>
      </c>
      <c r="AO103">
        <f t="shared" si="86"/>
        <v>106.60312971445092</v>
      </c>
      <c r="AP103">
        <v>69.5</v>
      </c>
      <c r="AQ103">
        <v>134</v>
      </c>
      <c r="AR103">
        <f t="shared" si="87"/>
        <v>8.8999999999999996E-2</v>
      </c>
      <c r="AS103">
        <f t="shared" si="88"/>
        <v>-2.4191189092499972</v>
      </c>
      <c r="AT103">
        <f t="shared" si="89"/>
        <v>89</v>
      </c>
      <c r="AU103">
        <f t="shared" si="90"/>
        <v>450.96556023966377</v>
      </c>
      <c r="AV103">
        <f t="shared" si="91"/>
        <v>177.8155602396638</v>
      </c>
      <c r="AW103" s="3">
        <f t="shared" si="92"/>
        <v>89</v>
      </c>
      <c r="AX103" s="3">
        <f t="shared" si="93"/>
        <v>90.04246691487333</v>
      </c>
      <c r="AY103" s="3">
        <f t="shared" si="94"/>
        <v>37.189717138906872</v>
      </c>
      <c r="BA103" s="3">
        <f t="shared" si="137"/>
        <v>97</v>
      </c>
      <c r="BB103" s="3">
        <f t="shared" si="95"/>
        <v>370.15</v>
      </c>
      <c r="BF103" s="3">
        <v>89</v>
      </c>
      <c r="BG103" s="3">
        <f t="shared" si="96"/>
        <v>8.9</v>
      </c>
      <c r="BH103" s="3">
        <f t="shared" si="97"/>
        <v>0.9493900066449128</v>
      </c>
      <c r="BI103" s="3">
        <f t="shared" si="98"/>
        <v>316.66557426077503</v>
      </c>
      <c r="BJ103" s="3">
        <f t="shared" si="99"/>
        <v>43.515574260775054</v>
      </c>
      <c r="BK103">
        <v>58.2</v>
      </c>
      <c r="BL103">
        <v>138</v>
      </c>
      <c r="BM103">
        <f t="shared" si="118"/>
        <v>8.8999999999999996E-2</v>
      </c>
      <c r="BN103">
        <f t="shared" si="119"/>
        <v>-2.4191189092499972</v>
      </c>
      <c r="BO103">
        <f t="shared" si="101"/>
        <v>89</v>
      </c>
      <c r="BP103">
        <f t="shared" si="120"/>
        <v>368.08939629741383</v>
      </c>
      <c r="BQ103">
        <f t="shared" si="121"/>
        <v>94.93939629741385</v>
      </c>
      <c r="BR103" s="3">
        <v>67.8</v>
      </c>
      <c r="BS103" s="3">
        <v>147</v>
      </c>
      <c r="BT103">
        <f t="shared" si="122"/>
        <v>8.8999999999999996E-2</v>
      </c>
      <c r="BU103">
        <f t="shared" si="123"/>
        <v>-2.4191189092499972</v>
      </c>
      <c r="BV103" s="3">
        <f t="shared" si="124"/>
        <v>89</v>
      </c>
      <c r="BW103">
        <f t="shared" si="125"/>
        <v>405.71164401898039</v>
      </c>
      <c r="BX103">
        <f t="shared" si="126"/>
        <v>132.56164401898042</v>
      </c>
      <c r="BY103" s="3">
        <v>70.3</v>
      </c>
      <c r="BZ103" s="3">
        <v>143</v>
      </c>
      <c r="CA103">
        <f t="shared" si="127"/>
        <v>8.8999999999999996E-2</v>
      </c>
      <c r="CB103">
        <f t="shared" si="128"/>
        <v>-2.4191189092499972</v>
      </c>
      <c r="CC103" s="3">
        <f t="shared" si="110"/>
        <v>89</v>
      </c>
      <c r="CD103">
        <f t="shared" si="129"/>
        <v>430.98754024411301</v>
      </c>
      <c r="CE103">
        <f t="shared" si="130"/>
        <v>157.83754024411303</v>
      </c>
    </row>
    <row r="104" spans="5:83" x14ac:dyDescent="0.35">
      <c r="E104">
        <v>63.6</v>
      </c>
      <c r="F104">
        <v>155</v>
      </c>
      <c r="G104">
        <f t="shared" si="131"/>
        <v>0.09</v>
      </c>
      <c r="H104">
        <f t="shared" si="132"/>
        <v>-2.4079456086518722</v>
      </c>
      <c r="I104">
        <f t="shared" si="133"/>
        <v>90</v>
      </c>
      <c r="J104">
        <f t="shared" si="134"/>
        <v>363.38524809289527</v>
      </c>
      <c r="K104">
        <f t="shared" si="135"/>
        <v>90.23524809289529</v>
      </c>
      <c r="L104" s="3">
        <f t="shared" si="136"/>
        <v>90</v>
      </c>
      <c r="N104">
        <v>50</v>
      </c>
      <c r="O104">
        <v>141</v>
      </c>
      <c r="P104">
        <f t="shared" si="67"/>
        <v>0.09</v>
      </c>
      <c r="Q104">
        <f t="shared" si="68"/>
        <v>-2.4079456086518722</v>
      </c>
      <c r="R104" s="3">
        <f t="shared" si="69"/>
        <v>90</v>
      </c>
      <c r="S104">
        <f t="shared" si="70"/>
        <v>310.51876652177646</v>
      </c>
      <c r="T104">
        <f t="shared" si="71"/>
        <v>37.368766521776479</v>
      </c>
      <c r="U104">
        <v>51.3</v>
      </c>
      <c r="V104">
        <v>153</v>
      </c>
      <c r="W104">
        <f t="shared" si="72"/>
        <v>0.09</v>
      </c>
      <c r="X104">
        <f t="shared" si="73"/>
        <v>-2.4079456086518722</v>
      </c>
      <c r="Y104" s="3">
        <f t="shared" si="74"/>
        <v>90</v>
      </c>
      <c r="Z104">
        <f t="shared" si="75"/>
        <v>296.49603454892724</v>
      </c>
      <c r="AA104">
        <f t="shared" si="76"/>
        <v>23.346034548927264</v>
      </c>
      <c r="AB104">
        <v>69.5</v>
      </c>
      <c r="AC104">
        <v>151</v>
      </c>
      <c r="AD104">
        <f t="shared" si="77"/>
        <v>0.09</v>
      </c>
      <c r="AE104">
        <f t="shared" si="78"/>
        <v>-2.4079456086518722</v>
      </c>
      <c r="AF104">
        <f t="shared" si="79"/>
        <v>90</v>
      </c>
      <c r="AG104">
        <f t="shared" si="80"/>
        <v>406.38316560169841</v>
      </c>
      <c r="AH104">
        <f t="shared" si="81"/>
        <v>133.23316560169843</v>
      </c>
      <c r="AI104">
        <v>66.5</v>
      </c>
      <c r="AJ104">
        <v>155</v>
      </c>
      <c r="AK104">
        <f t="shared" si="82"/>
        <v>0.09</v>
      </c>
      <c r="AL104">
        <f t="shared" si="83"/>
        <v>-2.4079456086518722</v>
      </c>
      <c r="AM104">
        <f t="shared" si="84"/>
        <v>90</v>
      </c>
      <c r="AN104">
        <f t="shared" si="85"/>
        <v>379.95470122920653</v>
      </c>
      <c r="AO104">
        <f t="shared" si="86"/>
        <v>106.80470122920656</v>
      </c>
      <c r="AP104">
        <v>69.5</v>
      </c>
      <c r="AQ104">
        <v>134</v>
      </c>
      <c r="AR104">
        <f t="shared" si="87"/>
        <v>0.09</v>
      </c>
      <c r="AS104">
        <f t="shared" si="88"/>
        <v>-2.4079456086518722</v>
      </c>
      <c r="AT104">
        <f t="shared" si="89"/>
        <v>90</v>
      </c>
      <c r="AU104">
        <f t="shared" si="90"/>
        <v>451.23756809260556</v>
      </c>
      <c r="AV104">
        <f t="shared" si="91"/>
        <v>178.08756809260558</v>
      </c>
      <c r="AW104" s="3">
        <f t="shared" si="92"/>
        <v>90</v>
      </c>
      <c r="AX104" s="3">
        <f t="shared" si="93"/>
        <v>90.23524809289529</v>
      </c>
      <c r="AY104" s="3">
        <f t="shared" si="94"/>
        <v>37.368766521776479</v>
      </c>
      <c r="BA104" s="3">
        <f t="shared" si="137"/>
        <v>98</v>
      </c>
      <c r="BB104" s="3">
        <f t="shared" si="95"/>
        <v>371.15</v>
      </c>
      <c r="BF104" s="3">
        <v>90</v>
      </c>
      <c r="BG104" s="3">
        <f t="shared" si="96"/>
        <v>9</v>
      </c>
      <c r="BH104" s="3">
        <f t="shared" si="97"/>
        <v>0.95424250943932487</v>
      </c>
      <c r="BI104" s="3">
        <f t="shared" si="98"/>
        <v>316.88087583121916</v>
      </c>
      <c r="BJ104" s="3">
        <f t="shared" si="99"/>
        <v>43.73087583121918</v>
      </c>
      <c r="BK104">
        <v>58.2</v>
      </c>
      <c r="BL104">
        <v>138</v>
      </c>
      <c r="BM104">
        <f t="shared" si="118"/>
        <v>0.09</v>
      </c>
      <c r="BN104">
        <f t="shared" si="119"/>
        <v>-2.4079456086518722</v>
      </c>
      <c r="BO104">
        <f t="shared" si="101"/>
        <v>90</v>
      </c>
      <c r="BP104">
        <f t="shared" si="120"/>
        <v>368.30579591843258</v>
      </c>
      <c r="BQ104">
        <f t="shared" si="121"/>
        <v>95.155795918432602</v>
      </c>
      <c r="BR104" s="3">
        <v>67.8</v>
      </c>
      <c r="BS104" s="3">
        <v>147</v>
      </c>
      <c r="BT104">
        <f t="shared" si="122"/>
        <v>0.09</v>
      </c>
      <c r="BU104">
        <f t="shared" si="123"/>
        <v>-2.4079456086518722</v>
      </c>
      <c r="BV104" s="3">
        <f t="shared" si="124"/>
        <v>90</v>
      </c>
      <c r="BW104">
        <f t="shared" si="125"/>
        <v>405.93730910260371</v>
      </c>
      <c r="BX104">
        <f t="shared" si="126"/>
        <v>132.78730910260373</v>
      </c>
      <c r="BY104" s="3">
        <v>70.3</v>
      </c>
      <c r="BZ104" s="3">
        <v>143</v>
      </c>
      <c r="CA104">
        <f t="shared" si="127"/>
        <v>0.09</v>
      </c>
      <c r="CB104">
        <f t="shared" si="128"/>
        <v>-2.4079456086518722</v>
      </c>
      <c r="CC104" s="3">
        <f t="shared" si="110"/>
        <v>90</v>
      </c>
      <c r="CD104">
        <f t="shared" si="129"/>
        <v>431.23314634219832</v>
      </c>
      <c r="CE104">
        <f t="shared" si="130"/>
        <v>158.08314634219835</v>
      </c>
    </row>
    <row r="105" spans="5:83" x14ac:dyDescent="0.35">
      <c r="E105">
        <v>63.6</v>
      </c>
      <c r="F105">
        <v>155</v>
      </c>
      <c r="G105">
        <f t="shared" si="131"/>
        <v>9.0999999999999998E-2</v>
      </c>
      <c r="H105">
        <f t="shared" si="132"/>
        <v>-2.3968957724652871</v>
      </c>
      <c r="I105">
        <f t="shared" si="133"/>
        <v>91</v>
      </c>
      <c r="J105">
        <f t="shared" si="134"/>
        <v>363.57610042965706</v>
      </c>
      <c r="K105">
        <f t="shared" si="135"/>
        <v>90.426100429657083</v>
      </c>
      <c r="L105" s="3">
        <f t="shared" si="136"/>
        <v>91</v>
      </c>
      <c r="N105">
        <v>50</v>
      </c>
      <c r="O105">
        <v>141</v>
      </c>
      <c r="P105">
        <f t="shared" si="67"/>
        <v>9.0999999999999998E-2</v>
      </c>
      <c r="Q105">
        <f t="shared" si="68"/>
        <v>-2.3968957724652871</v>
      </c>
      <c r="R105" s="3">
        <f t="shared" si="69"/>
        <v>91</v>
      </c>
      <c r="S105">
        <f t="shared" si="70"/>
        <v>310.69604072590698</v>
      </c>
      <c r="T105">
        <f t="shared" si="71"/>
        <v>37.546040725907005</v>
      </c>
      <c r="U105">
        <v>51.3</v>
      </c>
      <c r="V105">
        <v>153</v>
      </c>
      <c r="W105">
        <f t="shared" si="72"/>
        <v>9.0999999999999998E-2</v>
      </c>
      <c r="X105">
        <f t="shared" si="73"/>
        <v>-2.3968957724652871</v>
      </c>
      <c r="Y105" s="3">
        <f t="shared" si="74"/>
        <v>91</v>
      </c>
      <c r="Z105">
        <f t="shared" si="75"/>
        <v>296.65355721800671</v>
      </c>
      <c r="AA105">
        <f t="shared" si="76"/>
        <v>23.503557218006733</v>
      </c>
      <c r="AB105">
        <v>69.5</v>
      </c>
      <c r="AC105">
        <v>151</v>
      </c>
      <c r="AD105">
        <f t="shared" si="77"/>
        <v>9.0999999999999998E-2</v>
      </c>
      <c r="AE105">
        <f t="shared" si="78"/>
        <v>-2.3968957724652871</v>
      </c>
      <c r="AF105">
        <f t="shared" si="79"/>
        <v>91</v>
      </c>
      <c r="AG105">
        <f t="shared" si="80"/>
        <v>406.60159543793031</v>
      </c>
      <c r="AH105">
        <f t="shared" si="81"/>
        <v>133.45159543793034</v>
      </c>
      <c r="AI105">
        <v>66.5</v>
      </c>
      <c r="AJ105">
        <v>155</v>
      </c>
      <c r="AK105">
        <f t="shared" si="82"/>
        <v>9.0999999999999998E-2</v>
      </c>
      <c r="AL105">
        <f t="shared" si="83"/>
        <v>-2.3968957724652871</v>
      </c>
      <c r="AM105">
        <f t="shared" si="84"/>
        <v>91</v>
      </c>
      <c r="AN105">
        <f t="shared" si="85"/>
        <v>380.15425595239304</v>
      </c>
      <c r="AO105">
        <f t="shared" si="86"/>
        <v>107.00425595239307</v>
      </c>
      <c r="AP105">
        <v>69.5</v>
      </c>
      <c r="AQ105">
        <v>134</v>
      </c>
      <c r="AR105">
        <f t="shared" si="87"/>
        <v>9.0999999999999998E-2</v>
      </c>
      <c r="AS105">
        <f t="shared" si="88"/>
        <v>-2.3968957724652871</v>
      </c>
      <c r="AT105">
        <f t="shared" si="89"/>
        <v>91</v>
      </c>
      <c r="AU105">
        <f t="shared" si="90"/>
        <v>451.50689317897337</v>
      </c>
      <c r="AV105">
        <f t="shared" si="91"/>
        <v>178.35689317897339</v>
      </c>
      <c r="AW105" s="3">
        <f t="shared" si="92"/>
        <v>91</v>
      </c>
      <c r="AX105" s="3">
        <f t="shared" si="93"/>
        <v>90.426100429657083</v>
      </c>
      <c r="AY105" s="3">
        <f t="shared" si="94"/>
        <v>37.546040725907005</v>
      </c>
      <c r="BA105" s="3">
        <f t="shared" si="137"/>
        <v>99</v>
      </c>
      <c r="BB105" s="3">
        <f t="shared" si="95"/>
        <v>372.15</v>
      </c>
      <c r="BF105" s="3">
        <v>91</v>
      </c>
      <c r="BG105" s="3">
        <f t="shared" si="96"/>
        <v>9.1</v>
      </c>
      <c r="BH105" s="3">
        <f t="shared" si="97"/>
        <v>0.95904139232109353</v>
      </c>
      <c r="BI105" s="3">
        <f t="shared" si="98"/>
        <v>317.09412589493155</v>
      </c>
      <c r="BJ105" s="3">
        <f t="shared" si="99"/>
        <v>43.944125894931574</v>
      </c>
      <c r="BK105">
        <v>58.2</v>
      </c>
      <c r="BL105">
        <v>138</v>
      </c>
      <c r="BM105">
        <f t="shared" si="118"/>
        <v>9.0999999999999998E-2</v>
      </c>
      <c r="BN105">
        <f t="shared" si="119"/>
        <v>-2.3968957724652871</v>
      </c>
      <c r="BO105">
        <f t="shared" si="101"/>
        <v>91</v>
      </c>
      <c r="BP105">
        <f t="shared" si="120"/>
        <v>368.52005472074552</v>
      </c>
      <c r="BQ105">
        <f t="shared" si="121"/>
        <v>95.370054720745543</v>
      </c>
      <c r="BR105" s="3">
        <v>67.8</v>
      </c>
      <c r="BS105" s="3">
        <v>147</v>
      </c>
      <c r="BT105">
        <f t="shared" si="122"/>
        <v>9.0999999999999998E-2</v>
      </c>
      <c r="BU105">
        <f t="shared" si="123"/>
        <v>-2.3968957724652871</v>
      </c>
      <c r="BV105" s="3">
        <f t="shared" si="124"/>
        <v>91</v>
      </c>
      <c r="BW105">
        <f t="shared" si="125"/>
        <v>406.16072762765782</v>
      </c>
      <c r="BX105">
        <f t="shared" si="126"/>
        <v>133.01072762765784</v>
      </c>
      <c r="BY105" s="3">
        <v>70.3</v>
      </c>
      <c r="BZ105" s="3">
        <v>143</v>
      </c>
      <c r="CA105">
        <f t="shared" si="127"/>
        <v>9.0999999999999998E-2</v>
      </c>
      <c r="CB105">
        <f t="shared" si="128"/>
        <v>-2.3968957724652871</v>
      </c>
      <c r="CC105" s="3">
        <f t="shared" si="110"/>
        <v>91</v>
      </c>
      <c r="CD105">
        <f t="shared" si="129"/>
        <v>431.47631396400027</v>
      </c>
      <c r="CE105">
        <f t="shared" si="130"/>
        <v>158.32631396400029</v>
      </c>
    </row>
    <row r="106" spans="5:83" x14ac:dyDescent="0.35">
      <c r="E106">
        <v>63.6</v>
      </c>
      <c r="F106">
        <v>155</v>
      </c>
      <c r="G106">
        <f t="shared" si="131"/>
        <v>9.1999999999999998E-2</v>
      </c>
      <c r="H106">
        <f t="shared" si="132"/>
        <v>-2.3859667019330968</v>
      </c>
      <c r="I106">
        <f t="shared" si="133"/>
        <v>92</v>
      </c>
      <c r="J106">
        <f t="shared" si="134"/>
        <v>363.76506420854088</v>
      </c>
      <c r="K106">
        <f t="shared" si="135"/>
        <v>90.6150642085409</v>
      </c>
      <c r="L106" s="3">
        <f t="shared" si="136"/>
        <v>92</v>
      </c>
      <c r="N106">
        <v>50</v>
      </c>
      <c r="O106">
        <v>141</v>
      </c>
      <c r="P106">
        <f t="shared" si="67"/>
        <v>9.1999999999999998E-2</v>
      </c>
      <c r="Q106">
        <f t="shared" si="68"/>
        <v>-2.3859667019330968</v>
      </c>
      <c r="R106" s="3">
        <f t="shared" si="69"/>
        <v>92</v>
      </c>
      <c r="S106">
        <f t="shared" si="70"/>
        <v>310.87157668515476</v>
      </c>
      <c r="T106">
        <f t="shared" si="71"/>
        <v>37.721576685154787</v>
      </c>
      <c r="U106">
        <v>51.3</v>
      </c>
      <c r="V106">
        <v>153</v>
      </c>
      <c r="W106">
        <f t="shared" si="72"/>
        <v>9.1999999999999998E-2</v>
      </c>
      <c r="X106">
        <f t="shared" si="73"/>
        <v>-2.3859667019330968</v>
      </c>
      <c r="Y106" s="3">
        <f t="shared" si="74"/>
        <v>92</v>
      </c>
      <c r="Z106">
        <f t="shared" si="75"/>
        <v>296.80952302356752</v>
      </c>
      <c r="AA106">
        <f t="shared" si="76"/>
        <v>23.659523023567544</v>
      </c>
      <c r="AB106">
        <v>69.5</v>
      </c>
      <c r="AC106">
        <v>151</v>
      </c>
      <c r="AD106">
        <f t="shared" si="77"/>
        <v>9.1999999999999998E-2</v>
      </c>
      <c r="AE106">
        <f t="shared" si="78"/>
        <v>-2.3859667019330968</v>
      </c>
      <c r="AF106">
        <f t="shared" si="79"/>
        <v>92</v>
      </c>
      <c r="AG106">
        <f t="shared" si="80"/>
        <v>406.81786911337139</v>
      </c>
      <c r="AH106">
        <f t="shared" si="81"/>
        <v>133.66786911337141</v>
      </c>
      <c r="AI106">
        <v>66.5</v>
      </c>
      <c r="AJ106">
        <v>155</v>
      </c>
      <c r="AK106">
        <f t="shared" si="82"/>
        <v>9.1999999999999998E-2</v>
      </c>
      <c r="AL106">
        <f t="shared" si="83"/>
        <v>-2.3859667019330968</v>
      </c>
      <c r="AM106">
        <f t="shared" si="84"/>
        <v>92</v>
      </c>
      <c r="AN106">
        <f t="shared" si="85"/>
        <v>380.35183600421334</v>
      </c>
      <c r="AO106">
        <f t="shared" si="86"/>
        <v>107.20183600421336</v>
      </c>
      <c r="AP106">
        <v>69.5</v>
      </c>
      <c r="AQ106">
        <v>134</v>
      </c>
      <c r="AR106">
        <f t="shared" si="87"/>
        <v>9.1999999999999998E-2</v>
      </c>
      <c r="AS106">
        <f t="shared" si="88"/>
        <v>-2.3859667019330968</v>
      </c>
      <c r="AT106">
        <f t="shared" si="89"/>
        <v>92</v>
      </c>
      <c r="AU106">
        <f t="shared" si="90"/>
        <v>451.77359119635463</v>
      </c>
      <c r="AV106">
        <f t="shared" si="91"/>
        <v>178.62359119635465</v>
      </c>
      <c r="AW106" s="3">
        <f t="shared" si="92"/>
        <v>92</v>
      </c>
      <c r="AX106" s="3">
        <f t="shared" si="93"/>
        <v>90.6150642085409</v>
      </c>
      <c r="AY106" s="3">
        <f t="shared" si="94"/>
        <v>37.721576685154787</v>
      </c>
      <c r="BA106" s="3">
        <f t="shared" si="137"/>
        <v>100</v>
      </c>
      <c r="BB106" s="3">
        <f t="shared" si="95"/>
        <v>373.15</v>
      </c>
      <c r="BF106" s="3">
        <v>92</v>
      </c>
      <c r="BG106" s="3">
        <f t="shared" si="96"/>
        <v>9.1999999999999993</v>
      </c>
      <c r="BH106" s="3">
        <f t="shared" si="97"/>
        <v>0.96378782734555524</v>
      </c>
      <c r="BI106" s="3">
        <f t="shared" si="98"/>
        <v>317.30536647038588</v>
      </c>
      <c r="BJ106" s="3">
        <f t="shared" si="99"/>
        <v>44.1553664703859</v>
      </c>
      <c r="BK106">
        <v>58.2</v>
      </c>
      <c r="BL106">
        <v>138</v>
      </c>
      <c r="BM106">
        <f t="shared" ref="BM106:BM113" si="138">BO106/1000</f>
        <v>9.1999999999999998E-2</v>
      </c>
      <c r="BN106">
        <f t="shared" ref="BN106:BN113" si="139">LN(BM106)</f>
        <v>-2.3859667019330968</v>
      </c>
      <c r="BO106">
        <f t="shared" si="101"/>
        <v>92</v>
      </c>
      <c r="BP106">
        <f t="shared" si="120"/>
        <v>368.7322172057622</v>
      </c>
      <c r="BQ106">
        <f t="shared" si="121"/>
        <v>95.58221720576222</v>
      </c>
      <c r="BR106" s="3">
        <v>67.8</v>
      </c>
      <c r="BS106" s="3">
        <v>147</v>
      </c>
      <c r="BT106">
        <f t="shared" si="122"/>
        <v>9.1999999999999998E-2</v>
      </c>
      <c r="BU106">
        <f t="shared" si="123"/>
        <v>-2.3859667019330968</v>
      </c>
      <c r="BV106" s="3">
        <f t="shared" si="124"/>
        <v>92</v>
      </c>
      <c r="BW106">
        <f t="shared" si="125"/>
        <v>406.3819464148653</v>
      </c>
      <c r="BX106">
        <f t="shared" si="126"/>
        <v>133.23194641486532</v>
      </c>
      <c r="BY106" s="3">
        <v>70.3</v>
      </c>
      <c r="BZ106" s="3">
        <v>143</v>
      </c>
      <c r="CA106">
        <f t="shared" si="127"/>
        <v>9.1999999999999998E-2</v>
      </c>
      <c r="CB106">
        <f t="shared" si="128"/>
        <v>-2.3859667019330968</v>
      </c>
      <c r="CC106" s="3">
        <f t="shared" si="110"/>
        <v>92</v>
      </c>
      <c r="CD106">
        <f t="shared" si="129"/>
        <v>431.71709387315633</v>
      </c>
      <c r="CE106">
        <f t="shared" si="130"/>
        <v>158.56709387315635</v>
      </c>
    </row>
    <row r="107" spans="5:83" x14ac:dyDescent="0.35">
      <c r="E107">
        <v>63.6</v>
      </c>
      <c r="F107">
        <v>155</v>
      </c>
      <c r="G107">
        <f t="shared" si="131"/>
        <v>9.2999999999999999E-2</v>
      </c>
      <c r="H107">
        <f t="shared" si="132"/>
        <v>-2.375155785828881</v>
      </c>
      <c r="I107">
        <f t="shared" si="133"/>
        <v>93</v>
      </c>
      <c r="J107">
        <f t="shared" si="134"/>
        <v>363.95217844409177</v>
      </c>
      <c r="K107">
        <f t="shared" si="135"/>
        <v>90.802178444091794</v>
      </c>
      <c r="L107" s="3">
        <f t="shared" si="136"/>
        <v>93</v>
      </c>
      <c r="N107">
        <v>50</v>
      </c>
      <c r="O107">
        <v>141</v>
      </c>
      <c r="P107">
        <f t="shared" si="67"/>
        <v>9.2999999999999999E-2</v>
      </c>
      <c r="Q107">
        <f t="shared" si="68"/>
        <v>-2.375155785828881</v>
      </c>
      <c r="R107" s="3">
        <f t="shared" si="69"/>
        <v>93</v>
      </c>
      <c r="S107">
        <f t="shared" si="70"/>
        <v>311.04541017277404</v>
      </c>
      <c r="T107">
        <f t="shared" si="71"/>
        <v>37.895410172774064</v>
      </c>
      <c r="U107">
        <v>51.3</v>
      </c>
      <c r="V107">
        <v>153</v>
      </c>
      <c r="W107">
        <f t="shared" si="72"/>
        <v>9.2999999999999999E-2</v>
      </c>
      <c r="X107">
        <f t="shared" si="73"/>
        <v>-2.375155785828881</v>
      </c>
      <c r="Y107" s="3">
        <f t="shared" si="74"/>
        <v>93</v>
      </c>
      <c r="Z107">
        <f t="shared" si="75"/>
        <v>296.96396411159628</v>
      </c>
      <c r="AA107">
        <f t="shared" si="76"/>
        <v>23.813964111596306</v>
      </c>
      <c r="AB107">
        <v>69.5</v>
      </c>
      <c r="AC107">
        <v>151</v>
      </c>
      <c r="AD107">
        <f t="shared" si="77"/>
        <v>9.2999999999999999E-2</v>
      </c>
      <c r="AE107">
        <f t="shared" si="78"/>
        <v>-2.375155785828881</v>
      </c>
      <c r="AF107">
        <f t="shared" si="79"/>
        <v>93</v>
      </c>
      <c r="AG107">
        <f t="shared" si="80"/>
        <v>407.03203112519702</v>
      </c>
      <c r="AH107">
        <f t="shared" si="81"/>
        <v>133.88203112519705</v>
      </c>
      <c r="AI107">
        <v>66.5</v>
      </c>
      <c r="AJ107">
        <v>155</v>
      </c>
      <c r="AK107">
        <f t="shared" si="82"/>
        <v>9.2999999999999999E-2</v>
      </c>
      <c r="AL107">
        <f t="shared" si="83"/>
        <v>-2.375155785828881</v>
      </c>
      <c r="AM107">
        <f t="shared" si="84"/>
        <v>93</v>
      </c>
      <c r="AN107">
        <f t="shared" si="85"/>
        <v>380.54748217817769</v>
      </c>
      <c r="AO107">
        <f t="shared" si="86"/>
        <v>107.39748217817771</v>
      </c>
      <c r="AP107">
        <v>69.5</v>
      </c>
      <c r="AQ107">
        <v>134</v>
      </c>
      <c r="AR107">
        <f t="shared" si="87"/>
        <v>9.2999999999999999E-2</v>
      </c>
      <c r="AS107">
        <f t="shared" si="88"/>
        <v>-2.375155785828881</v>
      </c>
      <c r="AT107">
        <f t="shared" si="89"/>
        <v>93</v>
      </c>
      <c r="AU107">
        <f t="shared" si="90"/>
        <v>452.03771609441714</v>
      </c>
      <c r="AV107">
        <f t="shared" si="91"/>
        <v>178.88771609441716</v>
      </c>
      <c r="AW107" s="3">
        <f t="shared" si="92"/>
        <v>93</v>
      </c>
      <c r="AX107" s="3">
        <f t="shared" si="93"/>
        <v>90.802178444091794</v>
      </c>
      <c r="AY107" s="3">
        <f t="shared" si="94"/>
        <v>37.895410172774064</v>
      </c>
      <c r="BA107" s="3"/>
      <c r="BF107" s="3">
        <v>93</v>
      </c>
      <c r="BG107" s="3">
        <f t="shared" si="96"/>
        <v>9.3000000000000007</v>
      </c>
      <c r="BH107" s="3">
        <f t="shared" si="97"/>
        <v>0.96848294855393513</v>
      </c>
      <c r="BI107" s="3">
        <f t="shared" si="98"/>
        <v>317.5146382682853</v>
      </c>
      <c r="BJ107" s="3">
        <f t="shared" si="99"/>
        <v>44.364638268285319</v>
      </c>
      <c r="BK107">
        <v>58.2</v>
      </c>
      <c r="BL107">
        <v>138</v>
      </c>
      <c r="BM107">
        <f t="shared" si="138"/>
        <v>9.2999999999999999E-2</v>
      </c>
      <c r="BN107">
        <f t="shared" si="139"/>
        <v>-2.375155785828881</v>
      </c>
      <c r="BO107">
        <f t="shared" si="101"/>
        <v>93</v>
      </c>
      <c r="BP107">
        <f t="shared" si="120"/>
        <v>368.94232647726199</v>
      </c>
      <c r="BQ107">
        <f t="shared" si="121"/>
        <v>95.792326477262009</v>
      </c>
      <c r="BR107" s="3">
        <v>67.8</v>
      </c>
      <c r="BS107" s="3">
        <v>147</v>
      </c>
      <c r="BT107">
        <f t="shared" si="122"/>
        <v>9.2999999999999999E-2</v>
      </c>
      <c r="BU107">
        <f t="shared" si="123"/>
        <v>-2.375155785828881</v>
      </c>
      <c r="BV107" s="3">
        <f t="shared" si="124"/>
        <v>93</v>
      </c>
      <c r="BW107">
        <f t="shared" si="125"/>
        <v>406.60101081211531</v>
      </c>
      <c r="BX107">
        <f t="shared" si="126"/>
        <v>133.45101081211533</v>
      </c>
      <c r="BY107" s="3">
        <v>70.3</v>
      </c>
      <c r="BZ107" s="3">
        <v>143</v>
      </c>
      <c r="CA107">
        <f t="shared" si="127"/>
        <v>9.2999999999999999E-2</v>
      </c>
      <c r="CB107">
        <f t="shared" si="128"/>
        <v>-2.375155785828881</v>
      </c>
      <c r="CC107" s="3">
        <f t="shared" si="110"/>
        <v>93</v>
      </c>
      <c r="CD107">
        <f t="shared" si="129"/>
        <v>431.95553523754575</v>
      </c>
      <c r="CE107">
        <f t="shared" si="130"/>
        <v>158.80553523754577</v>
      </c>
    </row>
    <row r="108" spans="5:83" x14ac:dyDescent="0.35">
      <c r="E108">
        <v>63.6</v>
      </c>
      <c r="F108">
        <v>155</v>
      </c>
      <c r="G108">
        <f t="shared" si="131"/>
        <v>9.4E-2</v>
      </c>
      <c r="H108">
        <f t="shared" si="132"/>
        <v>-2.364460496712133</v>
      </c>
      <c r="I108">
        <f t="shared" si="133"/>
        <v>94</v>
      </c>
      <c r="J108">
        <f t="shared" si="134"/>
        <v>364.1374809351509</v>
      </c>
      <c r="K108">
        <f t="shared" si="135"/>
        <v>90.987480935150927</v>
      </c>
      <c r="L108" s="3">
        <f t="shared" si="136"/>
        <v>94</v>
      </c>
      <c r="N108">
        <v>50</v>
      </c>
      <c r="O108">
        <v>141</v>
      </c>
      <c r="P108">
        <f t="shared" si="67"/>
        <v>9.4E-2</v>
      </c>
      <c r="Q108">
        <f t="shared" si="68"/>
        <v>-2.364460496712133</v>
      </c>
      <c r="R108" s="3">
        <f t="shared" si="69"/>
        <v>94</v>
      </c>
      <c r="S108">
        <f t="shared" si="70"/>
        <v>311.21757584993554</v>
      </c>
      <c r="T108">
        <f t="shared" si="71"/>
        <v>38.067575849935565</v>
      </c>
      <c r="U108">
        <v>51.3</v>
      </c>
      <c r="V108">
        <v>153</v>
      </c>
      <c r="W108">
        <f t="shared" si="72"/>
        <v>9.4E-2</v>
      </c>
      <c r="X108">
        <f t="shared" si="73"/>
        <v>-2.364460496712133</v>
      </c>
      <c r="Y108" s="3">
        <f t="shared" si="74"/>
        <v>94</v>
      </c>
      <c r="Z108">
        <f t="shared" si="75"/>
        <v>297.11691162671713</v>
      </c>
      <c r="AA108">
        <f t="shared" si="76"/>
        <v>23.966911626717149</v>
      </c>
      <c r="AB108">
        <v>69.5</v>
      </c>
      <c r="AC108">
        <v>151</v>
      </c>
      <c r="AD108">
        <f t="shared" si="77"/>
        <v>9.4E-2</v>
      </c>
      <c r="AE108">
        <f t="shared" si="78"/>
        <v>-2.364460496712133</v>
      </c>
      <c r="AF108">
        <f t="shared" si="79"/>
        <v>94</v>
      </c>
      <c r="AG108">
        <f t="shared" si="80"/>
        <v>407.24412458492077</v>
      </c>
      <c r="AH108">
        <f t="shared" si="81"/>
        <v>134.09412458492079</v>
      </c>
      <c r="AI108">
        <v>66.5</v>
      </c>
      <c r="AJ108">
        <v>155</v>
      </c>
      <c r="AK108">
        <f t="shared" si="82"/>
        <v>9.4E-2</v>
      </c>
      <c r="AL108">
        <f t="shared" si="83"/>
        <v>-2.364460496712133</v>
      </c>
      <c r="AM108">
        <f t="shared" si="84"/>
        <v>94</v>
      </c>
      <c r="AN108">
        <f t="shared" si="85"/>
        <v>380.74123399665933</v>
      </c>
      <c r="AO108">
        <f t="shared" si="86"/>
        <v>107.59123399665935</v>
      </c>
      <c r="AP108">
        <v>69.5</v>
      </c>
      <c r="AQ108">
        <v>134</v>
      </c>
      <c r="AR108">
        <f t="shared" si="87"/>
        <v>9.4E-2</v>
      </c>
      <c r="AS108">
        <f t="shared" si="88"/>
        <v>-2.364460496712133</v>
      </c>
      <c r="AT108">
        <f t="shared" si="89"/>
        <v>94</v>
      </c>
      <c r="AU108">
        <f t="shared" si="90"/>
        <v>452.29932014791137</v>
      </c>
      <c r="AV108">
        <f t="shared" si="91"/>
        <v>179.1493201479114</v>
      </c>
      <c r="AW108" s="3">
        <f t="shared" si="92"/>
        <v>94</v>
      </c>
      <c r="AX108" s="3">
        <f t="shared" si="93"/>
        <v>90.987480935150927</v>
      </c>
      <c r="AY108" s="3">
        <f t="shared" si="94"/>
        <v>38.067575849935565</v>
      </c>
      <c r="BF108" s="3">
        <v>94</v>
      </c>
      <c r="BG108" s="3">
        <f t="shared" si="96"/>
        <v>9.4</v>
      </c>
      <c r="BH108" s="3">
        <f t="shared" si="97"/>
        <v>0.97312785359969867</v>
      </c>
      <c r="BI108" s="3">
        <f t="shared" si="98"/>
        <v>317.72198074586129</v>
      </c>
      <c r="BJ108" s="3">
        <f t="shared" si="99"/>
        <v>44.57198074586131</v>
      </c>
      <c r="BK108">
        <v>58.2</v>
      </c>
      <c r="BL108">
        <v>138</v>
      </c>
      <c r="BM108">
        <f t="shared" si="138"/>
        <v>9.4E-2</v>
      </c>
      <c r="BN108">
        <f t="shared" si="139"/>
        <v>-2.364460496712133</v>
      </c>
      <c r="BO108">
        <f t="shared" si="101"/>
        <v>94</v>
      </c>
      <c r="BP108">
        <f t="shared" si="120"/>
        <v>369.15042429979849</v>
      </c>
      <c r="BQ108">
        <f t="shared" si="121"/>
        <v>96.00042429979851</v>
      </c>
      <c r="BR108" s="3">
        <v>67.8</v>
      </c>
      <c r="BS108" s="3">
        <v>147</v>
      </c>
      <c r="BT108">
        <f t="shared" si="122"/>
        <v>9.4E-2</v>
      </c>
      <c r="BU108">
        <f t="shared" si="123"/>
        <v>-2.364460496712133</v>
      </c>
      <c r="BV108" s="3">
        <f t="shared" si="124"/>
        <v>94</v>
      </c>
      <c r="BW108">
        <f t="shared" si="125"/>
        <v>406.81796475608155</v>
      </c>
      <c r="BX108">
        <f t="shared" si="126"/>
        <v>133.66796475608157</v>
      </c>
      <c r="BY108" s="3">
        <v>70.3</v>
      </c>
      <c r="BZ108" s="3">
        <v>143</v>
      </c>
      <c r="CA108">
        <f t="shared" si="127"/>
        <v>9.4E-2</v>
      </c>
      <c r="CB108">
        <f t="shared" si="128"/>
        <v>-2.364460496712133</v>
      </c>
      <c r="CC108" s="3">
        <f t="shared" si="110"/>
        <v>94</v>
      </c>
      <c r="CD108">
        <f t="shared" si="129"/>
        <v>432.19168569601692</v>
      </c>
      <c r="CE108">
        <f t="shared" si="130"/>
        <v>159.04168569601694</v>
      </c>
    </row>
    <row r="109" spans="5:83" x14ac:dyDescent="0.35">
      <c r="E109">
        <v>63.6</v>
      </c>
      <c r="F109">
        <v>155</v>
      </c>
      <c r="G109">
        <f t="shared" si="131"/>
        <v>9.5000000000000001E-2</v>
      </c>
      <c r="H109">
        <f t="shared" si="132"/>
        <v>-2.353878387381596</v>
      </c>
      <c r="I109">
        <f t="shared" si="133"/>
        <v>95</v>
      </c>
      <c r="J109">
        <f t="shared" si="134"/>
        <v>364.32100831522411</v>
      </c>
      <c r="K109">
        <f t="shared" si="135"/>
        <v>91.171008315224128</v>
      </c>
      <c r="L109" s="3">
        <f t="shared" si="136"/>
        <v>95</v>
      </c>
      <c r="N109">
        <v>50</v>
      </c>
      <c r="O109">
        <v>141</v>
      </c>
      <c r="P109">
        <f t="shared" si="67"/>
        <v>9.5000000000000001E-2</v>
      </c>
      <c r="Q109">
        <f t="shared" si="68"/>
        <v>-2.353878387381596</v>
      </c>
      <c r="R109" s="3">
        <f t="shared" si="69"/>
        <v>95</v>
      </c>
      <c r="S109">
        <f t="shared" si="70"/>
        <v>311.38810731172453</v>
      </c>
      <c r="T109">
        <f t="shared" si="71"/>
        <v>38.238107311724548</v>
      </c>
      <c r="U109">
        <v>51.3</v>
      </c>
      <c r="V109">
        <v>153</v>
      </c>
      <c r="W109">
        <f t="shared" si="72"/>
        <v>9.5000000000000001E-2</v>
      </c>
      <c r="X109">
        <f t="shared" si="73"/>
        <v>-2.353878387381596</v>
      </c>
      <c r="Y109" s="3">
        <f t="shared" si="74"/>
        <v>95</v>
      </c>
      <c r="Z109">
        <f t="shared" si="75"/>
        <v>297.26839575367063</v>
      </c>
      <c r="AA109">
        <f t="shared" si="76"/>
        <v>24.118395753670654</v>
      </c>
      <c r="AB109">
        <v>69.5</v>
      </c>
      <c r="AC109">
        <v>151</v>
      </c>
      <c r="AD109">
        <f t="shared" si="77"/>
        <v>9.5000000000000001E-2</v>
      </c>
      <c r="AE109">
        <f t="shared" si="78"/>
        <v>-2.353878387381596</v>
      </c>
      <c r="AF109">
        <f t="shared" si="79"/>
        <v>95</v>
      </c>
      <c r="AG109">
        <f t="shared" si="80"/>
        <v>407.45419127577833</v>
      </c>
      <c r="AH109">
        <f t="shared" si="81"/>
        <v>134.30419127577835</v>
      </c>
      <c r="AI109">
        <v>66.5</v>
      </c>
      <c r="AJ109">
        <v>155</v>
      </c>
      <c r="AK109">
        <f t="shared" si="82"/>
        <v>9.5000000000000001E-2</v>
      </c>
      <c r="AL109">
        <f t="shared" si="83"/>
        <v>-2.353878387381596</v>
      </c>
      <c r="AM109">
        <f t="shared" si="84"/>
        <v>95</v>
      </c>
      <c r="AN109">
        <f t="shared" si="85"/>
        <v>380.9331297635598</v>
      </c>
      <c r="AO109">
        <f t="shared" si="86"/>
        <v>107.78312976355983</v>
      </c>
      <c r="AP109">
        <v>69.5</v>
      </c>
      <c r="AQ109">
        <v>134</v>
      </c>
      <c r="AR109">
        <f t="shared" si="87"/>
        <v>9.5000000000000001E-2</v>
      </c>
      <c r="AS109">
        <f t="shared" si="88"/>
        <v>-2.353878387381596</v>
      </c>
      <c r="AT109">
        <f t="shared" si="89"/>
        <v>95</v>
      </c>
      <c r="AU109">
        <f t="shared" si="90"/>
        <v>452.55845402588267</v>
      </c>
      <c r="AV109">
        <f t="shared" si="91"/>
        <v>179.40845402588269</v>
      </c>
      <c r="AW109" s="3">
        <f t="shared" si="92"/>
        <v>95</v>
      </c>
      <c r="AX109" s="3">
        <f t="shared" si="93"/>
        <v>91.171008315224128</v>
      </c>
      <c r="AY109" s="3">
        <f t="shared" si="94"/>
        <v>38.238107311724548</v>
      </c>
      <c r="BF109" s="3">
        <v>95</v>
      </c>
      <c r="BG109" s="3">
        <f t="shared" si="96"/>
        <v>9.5</v>
      </c>
      <c r="BH109" s="3">
        <f t="shared" si="97"/>
        <v>0.97772360528884772</v>
      </c>
      <c r="BI109" s="3">
        <f t="shared" si="98"/>
        <v>317.927432158366</v>
      </c>
      <c r="BJ109" s="3">
        <f t="shared" si="99"/>
        <v>44.777432158366025</v>
      </c>
      <c r="BK109">
        <v>58.2</v>
      </c>
      <c r="BL109">
        <v>138</v>
      </c>
      <c r="BM109">
        <f t="shared" si="138"/>
        <v>9.5000000000000001E-2</v>
      </c>
      <c r="BN109">
        <f t="shared" si="139"/>
        <v>-2.353878387381596</v>
      </c>
      <c r="BO109">
        <f t="shared" si="101"/>
        <v>95</v>
      </c>
      <c r="BP109">
        <f t="shared" si="120"/>
        <v>369.35655115407047</v>
      </c>
      <c r="BQ109">
        <f t="shared" si="121"/>
        <v>96.206551154070496</v>
      </c>
      <c r="BR109" s="3">
        <v>67.8</v>
      </c>
      <c r="BS109" s="3">
        <v>147</v>
      </c>
      <c r="BT109">
        <f t="shared" si="122"/>
        <v>9.5000000000000001E-2</v>
      </c>
      <c r="BU109">
        <f t="shared" si="123"/>
        <v>-2.353878387381596</v>
      </c>
      <c r="BV109" s="3">
        <f t="shared" si="124"/>
        <v>95</v>
      </c>
      <c r="BW109">
        <f t="shared" si="125"/>
        <v>407.03285083063679</v>
      </c>
      <c r="BX109">
        <f t="shared" si="126"/>
        <v>133.88285083063681</v>
      </c>
      <c r="BY109" s="3">
        <v>70.3</v>
      </c>
      <c r="BZ109" s="3">
        <v>143</v>
      </c>
      <c r="CA109">
        <f t="shared" si="127"/>
        <v>9.5000000000000001E-2</v>
      </c>
      <c r="CB109">
        <f t="shared" si="128"/>
        <v>-2.353878387381596</v>
      </c>
      <c r="CC109" s="3">
        <f t="shared" si="110"/>
        <v>95</v>
      </c>
      <c r="CD109">
        <f t="shared" si="129"/>
        <v>432.42559142164708</v>
      </c>
      <c r="CE109">
        <f t="shared" si="130"/>
        <v>159.27559142164711</v>
      </c>
    </row>
    <row r="110" spans="5:83" x14ac:dyDescent="0.35">
      <c r="E110">
        <v>63.6</v>
      </c>
      <c r="F110">
        <v>155</v>
      </c>
      <c r="G110">
        <f t="shared" si="131"/>
        <v>9.6000000000000002E-2</v>
      </c>
      <c r="H110">
        <f t="shared" si="132"/>
        <v>-2.3434070875143007</v>
      </c>
      <c r="I110">
        <f t="shared" si="133"/>
        <v>96</v>
      </c>
      <c r="J110">
        <f t="shared" si="134"/>
        <v>364.50279610025729</v>
      </c>
      <c r="K110">
        <f t="shared" si="135"/>
        <v>91.352796100257308</v>
      </c>
      <c r="L110" s="3">
        <f t="shared" si="136"/>
        <v>96</v>
      </c>
      <c r="N110">
        <v>50</v>
      </c>
      <c r="O110">
        <v>141</v>
      </c>
      <c r="P110">
        <f t="shared" si="67"/>
        <v>9.6000000000000002E-2</v>
      </c>
      <c r="Q110">
        <f t="shared" si="68"/>
        <v>-2.3434070875143007</v>
      </c>
      <c r="R110" s="3">
        <f t="shared" si="69"/>
        <v>96</v>
      </c>
      <c r="S110">
        <f t="shared" si="70"/>
        <v>311.55703713077298</v>
      </c>
      <c r="T110">
        <f t="shared" si="71"/>
        <v>38.407037130773006</v>
      </c>
      <c r="U110">
        <v>51.3</v>
      </c>
      <c r="V110">
        <v>153</v>
      </c>
      <c r="W110">
        <f t="shared" si="72"/>
        <v>9.6000000000000002E-2</v>
      </c>
      <c r="X110">
        <f t="shared" si="73"/>
        <v>-2.3434070875143007</v>
      </c>
      <c r="Y110" s="3">
        <f t="shared" si="74"/>
        <v>96</v>
      </c>
      <c r="Z110">
        <f t="shared" si="75"/>
        <v>297.41844575665704</v>
      </c>
      <c r="AA110">
        <f t="shared" si="76"/>
        <v>24.268445756657059</v>
      </c>
      <c r="AB110">
        <v>69.5</v>
      </c>
      <c r="AC110">
        <v>151</v>
      </c>
      <c r="AD110">
        <f t="shared" si="77"/>
        <v>9.6000000000000002E-2</v>
      </c>
      <c r="AE110">
        <f t="shared" si="78"/>
        <v>-2.3434070875143007</v>
      </c>
      <c r="AF110">
        <f t="shared" si="79"/>
        <v>96</v>
      </c>
      <c r="AG110">
        <f t="shared" si="80"/>
        <v>407.66227170715797</v>
      </c>
      <c r="AH110">
        <f t="shared" si="81"/>
        <v>134.51227170715799</v>
      </c>
      <c r="AI110">
        <v>66.5</v>
      </c>
      <c r="AJ110">
        <v>155</v>
      </c>
      <c r="AK110">
        <f t="shared" si="82"/>
        <v>9.6000000000000002E-2</v>
      </c>
      <c r="AL110">
        <f t="shared" si="83"/>
        <v>-2.3434070875143007</v>
      </c>
      <c r="AM110">
        <f t="shared" si="84"/>
        <v>96</v>
      </c>
      <c r="AN110">
        <f t="shared" si="85"/>
        <v>381.1232066142627</v>
      </c>
      <c r="AO110">
        <f t="shared" si="86"/>
        <v>107.97320661426272</v>
      </c>
      <c r="AP110">
        <v>69.5</v>
      </c>
      <c r="AQ110">
        <v>134</v>
      </c>
      <c r="AR110">
        <f t="shared" si="87"/>
        <v>9.6000000000000002E-2</v>
      </c>
      <c r="AS110">
        <f t="shared" si="88"/>
        <v>-2.3434070875143007</v>
      </c>
      <c r="AT110">
        <f t="shared" si="89"/>
        <v>96</v>
      </c>
      <c r="AU110">
        <f t="shared" si="90"/>
        <v>452.8151668573268</v>
      </c>
      <c r="AV110">
        <f t="shared" si="91"/>
        <v>179.66516685732682</v>
      </c>
      <c r="AW110" s="3">
        <f t="shared" si="92"/>
        <v>96</v>
      </c>
      <c r="AX110" s="3">
        <f t="shared" si="93"/>
        <v>91.352796100257308</v>
      </c>
      <c r="AY110" s="3">
        <f t="shared" si="94"/>
        <v>38.407037130773006</v>
      </c>
      <c r="BF110" s="3">
        <v>96</v>
      </c>
      <c r="BG110" s="3">
        <f t="shared" si="96"/>
        <v>9.6</v>
      </c>
      <c r="BH110" s="3">
        <f t="shared" si="97"/>
        <v>0.98227123303956843</v>
      </c>
      <c r="BI110" s="3">
        <f t="shared" si="98"/>
        <v>318.13102960793111</v>
      </c>
      <c r="BJ110" s="3">
        <f t="shared" si="99"/>
        <v>44.981029607931134</v>
      </c>
      <c r="BK110">
        <v>58.2</v>
      </c>
      <c r="BL110">
        <v>138</v>
      </c>
      <c r="BM110">
        <f t="shared" si="138"/>
        <v>9.6000000000000002E-2</v>
      </c>
      <c r="BN110">
        <f t="shared" si="139"/>
        <v>-2.3434070875143007</v>
      </c>
      <c r="BO110">
        <f t="shared" si="101"/>
        <v>96</v>
      </c>
      <c r="BP110">
        <f t="shared" si="120"/>
        <v>369.5607462894464</v>
      </c>
      <c r="BQ110">
        <f t="shared" si="121"/>
        <v>96.410746289446422</v>
      </c>
      <c r="BR110" s="3">
        <v>67.8</v>
      </c>
      <c r="BS110" s="3">
        <v>147</v>
      </c>
      <c r="BT110">
        <f t="shared" si="122"/>
        <v>9.6000000000000002E-2</v>
      </c>
      <c r="BU110">
        <f t="shared" si="123"/>
        <v>-2.3434070875143007</v>
      </c>
      <c r="BV110" s="3">
        <f t="shared" si="124"/>
        <v>96</v>
      </c>
      <c r="BW110">
        <f t="shared" si="125"/>
        <v>407.24571032226169</v>
      </c>
      <c r="BX110">
        <f t="shared" si="126"/>
        <v>134.09571032226171</v>
      </c>
      <c r="BY110" s="3">
        <v>70.3</v>
      </c>
      <c r="BZ110" s="3">
        <v>143</v>
      </c>
      <c r="CA110">
        <f t="shared" si="127"/>
        <v>9.6000000000000002E-2</v>
      </c>
      <c r="CB110">
        <f t="shared" si="128"/>
        <v>-2.3434070875143007</v>
      </c>
      <c r="CC110" s="3">
        <f t="shared" si="110"/>
        <v>96</v>
      </c>
      <c r="CD110">
        <f t="shared" si="129"/>
        <v>432.65729718174867</v>
      </c>
      <c r="CE110">
        <f t="shared" si="130"/>
        <v>159.5072971817487</v>
      </c>
    </row>
    <row r="111" spans="5:83" x14ac:dyDescent="0.35">
      <c r="E111">
        <v>63.6</v>
      </c>
      <c r="F111">
        <v>155</v>
      </c>
      <c r="G111">
        <f t="shared" si="131"/>
        <v>9.7000000000000003E-2</v>
      </c>
      <c r="H111">
        <f t="shared" si="132"/>
        <v>-2.333044300478754</v>
      </c>
      <c r="I111">
        <f t="shared" si="133"/>
        <v>97</v>
      </c>
      <c r="J111">
        <f t="shared" si="134"/>
        <v>364.68287873397736</v>
      </c>
      <c r="K111">
        <f t="shared" si="135"/>
        <v>91.532878733977384</v>
      </c>
      <c r="L111" s="3">
        <f t="shared" si="136"/>
        <v>97</v>
      </c>
      <c r="N111">
        <v>50</v>
      </c>
      <c r="O111">
        <v>141</v>
      </c>
      <c r="P111">
        <f t="shared" si="67"/>
        <v>9.7000000000000003E-2</v>
      </c>
      <c r="Q111">
        <f t="shared" si="68"/>
        <v>-2.333044300478754</v>
      </c>
      <c r="R111" s="3">
        <f t="shared" si="69"/>
        <v>97</v>
      </c>
      <c r="S111">
        <f t="shared" si="70"/>
        <v>311.7243968986723</v>
      </c>
      <c r="T111">
        <f t="shared" si="71"/>
        <v>38.574396898672319</v>
      </c>
      <c r="U111">
        <v>51.3</v>
      </c>
      <c r="V111">
        <v>153</v>
      </c>
      <c r="W111">
        <f t="shared" si="72"/>
        <v>9.7000000000000003E-2</v>
      </c>
      <c r="X111">
        <f t="shared" si="73"/>
        <v>-2.333044300478754</v>
      </c>
      <c r="Y111" s="3">
        <f t="shared" si="74"/>
        <v>97</v>
      </c>
      <c r="Z111">
        <f t="shared" si="75"/>
        <v>297.56709001667593</v>
      </c>
      <c r="AA111">
        <f t="shared" si="76"/>
        <v>24.417090016675957</v>
      </c>
      <c r="AB111">
        <v>69.5</v>
      </c>
      <c r="AC111">
        <v>151</v>
      </c>
      <c r="AD111">
        <f t="shared" si="77"/>
        <v>9.7000000000000003E-2</v>
      </c>
      <c r="AE111">
        <f t="shared" si="78"/>
        <v>-2.333044300478754</v>
      </c>
      <c r="AF111">
        <f t="shared" si="79"/>
        <v>97</v>
      </c>
      <c r="AG111">
        <f t="shared" si="80"/>
        <v>407.86840516625944</v>
      </c>
      <c r="AH111">
        <f t="shared" si="81"/>
        <v>134.71840516625946</v>
      </c>
      <c r="AI111">
        <v>66.5</v>
      </c>
      <c r="AJ111">
        <v>155</v>
      </c>
      <c r="AK111">
        <f t="shared" si="82"/>
        <v>9.7000000000000003E-2</v>
      </c>
      <c r="AL111">
        <f t="shared" si="83"/>
        <v>-2.333044300478754</v>
      </c>
      <c r="AM111">
        <f t="shared" si="84"/>
        <v>97</v>
      </c>
      <c r="AN111">
        <f t="shared" si="85"/>
        <v>381.31150056304239</v>
      </c>
      <c r="AO111">
        <f t="shared" si="86"/>
        <v>108.16150056304241</v>
      </c>
      <c r="AP111">
        <v>69.5</v>
      </c>
      <c r="AQ111">
        <v>134</v>
      </c>
      <c r="AR111">
        <f t="shared" si="87"/>
        <v>9.7000000000000003E-2</v>
      </c>
      <c r="AS111">
        <f t="shared" si="88"/>
        <v>-2.333044300478754</v>
      </c>
      <c r="AT111">
        <f t="shared" si="89"/>
        <v>97</v>
      </c>
      <c r="AU111">
        <f t="shared" si="90"/>
        <v>453.06950629350774</v>
      </c>
      <c r="AV111">
        <f t="shared" si="91"/>
        <v>179.91950629350777</v>
      </c>
      <c r="AW111" s="3">
        <f t="shared" si="92"/>
        <v>97</v>
      </c>
      <c r="AX111" s="3">
        <f t="shared" si="93"/>
        <v>91.532878733977384</v>
      </c>
      <c r="AY111" s="3">
        <f t="shared" si="94"/>
        <v>38.574396898672319</v>
      </c>
      <c r="BF111" s="3">
        <v>97</v>
      </c>
      <c r="BG111" s="3">
        <f t="shared" si="96"/>
        <v>9.6999999999999993</v>
      </c>
      <c r="BH111" s="3">
        <f t="shared" si="97"/>
        <v>0.98677173426624487</v>
      </c>
      <c r="BI111" s="3">
        <f t="shared" si="98"/>
        <v>318.33280908995312</v>
      </c>
      <c r="BJ111" s="3">
        <f t="shared" si="99"/>
        <v>45.182809089953139</v>
      </c>
      <c r="BK111">
        <v>58.2</v>
      </c>
      <c r="BL111">
        <v>138</v>
      </c>
      <c r="BM111">
        <f t="shared" si="138"/>
        <v>9.7000000000000003E-2</v>
      </c>
      <c r="BN111">
        <f t="shared" si="139"/>
        <v>-2.333044300478754</v>
      </c>
      <c r="BO111">
        <f t="shared" si="101"/>
        <v>97</v>
      </c>
      <c r="BP111">
        <f t="shared" si="120"/>
        <v>369.76304777381705</v>
      </c>
      <c r="BQ111">
        <f t="shared" si="121"/>
        <v>96.613047773817073</v>
      </c>
      <c r="BR111" s="3">
        <v>67.8</v>
      </c>
      <c r="BS111" s="3">
        <v>147</v>
      </c>
      <c r="BT111">
        <f t="shared" si="122"/>
        <v>9.7000000000000003E-2</v>
      </c>
      <c r="BU111">
        <f t="shared" si="123"/>
        <v>-2.333044300478754</v>
      </c>
      <c r="BV111" s="3">
        <f t="shared" si="124"/>
        <v>97</v>
      </c>
      <c r="BW111">
        <f t="shared" si="125"/>
        <v>407.45658327263305</v>
      </c>
      <c r="BX111">
        <f t="shared" si="126"/>
        <v>134.30658327263308</v>
      </c>
      <c r="BY111" s="3">
        <v>70.3</v>
      </c>
      <c r="BZ111" s="3">
        <v>143</v>
      </c>
      <c r="CA111">
        <f t="shared" si="127"/>
        <v>9.7000000000000003E-2</v>
      </c>
      <c r="CB111">
        <f t="shared" si="128"/>
        <v>-2.333044300478754</v>
      </c>
      <c r="CC111" s="3">
        <f t="shared" si="110"/>
        <v>97</v>
      </c>
      <c r="CD111">
        <f t="shared" si="129"/>
        <v>432.88684639482153</v>
      </c>
      <c r="CE111">
        <f t="shared" si="130"/>
        <v>159.73684639482155</v>
      </c>
    </row>
    <row r="112" spans="5:83" x14ac:dyDescent="0.35">
      <c r="E112">
        <v>63.6</v>
      </c>
      <c r="F112">
        <v>155</v>
      </c>
      <c r="G112">
        <f t="shared" si="131"/>
        <v>9.8000000000000004E-2</v>
      </c>
      <c r="H112">
        <f t="shared" si="132"/>
        <v>-2.322787800311565</v>
      </c>
      <c r="I112">
        <f t="shared" si="133"/>
        <v>98</v>
      </c>
      <c r="J112">
        <f t="shared" si="134"/>
        <v>364.86128963094762</v>
      </c>
      <c r="K112">
        <f t="shared" si="135"/>
        <v>91.711289630947647</v>
      </c>
      <c r="L112" s="3">
        <f t="shared" si="136"/>
        <v>98</v>
      </c>
      <c r="N112">
        <v>50</v>
      </c>
      <c r="O112">
        <v>141</v>
      </c>
      <c r="P112">
        <f t="shared" si="67"/>
        <v>9.8000000000000004E-2</v>
      </c>
      <c r="Q112">
        <f t="shared" si="68"/>
        <v>-2.322787800311565</v>
      </c>
      <c r="R112" s="3">
        <f t="shared" si="69"/>
        <v>98</v>
      </c>
      <c r="S112">
        <f t="shared" si="70"/>
        <v>311.89021726530024</v>
      </c>
      <c r="T112">
        <f t="shared" si="71"/>
        <v>38.740217265300259</v>
      </c>
      <c r="U112">
        <v>51.3</v>
      </c>
      <c r="V112">
        <v>153</v>
      </c>
      <c r="W112">
        <f t="shared" si="72"/>
        <v>9.8000000000000004E-2</v>
      </c>
      <c r="X112">
        <f t="shared" si="73"/>
        <v>-2.322787800311565</v>
      </c>
      <c r="Y112" s="3">
        <f t="shared" si="74"/>
        <v>98</v>
      </c>
      <c r="Z112">
        <f t="shared" si="75"/>
        <v>297.71435606698276</v>
      </c>
      <c r="AA112">
        <f t="shared" si="76"/>
        <v>24.564356066982782</v>
      </c>
      <c r="AB112">
        <v>69.5</v>
      </c>
      <c r="AC112">
        <v>151</v>
      </c>
      <c r="AD112">
        <f t="shared" si="77"/>
        <v>9.8000000000000004E-2</v>
      </c>
      <c r="AE112">
        <f t="shared" si="78"/>
        <v>-2.322787800311565</v>
      </c>
      <c r="AF112">
        <f t="shared" si="79"/>
        <v>98</v>
      </c>
      <c r="AG112">
        <f t="shared" si="80"/>
        <v>408.0726297671477</v>
      </c>
      <c r="AH112">
        <f t="shared" si="81"/>
        <v>134.92262976714773</v>
      </c>
      <c r="AI112">
        <v>66.5</v>
      </c>
      <c r="AJ112">
        <v>155</v>
      </c>
      <c r="AK112">
        <f t="shared" si="82"/>
        <v>9.8000000000000004E-2</v>
      </c>
      <c r="AL112">
        <f t="shared" si="83"/>
        <v>-2.322787800311565</v>
      </c>
      <c r="AM112">
        <f t="shared" si="84"/>
        <v>98</v>
      </c>
      <c r="AN112">
        <f t="shared" si="85"/>
        <v>381.49804654808202</v>
      </c>
      <c r="AO112">
        <f t="shared" si="86"/>
        <v>108.34804654808204</v>
      </c>
      <c r="AP112">
        <v>69.5</v>
      </c>
      <c r="AQ112">
        <v>134</v>
      </c>
      <c r="AR112">
        <f t="shared" si="87"/>
        <v>9.8000000000000004E-2</v>
      </c>
      <c r="AS112">
        <f t="shared" si="88"/>
        <v>-2.322787800311565</v>
      </c>
      <c r="AT112">
        <f t="shared" si="89"/>
        <v>98</v>
      </c>
      <c r="AU112">
        <f t="shared" si="90"/>
        <v>453.32151856713904</v>
      </c>
      <c r="AV112">
        <f t="shared" si="91"/>
        <v>180.17151856713906</v>
      </c>
      <c r="AW112" s="3">
        <f t="shared" si="92"/>
        <v>98</v>
      </c>
      <c r="AX112" s="3">
        <f t="shared" si="93"/>
        <v>91.711289630947647</v>
      </c>
      <c r="AY112" s="3">
        <f t="shared" si="94"/>
        <v>38.740217265300259</v>
      </c>
      <c r="BF112" s="3">
        <v>98</v>
      </c>
      <c r="BG112" s="3">
        <f t="shared" si="96"/>
        <v>9.8000000000000007</v>
      </c>
      <c r="BH112" s="3">
        <f t="shared" si="97"/>
        <v>0.99122607569249488</v>
      </c>
      <c r="BI112" s="3">
        <f t="shared" si="98"/>
        <v>318.53280553715558</v>
      </c>
      <c r="BJ112" s="3">
        <f t="shared" si="99"/>
        <v>45.382805537155605</v>
      </c>
      <c r="BK112">
        <v>58.2</v>
      </c>
      <c r="BL112">
        <v>138</v>
      </c>
      <c r="BM112">
        <f t="shared" si="138"/>
        <v>9.8000000000000004E-2</v>
      </c>
      <c r="BN112">
        <f t="shared" si="139"/>
        <v>-2.322787800311565</v>
      </c>
      <c r="BO112">
        <f t="shared" si="101"/>
        <v>98</v>
      </c>
      <c r="BP112">
        <f t="shared" si="120"/>
        <v>369.96349254093883</v>
      </c>
      <c r="BQ112">
        <f t="shared" si="121"/>
        <v>96.813492540938853</v>
      </c>
      <c r="BR112" s="3">
        <v>67.8</v>
      </c>
      <c r="BS112" s="3">
        <v>147</v>
      </c>
      <c r="BT112">
        <f t="shared" si="122"/>
        <v>9.8000000000000004E-2</v>
      </c>
      <c r="BU112">
        <f t="shared" si="123"/>
        <v>-2.322787800311565</v>
      </c>
      <c r="BV112" s="3">
        <f t="shared" si="124"/>
        <v>98</v>
      </c>
      <c r="BW112">
        <f t="shared" si="125"/>
        <v>407.66550852856204</v>
      </c>
      <c r="BX112">
        <f t="shared" si="126"/>
        <v>134.51550852856207</v>
      </c>
      <c r="BY112" s="3">
        <v>70.3</v>
      </c>
      <c r="BZ112" s="3">
        <v>143</v>
      </c>
      <c r="CA112">
        <f t="shared" si="127"/>
        <v>9.8000000000000004E-2</v>
      </c>
      <c r="CB112">
        <f t="shared" si="128"/>
        <v>-2.322787800311565</v>
      </c>
      <c r="CC112" s="3">
        <f t="shared" si="110"/>
        <v>98</v>
      </c>
      <c r="CD112">
        <f t="shared" si="129"/>
        <v>433.11428118463687</v>
      </c>
      <c r="CE112">
        <f t="shared" si="130"/>
        <v>159.96428118463689</v>
      </c>
    </row>
    <row r="113" spans="5:83" x14ac:dyDescent="0.35">
      <c r="E113">
        <v>63.6</v>
      </c>
      <c r="F113">
        <v>155</v>
      </c>
      <c r="G113">
        <f t="shared" si="131"/>
        <v>9.9000000000000005E-2</v>
      </c>
      <c r="H113">
        <f t="shared" si="132"/>
        <v>-2.312635428847547</v>
      </c>
      <c r="I113">
        <f t="shared" si="133"/>
        <v>99</v>
      </c>
      <c r="J113">
        <f t="shared" si="134"/>
        <v>365.03806121747289</v>
      </c>
      <c r="K113">
        <f t="shared" si="135"/>
        <v>91.888061217472909</v>
      </c>
      <c r="L113" s="3">
        <f t="shared" si="136"/>
        <v>99</v>
      </c>
      <c r="N113">
        <v>50</v>
      </c>
      <c r="O113">
        <v>141</v>
      </c>
      <c r="P113">
        <f t="shared" si="67"/>
        <v>9.9000000000000005E-2</v>
      </c>
      <c r="Q113">
        <f t="shared" si="68"/>
        <v>-2.312635428847547</v>
      </c>
      <c r="R113" s="3">
        <f t="shared" si="69"/>
        <v>99</v>
      </c>
      <c r="S113">
        <f t="shared" si="70"/>
        <v>312.0545279761871</v>
      </c>
      <c r="T113">
        <f t="shared" si="71"/>
        <v>38.904527976187126</v>
      </c>
      <c r="U113">
        <v>51.3</v>
      </c>
      <c r="V113">
        <v>153</v>
      </c>
      <c r="W113">
        <f t="shared" si="72"/>
        <v>9.9000000000000005E-2</v>
      </c>
      <c r="X113">
        <f t="shared" si="73"/>
        <v>-2.312635428847547</v>
      </c>
      <c r="Y113" s="3">
        <f t="shared" si="74"/>
        <v>99</v>
      </c>
      <c r="Z113">
        <f t="shared" si="75"/>
        <v>297.86027062677641</v>
      </c>
      <c r="AA113">
        <f t="shared" si="76"/>
        <v>24.710270626776435</v>
      </c>
      <c r="AB113">
        <v>69.5</v>
      </c>
      <c r="AC113">
        <v>151</v>
      </c>
      <c r="AD113">
        <f t="shared" si="77"/>
        <v>9.9000000000000005E-2</v>
      </c>
      <c r="AE113">
        <f t="shared" si="78"/>
        <v>-2.312635428847547</v>
      </c>
      <c r="AF113">
        <f t="shared" si="79"/>
        <v>99</v>
      </c>
      <c r="AG113">
        <f t="shared" si="80"/>
        <v>408.2749824973601</v>
      </c>
      <c r="AH113">
        <f t="shared" si="81"/>
        <v>135.12498249736012</v>
      </c>
      <c r="AI113">
        <v>66.5</v>
      </c>
      <c r="AJ113">
        <v>155</v>
      </c>
      <c r="AK113">
        <f t="shared" si="82"/>
        <v>9.9000000000000005E-2</v>
      </c>
      <c r="AL113">
        <f t="shared" si="83"/>
        <v>-2.312635428847547</v>
      </c>
      <c r="AM113">
        <f t="shared" si="84"/>
        <v>99</v>
      </c>
      <c r="AN113">
        <f t="shared" si="85"/>
        <v>381.68287847424449</v>
      </c>
      <c r="AO113">
        <f t="shared" si="86"/>
        <v>108.53287847424451</v>
      </c>
      <c r="AP113">
        <v>69.5</v>
      </c>
      <c r="AQ113">
        <v>134</v>
      </c>
      <c r="AR113">
        <f t="shared" si="87"/>
        <v>9.9000000000000005E-2</v>
      </c>
      <c r="AS113">
        <f t="shared" si="88"/>
        <v>-2.312635428847547</v>
      </c>
      <c r="AT113">
        <f t="shared" si="89"/>
        <v>99</v>
      </c>
      <c r="AU113">
        <f t="shared" si="90"/>
        <v>453.57124854861729</v>
      </c>
      <c r="AV113">
        <f t="shared" si="91"/>
        <v>180.42124854861731</v>
      </c>
      <c r="AW113" s="3">
        <f t="shared" si="92"/>
        <v>99</v>
      </c>
      <c r="AX113" s="3">
        <f t="shared" si="93"/>
        <v>91.888061217472909</v>
      </c>
      <c r="AY113" s="3">
        <f t="shared" si="94"/>
        <v>38.904527976187126</v>
      </c>
      <c r="BF113" s="3">
        <v>99</v>
      </c>
      <c r="BG113" s="3">
        <f t="shared" si="96"/>
        <v>9.9</v>
      </c>
      <c r="BH113" s="3">
        <f t="shared" si="97"/>
        <v>0.9956351945975499</v>
      </c>
      <c r="BI113" s="3">
        <f t="shared" si="98"/>
        <v>318.73105286146637</v>
      </c>
      <c r="BJ113" s="3">
        <f t="shared" si="99"/>
        <v>45.581052861466389</v>
      </c>
      <c r="BK113">
        <v>58.2</v>
      </c>
      <c r="BL113">
        <v>138</v>
      </c>
      <c r="BM113">
        <f t="shared" si="138"/>
        <v>9.9000000000000005E-2</v>
      </c>
      <c r="BN113">
        <f t="shared" si="139"/>
        <v>-2.312635428847547</v>
      </c>
      <c r="BO113">
        <f t="shared" si="101"/>
        <v>99</v>
      </c>
      <c r="BP113">
        <f t="shared" si="120"/>
        <v>370.16211643541703</v>
      </c>
      <c r="BQ113">
        <f t="shared" si="121"/>
        <v>97.012116435417056</v>
      </c>
      <c r="BR113" s="3">
        <v>67.8</v>
      </c>
      <c r="BS113" s="3">
        <v>147</v>
      </c>
      <c r="BT113">
        <f t="shared" si="122"/>
        <v>9.9000000000000005E-2</v>
      </c>
      <c r="BU113">
        <f t="shared" si="123"/>
        <v>-2.312635428847547</v>
      </c>
      <c r="BV113" s="3">
        <f t="shared" si="124"/>
        <v>99</v>
      </c>
      <c r="BW113">
        <f t="shared" si="125"/>
        <v>407.87252378944129</v>
      </c>
      <c r="BX113">
        <f t="shared" si="126"/>
        <v>134.72252378944131</v>
      </c>
      <c r="BY113" s="3">
        <v>70.3</v>
      </c>
      <c r="BZ113" s="3">
        <v>143</v>
      </c>
      <c r="CA113">
        <f t="shared" si="127"/>
        <v>9.9000000000000005E-2</v>
      </c>
      <c r="CB113">
        <f t="shared" si="128"/>
        <v>-2.312635428847547</v>
      </c>
      <c r="CC113" s="3">
        <f t="shared" si="110"/>
        <v>99</v>
      </c>
      <c r="CD113">
        <f t="shared" si="129"/>
        <v>433.33964243162427</v>
      </c>
      <c r="CE113">
        <f t="shared" si="130"/>
        <v>160.18964243162429</v>
      </c>
    </row>
    <row r="114" spans="5:83" x14ac:dyDescent="0.35">
      <c r="E114">
        <v>63.6</v>
      </c>
      <c r="F114">
        <v>155</v>
      </c>
      <c r="G114">
        <f t="shared" si="131"/>
        <v>0.1</v>
      </c>
      <c r="H114">
        <f t="shared" si="132"/>
        <v>-2.3025850929940455</v>
      </c>
      <c r="I114">
        <f t="shared" si="133"/>
        <v>100</v>
      </c>
      <c r="J114">
        <f t="shared" si="134"/>
        <v>365.2132249704847</v>
      </c>
      <c r="K114">
        <f t="shared" si="135"/>
        <v>92.063224970484725</v>
      </c>
      <c r="L114" s="3">
        <f t="shared" si="136"/>
        <v>100</v>
      </c>
      <c r="N114">
        <v>50</v>
      </c>
      <c r="O114">
        <v>141</v>
      </c>
      <c r="P114">
        <f t="shared" si="67"/>
        <v>0.1</v>
      </c>
      <c r="Q114">
        <f t="shared" si="68"/>
        <v>-2.3025850929940455</v>
      </c>
      <c r="R114" s="3">
        <f t="shared" si="69"/>
        <v>100</v>
      </c>
      <c r="S114">
        <f t="shared" si="70"/>
        <v>312.21735790803865</v>
      </c>
      <c r="T114">
        <f t="shared" si="71"/>
        <v>39.067357908038673</v>
      </c>
      <c r="U114">
        <v>51.3</v>
      </c>
      <c r="V114">
        <v>153</v>
      </c>
      <c r="W114">
        <f t="shared" si="72"/>
        <v>0.1</v>
      </c>
      <c r="X114">
        <f t="shared" si="73"/>
        <v>-2.3025850929940455</v>
      </c>
      <c r="Y114" s="3">
        <f t="shared" si="74"/>
        <v>100</v>
      </c>
      <c r="Z114">
        <f t="shared" si="75"/>
        <v>298.00485963322194</v>
      </c>
      <c r="AA114">
        <f t="shared" si="76"/>
        <v>24.854859633221963</v>
      </c>
      <c r="AB114">
        <v>69.5</v>
      </c>
      <c r="AC114">
        <v>151</v>
      </c>
      <c r="AD114">
        <f t="shared" si="77"/>
        <v>0.1</v>
      </c>
      <c r="AE114">
        <f t="shared" si="78"/>
        <v>-2.3025850929940455</v>
      </c>
      <c r="AF114">
        <f t="shared" si="79"/>
        <v>100</v>
      </c>
      <c r="AG114">
        <f t="shared" si="80"/>
        <v>408.47549926221086</v>
      </c>
      <c r="AH114">
        <f t="shared" si="81"/>
        <v>135.32549926221088</v>
      </c>
      <c r="AI114">
        <v>66.5</v>
      </c>
      <c r="AJ114">
        <v>155</v>
      </c>
      <c r="AK114">
        <f t="shared" si="82"/>
        <v>0.1</v>
      </c>
      <c r="AL114">
        <f t="shared" si="83"/>
        <v>-2.3025850929940455</v>
      </c>
      <c r="AM114">
        <f t="shared" si="84"/>
        <v>100</v>
      </c>
      <c r="AN114">
        <f t="shared" si="85"/>
        <v>381.86602925373006</v>
      </c>
      <c r="AO114">
        <f t="shared" si="86"/>
        <v>108.71602925373008</v>
      </c>
      <c r="AP114">
        <v>69.5</v>
      </c>
      <c r="AQ114">
        <v>134</v>
      </c>
      <c r="AR114">
        <f t="shared" si="87"/>
        <v>0.1</v>
      </c>
      <c r="AS114">
        <f t="shared" si="88"/>
        <v>-2.3025850929940455</v>
      </c>
      <c r="AT114">
        <f t="shared" si="89"/>
        <v>100</v>
      </c>
      <c r="AU114">
        <f t="shared" si="90"/>
        <v>453.81873979948278</v>
      </c>
      <c r="AV114">
        <f t="shared" si="91"/>
        <v>180.66873979948281</v>
      </c>
      <c r="AW114" s="3">
        <f t="shared" si="92"/>
        <v>100</v>
      </c>
      <c r="AX114" s="3">
        <f t="shared" si="93"/>
        <v>92.063224970484725</v>
      </c>
      <c r="AY114" s="3">
        <f t="shared" si="94"/>
        <v>39.067357908038673</v>
      </c>
      <c r="BF114" s="3">
        <v>100</v>
      </c>
      <c r="BG114" s="3">
        <f t="shared" si="96"/>
        <v>10</v>
      </c>
      <c r="BH114" s="3">
        <f t="shared" si="97"/>
        <v>1</v>
      </c>
      <c r="BI114" s="3">
        <f t="shared" si="98"/>
        <v>318.92758399383888</v>
      </c>
      <c r="BJ114" s="3">
        <f t="shared" si="99"/>
        <v>45.777583993838903</v>
      </c>
      <c r="BK114">
        <v>58.2</v>
      </c>
      <c r="BL114">
        <v>138</v>
      </c>
      <c r="BM114">
        <f t="shared" ref="BM114" si="140">BO114/1000</f>
        <v>0.1</v>
      </c>
      <c r="BN114">
        <f t="shared" ref="BN114" si="141">LN(BM114)</f>
        <v>-2.3025850929940455</v>
      </c>
      <c r="BO114">
        <f t="shared" si="101"/>
        <v>100</v>
      </c>
      <c r="BP114">
        <f t="shared" si="120"/>
        <v>370.35895425547062</v>
      </c>
      <c r="BQ114">
        <f t="shared" si="121"/>
        <v>97.208954255470644</v>
      </c>
      <c r="BR114" s="3">
        <v>67.8</v>
      </c>
      <c r="BS114" s="3">
        <v>147</v>
      </c>
      <c r="BT114">
        <f t="shared" si="122"/>
        <v>0.1</v>
      </c>
      <c r="BU114">
        <f t="shared" si="123"/>
        <v>-2.3025850929940455</v>
      </c>
      <c r="BV114" s="3">
        <f t="shared" si="124"/>
        <v>100</v>
      </c>
      <c r="BW114">
        <f t="shared" si="125"/>
        <v>408.07766565234965</v>
      </c>
      <c r="BX114">
        <f t="shared" si="126"/>
        <v>134.92766565234967</v>
      </c>
      <c r="BY114" s="3">
        <v>70.3</v>
      </c>
      <c r="BZ114" s="3">
        <v>143</v>
      </c>
      <c r="CA114">
        <f t="shared" si="127"/>
        <v>0.1</v>
      </c>
      <c r="CB114">
        <f t="shared" si="128"/>
        <v>-2.3025850929940455</v>
      </c>
      <c r="CC114" s="3">
        <f t="shared" si="110"/>
        <v>100</v>
      </c>
      <c r="CD114">
        <f t="shared" si="129"/>
        <v>433.56296982172233</v>
      </c>
      <c r="CE114">
        <f t="shared" si="130"/>
        <v>160.41296982172236</v>
      </c>
    </row>
    <row r="115" spans="5:83" x14ac:dyDescent="0.35">
      <c r="E115">
        <v>63.6</v>
      </c>
      <c r="F115">
        <v>155</v>
      </c>
      <c r="G115">
        <f t="shared" si="131"/>
        <v>0.10100000000000001</v>
      </c>
      <c r="H115">
        <f t="shared" si="132"/>
        <v>-2.2926347621408776</v>
      </c>
      <c r="I115">
        <f t="shared" si="133"/>
        <v>101</v>
      </c>
      <c r="J115">
        <f t="shared" si="134"/>
        <v>365.38681145452318</v>
      </c>
      <c r="K115">
        <f t="shared" si="135"/>
        <v>92.236811454523206</v>
      </c>
      <c r="L115" s="3">
        <f t="shared" si="136"/>
        <v>101</v>
      </c>
      <c r="N115">
        <v>50</v>
      </c>
      <c r="O115">
        <v>141</v>
      </c>
      <c r="P115">
        <f t="shared" si="67"/>
        <v>0.10100000000000001</v>
      </c>
      <c r="Q115">
        <f t="shared" si="68"/>
        <v>-2.2926347621408776</v>
      </c>
      <c r="R115" s="3">
        <f t="shared" si="69"/>
        <v>101</v>
      </c>
      <c r="S115">
        <f t="shared" si="70"/>
        <v>312.37873510252314</v>
      </c>
      <c r="T115">
        <f t="shared" si="71"/>
        <v>39.22873510252316</v>
      </c>
      <c r="U115">
        <v>51.3</v>
      </c>
      <c r="V115">
        <v>153</v>
      </c>
      <c r="W115">
        <f t="shared" si="72"/>
        <v>0.10100000000000001</v>
      </c>
      <c r="X115">
        <f t="shared" si="73"/>
        <v>-2.2926347621408776</v>
      </c>
      <c r="Y115" s="3">
        <f t="shared" si="74"/>
        <v>101</v>
      </c>
      <c r="Z115">
        <f t="shared" si="75"/>
        <v>298.14814827190759</v>
      </c>
      <c r="AA115">
        <f t="shared" si="76"/>
        <v>24.99814827190761</v>
      </c>
      <c r="AB115">
        <v>69.5</v>
      </c>
      <c r="AC115">
        <v>151</v>
      </c>
      <c r="AD115">
        <f t="shared" si="77"/>
        <v>0.10100000000000001</v>
      </c>
      <c r="AE115">
        <f t="shared" si="78"/>
        <v>-2.2926347621408776</v>
      </c>
      <c r="AF115">
        <f t="shared" si="79"/>
        <v>101</v>
      </c>
      <c r="AG115">
        <f t="shared" si="80"/>
        <v>408.67421492692898</v>
      </c>
      <c r="AH115">
        <f t="shared" si="81"/>
        <v>135.52421492692901</v>
      </c>
      <c r="AI115">
        <v>66.5</v>
      </c>
      <c r="AJ115">
        <v>155</v>
      </c>
      <c r="AK115">
        <f t="shared" si="82"/>
        <v>0.10100000000000001</v>
      </c>
      <c r="AL115">
        <f t="shared" si="83"/>
        <v>-2.2926347621408776</v>
      </c>
      <c r="AM115">
        <f t="shared" si="84"/>
        <v>101</v>
      </c>
      <c r="AN115">
        <f t="shared" si="85"/>
        <v>382.04753084474515</v>
      </c>
      <c r="AO115">
        <f t="shared" si="86"/>
        <v>108.89753084474518</v>
      </c>
      <c r="AP115">
        <v>69.5</v>
      </c>
      <c r="AQ115">
        <v>134</v>
      </c>
      <c r="AR115">
        <f t="shared" si="87"/>
        <v>0.10100000000000001</v>
      </c>
      <c r="AS115">
        <f t="shared" si="88"/>
        <v>-2.2926347621408776</v>
      </c>
      <c r="AT115">
        <f t="shared" si="89"/>
        <v>101</v>
      </c>
      <c r="AU115">
        <f t="shared" si="90"/>
        <v>454.06403462327029</v>
      </c>
      <c r="AV115">
        <f t="shared" si="91"/>
        <v>180.91403462327031</v>
      </c>
      <c r="AW115" s="3">
        <f t="shared" si="92"/>
        <v>101</v>
      </c>
      <c r="AX115" s="3">
        <f t="shared" si="93"/>
        <v>92.236811454523206</v>
      </c>
      <c r="AY115" s="3">
        <f t="shared" si="94"/>
        <v>39.22873510252316</v>
      </c>
      <c r="BF115" s="3">
        <v>101</v>
      </c>
      <c r="BG115" s="3">
        <f t="shared" si="96"/>
        <v>10.1</v>
      </c>
      <c r="BH115" s="3">
        <f t="shared" si="97"/>
        <v>1.0043213737826426</v>
      </c>
      <c r="BI115" s="3">
        <f t="shared" si="98"/>
        <v>319.12243092213873</v>
      </c>
      <c r="BJ115" s="3">
        <f t="shared" si="99"/>
        <v>45.972430922138756</v>
      </c>
    </row>
    <row r="116" spans="5:83" x14ac:dyDescent="0.35">
      <c r="E116">
        <v>63.6</v>
      </c>
      <c r="F116">
        <v>155</v>
      </c>
      <c r="G116">
        <f t="shared" si="131"/>
        <v>0.10199999999999999</v>
      </c>
      <c r="H116">
        <f t="shared" si="132"/>
        <v>-2.2827824656978661</v>
      </c>
      <c r="I116">
        <f t="shared" si="133"/>
        <v>102</v>
      </c>
      <c r="J116">
        <f t="shared" si="134"/>
        <v>365.5588503569283</v>
      </c>
      <c r="K116">
        <f t="shared" si="135"/>
        <v>92.408850356928326</v>
      </c>
      <c r="L116" s="3">
        <f t="shared" si="136"/>
        <v>102</v>
      </c>
      <c r="N116">
        <v>50</v>
      </c>
      <c r="O116">
        <v>141</v>
      </c>
      <c r="P116">
        <f t="shared" si="67"/>
        <v>0.10199999999999999</v>
      </c>
      <c r="Q116">
        <f t="shared" si="68"/>
        <v>-2.2827824656978661</v>
      </c>
      <c r="R116" s="3">
        <f t="shared" si="69"/>
        <v>102</v>
      </c>
      <c r="S116">
        <f t="shared" si="70"/>
        <v>312.5386867984239</v>
      </c>
      <c r="T116">
        <f t="shared" si="71"/>
        <v>39.388686798423919</v>
      </c>
      <c r="U116">
        <v>51.3</v>
      </c>
      <c r="V116">
        <v>153</v>
      </c>
      <c r="W116">
        <f t="shared" si="72"/>
        <v>0.10199999999999999</v>
      </c>
      <c r="X116">
        <f t="shared" si="73"/>
        <v>-2.2827824656978661</v>
      </c>
      <c r="Y116" s="3">
        <f t="shared" si="74"/>
        <v>102</v>
      </c>
      <c r="Z116">
        <f t="shared" si="75"/>
        <v>298.29016100582658</v>
      </c>
      <c r="AA116">
        <f t="shared" si="76"/>
        <v>25.140161005826599</v>
      </c>
      <c r="AB116">
        <v>69.5</v>
      </c>
      <c r="AC116">
        <v>151</v>
      </c>
      <c r="AD116">
        <f t="shared" si="77"/>
        <v>0.10199999999999999</v>
      </c>
      <c r="AE116">
        <f t="shared" si="78"/>
        <v>-2.2827824656978661</v>
      </c>
      <c r="AF116">
        <f t="shared" si="79"/>
        <v>102</v>
      </c>
      <c r="AG116">
        <f t="shared" si="80"/>
        <v>408.87116335675631</v>
      </c>
      <c r="AH116">
        <f t="shared" si="81"/>
        <v>135.72116335675634</v>
      </c>
      <c r="AI116">
        <v>66.5</v>
      </c>
      <c r="AJ116">
        <v>155</v>
      </c>
      <c r="AK116">
        <f t="shared" si="82"/>
        <v>0.10199999999999999</v>
      </c>
      <c r="AL116">
        <f t="shared" si="83"/>
        <v>-2.2827824656978661</v>
      </c>
      <c r="AM116">
        <f t="shared" si="84"/>
        <v>102</v>
      </c>
      <c r="AN116">
        <f t="shared" si="85"/>
        <v>382.22741428829772</v>
      </c>
      <c r="AO116">
        <f t="shared" si="86"/>
        <v>109.07741428829775</v>
      </c>
      <c r="AP116">
        <v>69.5</v>
      </c>
      <c r="AQ116">
        <v>134</v>
      </c>
      <c r="AR116">
        <f t="shared" si="87"/>
        <v>0.10199999999999999</v>
      </c>
      <c r="AS116">
        <f t="shared" si="88"/>
        <v>-2.2827824656978661</v>
      </c>
      <c r="AT116">
        <f t="shared" si="89"/>
        <v>102</v>
      </c>
      <c r="AU116">
        <f t="shared" si="90"/>
        <v>454.30717411390185</v>
      </c>
      <c r="AV116">
        <f t="shared" si="91"/>
        <v>181.15717411390187</v>
      </c>
      <c r="AW116" s="3">
        <f t="shared" si="92"/>
        <v>102</v>
      </c>
      <c r="AX116" s="3">
        <f t="shared" si="93"/>
        <v>92.408850356928326</v>
      </c>
      <c r="AY116" s="3">
        <f t="shared" si="94"/>
        <v>39.388686798423919</v>
      </c>
      <c r="BF116" s="3">
        <v>102</v>
      </c>
      <c r="BG116" s="3">
        <f t="shared" si="96"/>
        <v>10.199999999999999</v>
      </c>
      <c r="BH116" s="3">
        <f t="shared" si="97"/>
        <v>1.0086001717619175</v>
      </c>
      <c r="BI116" s="3">
        <f t="shared" si="98"/>
        <v>319.3156247272068</v>
      </c>
      <c r="BJ116" s="3">
        <f t="shared" si="99"/>
        <v>46.165624727206819</v>
      </c>
    </row>
    <row r="117" spans="5:83" x14ac:dyDescent="0.35">
      <c r="E117">
        <v>63.6</v>
      </c>
      <c r="F117">
        <v>155</v>
      </c>
      <c r="G117">
        <f t="shared" ref="G117:G118" si="142">I117/1000</f>
        <v>0.10299999999999999</v>
      </c>
      <c r="H117">
        <f t="shared" ref="H117:H118" si="143">LN(G117)</f>
        <v>-2.2730262907525014</v>
      </c>
      <c r="I117">
        <f t="shared" ref="I117:I154" si="144">I116+1</f>
        <v>103</v>
      </c>
      <c r="J117">
        <f t="shared" ref="J117:J118" si="145">(E117*1000)/(F117-(H117*$B$16))</f>
        <v>365.72937052134318</v>
      </c>
      <c r="K117">
        <f t="shared" ref="K117:K118" si="146">J117-273.15</f>
        <v>92.579370521343208</v>
      </c>
      <c r="L117" s="3">
        <f t="shared" ref="L117:L118" si="147">I117</f>
        <v>103</v>
      </c>
      <c r="N117">
        <v>50</v>
      </c>
      <c r="O117">
        <v>141</v>
      </c>
      <c r="P117">
        <f t="shared" si="67"/>
        <v>0.10299999999999999</v>
      </c>
      <c r="Q117">
        <f t="shared" si="68"/>
        <v>-2.2730262907525014</v>
      </c>
      <c r="R117" s="3">
        <f t="shared" si="69"/>
        <v>103</v>
      </c>
      <c r="S117">
        <f t="shared" si="70"/>
        <v>312.69723946225213</v>
      </c>
      <c r="T117">
        <f t="shared" si="71"/>
        <v>39.547239462252151</v>
      </c>
      <c r="U117">
        <v>51.3</v>
      </c>
      <c r="V117">
        <v>153</v>
      </c>
      <c r="W117">
        <f t="shared" si="72"/>
        <v>0.10299999999999999</v>
      </c>
      <c r="X117">
        <f t="shared" si="73"/>
        <v>-2.2730262907525014</v>
      </c>
      <c r="Y117" s="3">
        <f t="shared" si="74"/>
        <v>103</v>
      </c>
      <c r="Z117">
        <f t="shared" si="75"/>
        <v>298.43092160296891</v>
      </c>
      <c r="AA117">
        <f t="shared" si="76"/>
        <v>25.280921602968931</v>
      </c>
      <c r="AB117">
        <v>69.5</v>
      </c>
      <c r="AC117">
        <v>151</v>
      </c>
      <c r="AD117">
        <f t="shared" si="77"/>
        <v>0.10299999999999999</v>
      </c>
      <c r="AE117">
        <f t="shared" si="78"/>
        <v>-2.2730262907525014</v>
      </c>
      <c r="AF117">
        <f t="shared" si="79"/>
        <v>103</v>
      </c>
      <c r="AG117">
        <f t="shared" si="80"/>
        <v>409.06637745512239</v>
      </c>
      <c r="AH117">
        <f t="shared" si="81"/>
        <v>135.91637745512242</v>
      </c>
      <c r="AI117">
        <v>66.5</v>
      </c>
      <c r="AJ117">
        <v>155</v>
      </c>
      <c r="AK117">
        <f t="shared" si="82"/>
        <v>0.10299999999999999</v>
      </c>
      <c r="AL117">
        <f t="shared" si="83"/>
        <v>-2.2730262907525014</v>
      </c>
      <c r="AM117">
        <f t="shared" si="84"/>
        <v>103</v>
      </c>
      <c r="AN117">
        <f t="shared" si="85"/>
        <v>382.40570974322833</v>
      </c>
      <c r="AO117">
        <f t="shared" si="86"/>
        <v>109.25570974322835</v>
      </c>
      <c r="AP117">
        <v>69.5</v>
      </c>
      <c r="AQ117">
        <v>134</v>
      </c>
      <c r="AR117">
        <f t="shared" si="87"/>
        <v>0.10299999999999999</v>
      </c>
      <c r="AS117">
        <f t="shared" si="88"/>
        <v>-2.2730262907525014</v>
      </c>
      <c r="AT117">
        <f t="shared" si="89"/>
        <v>103</v>
      </c>
      <c r="AU117">
        <f t="shared" si="90"/>
        <v>454.54819820176294</v>
      </c>
      <c r="AV117">
        <f t="shared" si="91"/>
        <v>181.39819820176297</v>
      </c>
      <c r="AW117" s="3">
        <f t="shared" si="92"/>
        <v>103</v>
      </c>
      <c r="AX117" s="3">
        <f t="shared" si="93"/>
        <v>92.579370521343208</v>
      </c>
      <c r="AY117" s="3">
        <f t="shared" si="94"/>
        <v>39.547239462252151</v>
      </c>
      <c r="BF117" s="3">
        <v>103</v>
      </c>
      <c r="BG117" s="3">
        <f t="shared" si="96"/>
        <v>10.3</v>
      </c>
      <c r="BH117" s="3">
        <f t="shared" si="97"/>
        <v>1.0128372247051722</v>
      </c>
      <c r="BI117" s="3">
        <f t="shared" si="98"/>
        <v>319.50719561720479</v>
      </c>
      <c r="BJ117" s="3">
        <f t="shared" si="99"/>
        <v>46.357195617204809</v>
      </c>
    </row>
    <row r="118" spans="5:83" x14ac:dyDescent="0.35">
      <c r="E118">
        <v>63.6</v>
      </c>
      <c r="F118">
        <v>155</v>
      </c>
      <c r="G118">
        <f t="shared" si="142"/>
        <v>0.104</v>
      </c>
      <c r="H118">
        <f t="shared" si="143"/>
        <v>-2.2633643798407643</v>
      </c>
      <c r="I118">
        <f t="shared" si="144"/>
        <v>104</v>
      </c>
      <c r="J118">
        <f t="shared" si="145"/>
        <v>365.89839997962559</v>
      </c>
      <c r="K118">
        <f t="shared" si="146"/>
        <v>92.748399979625617</v>
      </c>
      <c r="L118" s="3">
        <f t="shared" si="147"/>
        <v>104</v>
      </c>
      <c r="N118">
        <v>50</v>
      </c>
      <c r="O118">
        <v>141</v>
      </c>
      <c r="P118">
        <f t="shared" si="67"/>
        <v>0.104</v>
      </c>
      <c r="Q118">
        <f t="shared" si="68"/>
        <v>-2.2633643798407643</v>
      </c>
      <c r="R118" s="3">
        <f t="shared" si="69"/>
        <v>104</v>
      </c>
      <c r="S118">
        <f t="shared" si="70"/>
        <v>312.85441881740741</v>
      </c>
      <c r="T118">
        <f t="shared" si="71"/>
        <v>39.704418817407429</v>
      </c>
      <c r="U118">
        <v>51.3</v>
      </c>
      <c r="V118">
        <v>153</v>
      </c>
      <c r="W118">
        <f t="shared" si="72"/>
        <v>0.104</v>
      </c>
      <c r="X118">
        <f t="shared" si="73"/>
        <v>-2.2633643798407643</v>
      </c>
      <c r="Y118" s="3">
        <f t="shared" si="74"/>
        <v>104</v>
      </c>
      <c r="Z118">
        <f t="shared" si="75"/>
        <v>298.57045316260331</v>
      </c>
      <c r="AA118">
        <f t="shared" si="76"/>
        <v>25.420453162603337</v>
      </c>
      <c r="AB118">
        <v>69.5</v>
      </c>
      <c r="AC118">
        <v>151</v>
      </c>
      <c r="AD118">
        <f t="shared" si="77"/>
        <v>0.104</v>
      </c>
      <c r="AE118">
        <f t="shared" si="78"/>
        <v>-2.2633643798407643</v>
      </c>
      <c r="AF118">
        <f t="shared" si="79"/>
        <v>104</v>
      </c>
      <c r="AG118">
        <f t="shared" si="80"/>
        <v>409.25988920000731</v>
      </c>
      <c r="AH118">
        <f t="shared" si="81"/>
        <v>136.10988920000733</v>
      </c>
      <c r="AI118">
        <v>66.5</v>
      </c>
      <c r="AJ118">
        <v>155</v>
      </c>
      <c r="AK118">
        <f t="shared" si="82"/>
        <v>0.104</v>
      </c>
      <c r="AL118">
        <f t="shared" si="83"/>
        <v>-2.2633643798407643</v>
      </c>
      <c r="AM118">
        <f t="shared" si="84"/>
        <v>104</v>
      </c>
      <c r="AN118">
        <f t="shared" si="85"/>
        <v>382.58244651957705</v>
      </c>
      <c r="AO118">
        <f t="shared" si="86"/>
        <v>109.43244651957707</v>
      </c>
      <c r="AP118">
        <v>69.5</v>
      </c>
      <c r="AQ118">
        <v>134</v>
      </c>
      <c r="AR118">
        <f t="shared" si="87"/>
        <v>0.104</v>
      </c>
      <c r="AS118">
        <f t="shared" si="88"/>
        <v>-2.2633643798407643</v>
      </c>
      <c r="AT118">
        <f t="shared" si="89"/>
        <v>104</v>
      </c>
      <c r="AU118">
        <f t="shared" si="90"/>
        <v>454.78714569759507</v>
      </c>
      <c r="AV118">
        <f t="shared" si="91"/>
        <v>181.63714569759509</v>
      </c>
      <c r="AW118" s="3">
        <f t="shared" si="92"/>
        <v>104</v>
      </c>
      <c r="AX118" s="3">
        <f t="shared" si="93"/>
        <v>92.748399979625617</v>
      </c>
      <c r="AY118" s="3">
        <f t="shared" si="94"/>
        <v>39.704418817407429</v>
      </c>
      <c r="BF118" s="3">
        <v>104</v>
      </c>
      <c r="BG118" s="3">
        <f t="shared" si="96"/>
        <v>10.4</v>
      </c>
      <c r="BH118" s="3">
        <f t="shared" si="97"/>
        <v>1.0170333392987803</v>
      </c>
      <c r="BI118" s="3">
        <f t="shared" si="98"/>
        <v>319.69717296033934</v>
      </c>
      <c r="BJ118" s="3">
        <f t="shared" si="99"/>
        <v>46.547172960339367</v>
      </c>
    </row>
    <row r="119" spans="5:83" x14ac:dyDescent="0.35">
      <c r="E119">
        <v>63.6</v>
      </c>
      <c r="F119">
        <v>155</v>
      </c>
      <c r="G119">
        <f t="shared" ref="G119:G154" si="148">I119/1000</f>
        <v>0.105</v>
      </c>
      <c r="H119">
        <f t="shared" ref="H119:H154" si="149">LN(G119)</f>
        <v>-2.2537949288246137</v>
      </c>
      <c r="I119">
        <f t="shared" si="144"/>
        <v>105</v>
      </c>
      <c r="J119">
        <f t="shared" ref="J119:J154" si="150">(E119*1000)/(F119-(H119*$B$16))</f>
        <v>366.06596598225849</v>
      </c>
      <c r="K119">
        <f t="shared" ref="K119:K154" si="151">J119-273.15</f>
        <v>92.915965982258513</v>
      </c>
      <c r="L119" s="3">
        <f t="shared" ref="L119:L154" si="152">I119</f>
        <v>105</v>
      </c>
      <c r="N119">
        <v>50</v>
      </c>
      <c r="O119">
        <v>141</v>
      </c>
      <c r="P119">
        <f t="shared" ref="P119:P154" si="153">R119/1000</f>
        <v>0.105</v>
      </c>
      <c r="Q119">
        <f t="shared" si="68"/>
        <v>-2.2537949288246137</v>
      </c>
      <c r="R119" s="3">
        <f t="shared" ref="R119:R154" si="154">L119</f>
        <v>105</v>
      </c>
      <c r="S119">
        <f t="shared" ref="S119:S154" si="155">(N119*1000)/(O119-(Q119*$B$16))</f>
        <v>313.01024987196769</v>
      </c>
      <c r="T119">
        <f t="shared" si="71"/>
        <v>39.86024987196771</v>
      </c>
      <c r="U119">
        <v>51.3</v>
      </c>
      <c r="V119">
        <v>153</v>
      </c>
      <c r="W119">
        <f t="shared" si="72"/>
        <v>0.105</v>
      </c>
      <c r="X119">
        <f t="shared" si="73"/>
        <v>-2.2537949288246137</v>
      </c>
      <c r="Y119" s="3">
        <f t="shared" si="74"/>
        <v>105</v>
      </c>
      <c r="Z119">
        <f t="shared" si="75"/>
        <v>298.70877814032224</v>
      </c>
      <c r="AA119">
        <f t="shared" si="76"/>
        <v>25.558778140322261</v>
      </c>
      <c r="AB119">
        <v>69.5</v>
      </c>
      <c r="AC119">
        <v>151</v>
      </c>
      <c r="AD119">
        <f t="shared" si="77"/>
        <v>0.105</v>
      </c>
      <c r="AE119">
        <f t="shared" si="78"/>
        <v>-2.2537949288246137</v>
      </c>
      <c r="AF119">
        <f t="shared" si="79"/>
        <v>105</v>
      </c>
      <c r="AG119">
        <f t="shared" si="80"/>
        <v>409.45172967859384</v>
      </c>
      <c r="AH119">
        <f t="shared" si="81"/>
        <v>136.30172967859386</v>
      </c>
      <c r="AI119">
        <v>66.5</v>
      </c>
      <c r="AJ119">
        <v>155</v>
      </c>
      <c r="AK119">
        <f t="shared" si="82"/>
        <v>0.105</v>
      </c>
      <c r="AL119">
        <f t="shared" si="83"/>
        <v>-2.2537949288246137</v>
      </c>
      <c r="AM119">
        <f t="shared" si="84"/>
        <v>105</v>
      </c>
      <c r="AN119">
        <f t="shared" si="85"/>
        <v>382.75765311038032</v>
      </c>
      <c r="AO119">
        <f t="shared" si="86"/>
        <v>109.60765311038034</v>
      </c>
      <c r="AP119">
        <v>69.5</v>
      </c>
      <c r="AQ119">
        <v>134</v>
      </c>
      <c r="AR119">
        <f t="shared" si="87"/>
        <v>0.105</v>
      </c>
      <c r="AS119">
        <f t="shared" si="88"/>
        <v>-2.2537949288246137</v>
      </c>
      <c r="AT119">
        <f t="shared" si="89"/>
        <v>105</v>
      </c>
      <c r="AU119">
        <f t="shared" si="90"/>
        <v>455.02405433432716</v>
      </c>
      <c r="AV119">
        <f t="shared" si="91"/>
        <v>181.87405433432718</v>
      </c>
      <c r="AW119" s="3">
        <f t="shared" ref="AW119:AW154" si="156">R119</f>
        <v>105</v>
      </c>
      <c r="AX119" s="3">
        <f t="shared" ref="AX119:AX154" si="157">K119</f>
        <v>92.915965982258513</v>
      </c>
      <c r="AY119" s="3">
        <f t="shared" ref="AY119:AY154" si="158">T119</f>
        <v>39.86024987196771</v>
      </c>
      <c r="BF119" s="3">
        <v>105</v>
      </c>
      <c r="BG119" s="3">
        <f t="shared" si="96"/>
        <v>10.5</v>
      </c>
      <c r="BH119" s="3">
        <f t="shared" si="97"/>
        <v>1.0211892990699381</v>
      </c>
      <c r="BI119" s="3">
        <f t="shared" si="98"/>
        <v>319.88558531605747</v>
      </c>
      <c r="BJ119" s="3">
        <f t="shared" si="99"/>
        <v>46.735585316057495</v>
      </c>
    </row>
    <row r="120" spans="5:83" x14ac:dyDescent="0.35">
      <c r="E120">
        <v>63.6</v>
      </c>
      <c r="F120">
        <v>155</v>
      </c>
      <c r="G120">
        <f t="shared" si="148"/>
        <v>0.106</v>
      </c>
      <c r="H120">
        <f t="shared" si="149"/>
        <v>-2.2443161848700699</v>
      </c>
      <c r="I120">
        <f t="shared" si="144"/>
        <v>106</v>
      </c>
      <c r="J120">
        <f t="shared" si="150"/>
        <v>366.23209502734369</v>
      </c>
      <c r="K120">
        <f t="shared" si="151"/>
        <v>93.082095027343712</v>
      </c>
      <c r="L120" s="3">
        <f t="shared" si="152"/>
        <v>106</v>
      </c>
      <c r="N120">
        <v>50</v>
      </c>
      <c r="O120">
        <v>141</v>
      </c>
      <c r="P120">
        <f t="shared" si="153"/>
        <v>0.106</v>
      </c>
      <c r="Q120">
        <f t="shared" si="68"/>
        <v>-2.2443161848700699</v>
      </c>
      <c r="R120" s="3">
        <f t="shared" si="154"/>
        <v>106</v>
      </c>
      <c r="S120">
        <f t="shared" si="155"/>
        <v>313.16475694518692</v>
      </c>
      <c r="T120">
        <f t="shared" si="71"/>
        <v>40.014756945186946</v>
      </c>
      <c r="U120">
        <v>51.3</v>
      </c>
      <c r="V120">
        <v>153</v>
      </c>
      <c r="W120">
        <f t="shared" si="72"/>
        <v>0.106</v>
      </c>
      <c r="X120">
        <f t="shared" si="73"/>
        <v>-2.2443161848700699</v>
      </c>
      <c r="Y120" s="3">
        <f t="shared" si="74"/>
        <v>106</v>
      </c>
      <c r="Z120">
        <f t="shared" si="75"/>
        <v>298.8459183719209</v>
      </c>
      <c r="AA120">
        <f t="shared" si="76"/>
        <v>25.695918371920925</v>
      </c>
      <c r="AB120">
        <v>69.5</v>
      </c>
      <c r="AC120">
        <v>151</v>
      </c>
      <c r="AD120">
        <f t="shared" si="77"/>
        <v>0.106</v>
      </c>
      <c r="AE120">
        <f t="shared" si="78"/>
        <v>-2.2443161848700699</v>
      </c>
      <c r="AF120">
        <f t="shared" si="79"/>
        <v>106</v>
      </c>
      <c r="AG120">
        <f t="shared" si="80"/>
        <v>409.6419291203062</v>
      </c>
      <c r="AH120">
        <f t="shared" si="81"/>
        <v>136.49192912030622</v>
      </c>
      <c r="AI120">
        <v>66.5</v>
      </c>
      <c r="AJ120">
        <v>155</v>
      </c>
      <c r="AK120">
        <f t="shared" si="82"/>
        <v>0.106</v>
      </c>
      <c r="AL120">
        <f t="shared" si="83"/>
        <v>-2.2443161848700699</v>
      </c>
      <c r="AM120">
        <f t="shared" si="84"/>
        <v>106</v>
      </c>
      <c r="AN120">
        <f t="shared" si="85"/>
        <v>382.93135722198667</v>
      </c>
      <c r="AO120">
        <f t="shared" si="86"/>
        <v>109.7813572219867</v>
      </c>
      <c r="AP120">
        <v>69.5</v>
      </c>
      <c r="AQ120">
        <v>134</v>
      </c>
      <c r="AR120">
        <f t="shared" si="87"/>
        <v>0.106</v>
      </c>
      <c r="AS120">
        <f t="shared" si="88"/>
        <v>-2.2443161848700699</v>
      </c>
      <c r="AT120">
        <f t="shared" si="89"/>
        <v>106</v>
      </c>
      <c r="AU120">
        <f t="shared" si="90"/>
        <v>455.25896080696214</v>
      </c>
      <c r="AV120">
        <f t="shared" si="91"/>
        <v>182.10896080696216</v>
      </c>
      <c r="AW120" s="3">
        <f t="shared" si="156"/>
        <v>106</v>
      </c>
      <c r="AX120" s="3">
        <f t="shared" si="157"/>
        <v>93.082095027343712</v>
      </c>
      <c r="AY120" s="3">
        <f t="shared" si="158"/>
        <v>40.014756945186946</v>
      </c>
      <c r="BF120" s="3">
        <v>106</v>
      </c>
      <c r="BG120" s="3">
        <f t="shared" si="96"/>
        <v>10.6</v>
      </c>
      <c r="BH120" s="3">
        <f t="shared" si="97"/>
        <v>1.0253058652647702</v>
      </c>
      <c r="BI120" s="3">
        <f t="shared" si="98"/>
        <v>320.0724604647977</v>
      </c>
      <c r="BJ120" s="3">
        <f t="shared" si="99"/>
        <v>46.922460464797723</v>
      </c>
    </row>
    <row r="121" spans="5:83" x14ac:dyDescent="0.35">
      <c r="E121">
        <v>63.6</v>
      </c>
      <c r="F121">
        <v>155</v>
      </c>
      <c r="G121">
        <f t="shared" si="148"/>
        <v>0.107</v>
      </c>
      <c r="H121">
        <f t="shared" si="149"/>
        <v>-2.234926444520231</v>
      </c>
      <c r="I121">
        <f t="shared" si="144"/>
        <v>107</v>
      </c>
      <c r="J121">
        <f t="shared" si="150"/>
        <v>366.39681288825642</v>
      </c>
      <c r="K121">
        <f t="shared" si="151"/>
        <v>93.246812888256443</v>
      </c>
      <c r="L121" s="3">
        <f t="shared" si="152"/>
        <v>107</v>
      </c>
      <c r="N121">
        <v>50</v>
      </c>
      <c r="O121">
        <v>141</v>
      </c>
      <c r="P121">
        <f t="shared" si="153"/>
        <v>0.107</v>
      </c>
      <c r="Q121">
        <f t="shared" si="68"/>
        <v>-2.234926444520231</v>
      </c>
      <c r="R121" s="3">
        <f t="shared" si="154"/>
        <v>107</v>
      </c>
      <c r="S121">
        <f t="shared" si="155"/>
        <v>313.31796369277038</v>
      </c>
      <c r="T121">
        <f t="shared" si="71"/>
        <v>40.1679636927704</v>
      </c>
      <c r="U121">
        <v>51.3</v>
      </c>
      <c r="V121">
        <v>153</v>
      </c>
      <c r="W121">
        <f t="shared" si="72"/>
        <v>0.107</v>
      </c>
      <c r="X121">
        <f t="shared" si="73"/>
        <v>-2.234926444520231</v>
      </c>
      <c r="Y121" s="3">
        <f t="shared" si="74"/>
        <v>107</v>
      </c>
      <c r="Z121">
        <f t="shared" si="75"/>
        <v>298.98189509617316</v>
      </c>
      <c r="AA121">
        <f t="shared" si="76"/>
        <v>25.831895096173184</v>
      </c>
      <c r="AB121">
        <v>69.5</v>
      </c>
      <c r="AC121">
        <v>151</v>
      </c>
      <c r="AD121">
        <f t="shared" si="77"/>
        <v>0.107</v>
      </c>
      <c r="AE121">
        <f t="shared" si="78"/>
        <v>-2.234926444520231</v>
      </c>
      <c r="AF121">
        <f t="shared" si="79"/>
        <v>107</v>
      </c>
      <c r="AG121">
        <f t="shared" si="80"/>
        <v>409.83051692832328</v>
      </c>
      <c r="AH121">
        <f t="shared" si="81"/>
        <v>136.6805169283233</v>
      </c>
      <c r="AI121">
        <v>66.5</v>
      </c>
      <c r="AJ121">
        <v>155</v>
      </c>
      <c r="AK121">
        <f t="shared" si="82"/>
        <v>0.107</v>
      </c>
      <c r="AL121">
        <f t="shared" si="83"/>
        <v>-2.234926444520231</v>
      </c>
      <c r="AM121">
        <f t="shared" si="84"/>
        <v>107</v>
      </c>
      <c r="AN121">
        <f t="shared" si="85"/>
        <v>383.10358580297253</v>
      </c>
      <c r="AO121">
        <f t="shared" si="86"/>
        <v>109.95358580297255</v>
      </c>
      <c r="AP121">
        <v>69.5</v>
      </c>
      <c r="AQ121">
        <v>134</v>
      </c>
      <c r="AR121">
        <f t="shared" si="87"/>
        <v>0.107</v>
      </c>
      <c r="AS121">
        <f t="shared" si="88"/>
        <v>-2.234926444520231</v>
      </c>
      <c r="AT121">
        <f t="shared" si="89"/>
        <v>107</v>
      </c>
      <c r="AU121">
        <f t="shared" si="90"/>
        <v>455.49190081062562</v>
      </c>
      <c r="AV121">
        <f t="shared" si="91"/>
        <v>182.34190081062565</v>
      </c>
      <c r="AW121" s="3">
        <f t="shared" si="156"/>
        <v>107</v>
      </c>
      <c r="AX121" s="3">
        <f t="shared" si="157"/>
        <v>93.246812888256443</v>
      </c>
      <c r="AY121" s="3">
        <f t="shared" si="158"/>
        <v>40.1679636927704</v>
      </c>
      <c r="BF121" s="3">
        <v>107</v>
      </c>
      <c r="BG121" s="3">
        <f t="shared" si="96"/>
        <v>10.7</v>
      </c>
      <c r="BH121" s="3">
        <f t="shared" si="97"/>
        <v>1.0293837776852097</v>
      </c>
      <c r="BI121" s="3">
        <f t="shared" si="98"/>
        <v>320.25782543637723</v>
      </c>
      <c r="BJ121" s="3">
        <f t="shared" si="99"/>
        <v>47.107825436377254</v>
      </c>
    </row>
    <row r="122" spans="5:83" x14ac:dyDescent="0.35">
      <c r="E122">
        <v>63.6</v>
      </c>
      <c r="F122">
        <v>155</v>
      </c>
      <c r="G122">
        <f t="shared" si="148"/>
        <v>0.108</v>
      </c>
      <c r="H122">
        <f t="shared" si="149"/>
        <v>-2.2256240518579173</v>
      </c>
      <c r="I122">
        <f t="shared" si="144"/>
        <v>108</v>
      </c>
      <c r="J122">
        <f t="shared" si="150"/>
        <v>366.56014464003653</v>
      </c>
      <c r="K122">
        <f t="shared" si="151"/>
        <v>93.410144640036549</v>
      </c>
      <c r="L122" s="3">
        <f t="shared" si="152"/>
        <v>108</v>
      </c>
      <c r="N122">
        <v>50</v>
      </c>
      <c r="O122">
        <v>141</v>
      </c>
      <c r="P122">
        <f t="shared" si="153"/>
        <v>0.108</v>
      </c>
      <c r="Q122">
        <f t="shared" si="68"/>
        <v>-2.2256240518579173</v>
      </c>
      <c r="R122" s="3">
        <f t="shared" si="154"/>
        <v>108</v>
      </c>
      <c r="S122">
        <f t="shared" si="155"/>
        <v>313.46989313099607</v>
      </c>
      <c r="T122">
        <f t="shared" si="71"/>
        <v>40.319893130996093</v>
      </c>
      <c r="U122">
        <v>51.3</v>
      </c>
      <c r="V122">
        <v>153</v>
      </c>
      <c r="W122">
        <f t="shared" si="72"/>
        <v>0.108</v>
      </c>
      <c r="X122">
        <f t="shared" si="73"/>
        <v>-2.2256240518579173</v>
      </c>
      <c r="Y122" s="3">
        <f t="shared" si="74"/>
        <v>108</v>
      </c>
      <c r="Z122">
        <f t="shared" si="75"/>
        <v>299.11672897656734</v>
      </c>
      <c r="AA122">
        <f t="shared" si="76"/>
        <v>25.966728976567367</v>
      </c>
      <c r="AB122">
        <v>69.5</v>
      </c>
      <c r="AC122">
        <v>151</v>
      </c>
      <c r="AD122">
        <f t="shared" si="77"/>
        <v>0.108</v>
      </c>
      <c r="AE122">
        <f t="shared" si="78"/>
        <v>-2.2256240518579173</v>
      </c>
      <c r="AF122">
        <f t="shared" si="79"/>
        <v>108</v>
      </c>
      <c r="AG122">
        <f t="shared" si="80"/>
        <v>410.01752170965244</v>
      </c>
      <c r="AH122">
        <f t="shared" si="81"/>
        <v>136.86752170965246</v>
      </c>
      <c r="AI122">
        <v>66.5</v>
      </c>
      <c r="AJ122">
        <v>155</v>
      </c>
      <c r="AK122">
        <f t="shared" si="82"/>
        <v>0.108</v>
      </c>
      <c r="AL122">
        <f t="shared" si="83"/>
        <v>-2.2256240518579173</v>
      </c>
      <c r="AM122">
        <f t="shared" si="84"/>
        <v>108</v>
      </c>
      <c r="AN122">
        <f t="shared" si="85"/>
        <v>383.27436507173627</v>
      </c>
      <c r="AO122">
        <f t="shared" si="86"/>
        <v>110.12436507173629</v>
      </c>
      <c r="AP122">
        <v>69.5</v>
      </c>
      <c r="AQ122">
        <v>134</v>
      </c>
      <c r="AR122">
        <f t="shared" si="87"/>
        <v>0.108</v>
      </c>
      <c r="AS122">
        <f t="shared" si="88"/>
        <v>-2.2256240518579173</v>
      </c>
      <c r="AT122">
        <f t="shared" si="89"/>
        <v>108</v>
      </c>
      <c r="AU122">
        <f t="shared" si="90"/>
        <v>455.7229090768792</v>
      </c>
      <c r="AV122">
        <f t="shared" si="91"/>
        <v>182.57290907687923</v>
      </c>
      <c r="AW122" s="3">
        <f t="shared" si="156"/>
        <v>108</v>
      </c>
      <c r="AX122" s="3">
        <f t="shared" si="157"/>
        <v>93.410144640036549</v>
      </c>
      <c r="AY122" s="3">
        <f t="shared" si="158"/>
        <v>40.319893130996093</v>
      </c>
      <c r="BF122" s="3">
        <v>108</v>
      </c>
      <c r="BG122" s="3">
        <f t="shared" si="96"/>
        <v>10.8</v>
      </c>
      <c r="BH122" s="3">
        <f t="shared" si="97"/>
        <v>1.0334237554869496</v>
      </c>
      <c r="BI122" s="3">
        <f t="shared" si="98"/>
        <v>320.44170653708949</v>
      </c>
      <c r="BJ122" s="3">
        <f t="shared" si="99"/>
        <v>47.29170653708951</v>
      </c>
    </row>
    <row r="123" spans="5:83" x14ac:dyDescent="0.35">
      <c r="E123">
        <v>63.6</v>
      </c>
      <c r="F123">
        <v>155</v>
      </c>
      <c r="G123">
        <f t="shared" si="148"/>
        <v>0.109</v>
      </c>
      <c r="H123">
        <f t="shared" si="149"/>
        <v>-2.2164073967529934</v>
      </c>
      <c r="I123">
        <f t="shared" si="144"/>
        <v>109</v>
      </c>
      <c r="J123">
        <f t="shared" si="150"/>
        <v>366.72211468458232</v>
      </c>
      <c r="K123">
        <f t="shared" si="151"/>
        <v>93.572114684582345</v>
      </c>
      <c r="L123" s="3">
        <f t="shared" si="152"/>
        <v>109</v>
      </c>
      <c r="N123">
        <v>50</v>
      </c>
      <c r="O123">
        <v>141</v>
      </c>
      <c r="P123">
        <f t="shared" si="153"/>
        <v>0.109</v>
      </c>
      <c r="Q123">
        <f t="shared" si="68"/>
        <v>-2.2164073967529934</v>
      </c>
      <c r="R123" s="3">
        <f t="shared" si="154"/>
        <v>109</v>
      </c>
      <c r="S123">
        <f t="shared" si="155"/>
        <v>313.62056765974478</v>
      </c>
      <c r="T123">
        <f t="shared" si="71"/>
        <v>40.470567659744802</v>
      </c>
      <c r="U123">
        <v>51.3</v>
      </c>
      <c r="V123">
        <v>153</v>
      </c>
      <c r="W123">
        <f t="shared" si="72"/>
        <v>0.109</v>
      </c>
      <c r="X123">
        <f t="shared" si="73"/>
        <v>-2.2164073967529934</v>
      </c>
      <c r="Y123" s="3">
        <f t="shared" si="74"/>
        <v>109</v>
      </c>
      <c r="Z123">
        <f t="shared" si="75"/>
        <v>299.25044012205626</v>
      </c>
      <c r="AA123">
        <f t="shared" si="76"/>
        <v>26.100440122056284</v>
      </c>
      <c r="AB123">
        <v>69.5</v>
      </c>
      <c r="AC123">
        <v>151</v>
      </c>
      <c r="AD123">
        <f t="shared" si="77"/>
        <v>0.109</v>
      </c>
      <c r="AE123">
        <f t="shared" si="78"/>
        <v>-2.2164073967529934</v>
      </c>
      <c r="AF123">
        <f t="shared" si="79"/>
        <v>109</v>
      </c>
      <c r="AG123">
        <f t="shared" si="80"/>
        <v>410.20297130384034</v>
      </c>
      <c r="AH123">
        <f t="shared" si="81"/>
        <v>137.05297130384037</v>
      </c>
      <c r="AI123">
        <v>66.5</v>
      </c>
      <c r="AJ123">
        <v>155</v>
      </c>
      <c r="AK123">
        <f t="shared" si="82"/>
        <v>0.109</v>
      </c>
      <c r="AL123">
        <f t="shared" si="83"/>
        <v>-2.2164073967529934</v>
      </c>
      <c r="AM123">
        <f t="shared" si="84"/>
        <v>109</v>
      </c>
      <c r="AN123">
        <f t="shared" si="85"/>
        <v>383.44372054284162</v>
      </c>
      <c r="AO123">
        <f t="shared" si="86"/>
        <v>110.29372054284164</v>
      </c>
      <c r="AP123">
        <v>69.5</v>
      </c>
      <c r="AQ123">
        <v>134</v>
      </c>
      <c r="AR123">
        <f t="shared" si="87"/>
        <v>0.109</v>
      </c>
      <c r="AS123">
        <f t="shared" si="88"/>
        <v>-2.2164073967529934</v>
      </c>
      <c r="AT123">
        <f t="shared" si="89"/>
        <v>109</v>
      </c>
      <c r="AU123">
        <f t="shared" si="90"/>
        <v>455.95201940839053</v>
      </c>
      <c r="AV123">
        <f t="shared" si="91"/>
        <v>182.80201940839055</v>
      </c>
      <c r="AW123" s="3">
        <f t="shared" si="156"/>
        <v>109</v>
      </c>
      <c r="AX123" s="3">
        <f t="shared" si="157"/>
        <v>93.572114684582345</v>
      </c>
      <c r="AY123" s="3">
        <f t="shared" si="158"/>
        <v>40.470567659744802</v>
      </c>
      <c r="BF123" s="3">
        <v>109</v>
      </c>
      <c r="BG123" s="3">
        <f t="shared" si="96"/>
        <v>10.9</v>
      </c>
      <c r="BH123" s="3">
        <f t="shared" si="97"/>
        <v>1.0374264979406236</v>
      </c>
      <c r="BI123" s="3">
        <f t="shared" si="98"/>
        <v>320.62412937558196</v>
      </c>
      <c r="BJ123" s="3">
        <f t="shared" si="99"/>
        <v>47.474129375581981</v>
      </c>
    </row>
    <row r="124" spans="5:83" x14ac:dyDescent="0.35">
      <c r="E124">
        <v>63.6</v>
      </c>
      <c r="F124">
        <v>155</v>
      </c>
      <c r="G124">
        <f t="shared" si="148"/>
        <v>0.11</v>
      </c>
      <c r="H124">
        <f t="shared" si="149"/>
        <v>-2.2072749131897207</v>
      </c>
      <c r="I124">
        <f t="shared" si="144"/>
        <v>110</v>
      </c>
      <c r="J124">
        <f t="shared" si="150"/>
        <v>366.88274677471503</v>
      </c>
      <c r="K124">
        <f t="shared" si="151"/>
        <v>93.732746774715054</v>
      </c>
      <c r="L124" s="3">
        <f t="shared" si="152"/>
        <v>110</v>
      </c>
      <c r="N124">
        <v>50</v>
      </c>
      <c r="O124">
        <v>141</v>
      </c>
      <c r="P124">
        <f t="shared" si="153"/>
        <v>0.11</v>
      </c>
      <c r="Q124">
        <f t="shared" si="68"/>
        <v>-2.2072749131897207</v>
      </c>
      <c r="R124" s="3">
        <f t="shared" si="154"/>
        <v>110</v>
      </c>
      <c r="S124">
        <f t="shared" si="155"/>
        <v>313.77000908449713</v>
      </c>
      <c r="T124">
        <f t="shared" si="71"/>
        <v>40.620009084497156</v>
      </c>
      <c r="U124">
        <v>51.3</v>
      </c>
      <c r="V124">
        <v>153</v>
      </c>
      <c r="W124">
        <f t="shared" si="72"/>
        <v>0.11</v>
      </c>
      <c r="X124">
        <f t="shared" si="73"/>
        <v>-2.2072749131897207</v>
      </c>
      <c r="Y124" s="3">
        <f t="shared" si="74"/>
        <v>110</v>
      </c>
      <c r="Z124">
        <f t="shared" si="75"/>
        <v>299.38304810687669</v>
      </c>
      <c r="AA124">
        <f t="shared" si="76"/>
        <v>26.233048106876709</v>
      </c>
      <c r="AB124">
        <v>69.5</v>
      </c>
      <c r="AC124">
        <v>151</v>
      </c>
      <c r="AD124">
        <f t="shared" si="77"/>
        <v>0.11</v>
      </c>
      <c r="AE124">
        <f t="shared" si="78"/>
        <v>-2.2072749131897207</v>
      </c>
      <c r="AF124">
        <f t="shared" si="79"/>
        <v>110</v>
      </c>
      <c r="AG124">
        <f t="shared" si="80"/>
        <v>410.38689281039575</v>
      </c>
      <c r="AH124">
        <f t="shared" si="81"/>
        <v>137.23689281039577</v>
      </c>
      <c r="AI124">
        <v>66.5</v>
      </c>
      <c r="AJ124">
        <v>155</v>
      </c>
      <c r="AK124">
        <f t="shared" si="82"/>
        <v>0.11</v>
      </c>
      <c r="AL124">
        <f t="shared" si="83"/>
        <v>-2.2072749131897207</v>
      </c>
      <c r="AM124">
        <f t="shared" si="84"/>
        <v>110</v>
      </c>
      <c r="AN124">
        <f t="shared" si="85"/>
        <v>383.61167705217844</v>
      </c>
      <c r="AO124">
        <f t="shared" si="86"/>
        <v>110.46167705217846</v>
      </c>
      <c r="AP124">
        <v>69.5</v>
      </c>
      <c r="AQ124">
        <v>134</v>
      </c>
      <c r="AR124">
        <f t="shared" si="87"/>
        <v>0.11</v>
      </c>
      <c r="AS124">
        <f t="shared" si="88"/>
        <v>-2.2072749131897207</v>
      </c>
      <c r="AT124">
        <f t="shared" si="89"/>
        <v>110</v>
      </c>
      <c r="AU124">
        <f t="shared" si="90"/>
        <v>456.17926471205135</v>
      </c>
      <c r="AV124">
        <f t="shared" si="91"/>
        <v>183.02926471205137</v>
      </c>
      <c r="AW124" s="3">
        <f t="shared" si="156"/>
        <v>110</v>
      </c>
      <c r="AX124" s="3">
        <f t="shared" si="157"/>
        <v>93.732746774715054</v>
      </c>
      <c r="AY124" s="3">
        <f t="shared" si="158"/>
        <v>40.620009084497156</v>
      </c>
      <c r="BF124" s="3">
        <v>110</v>
      </c>
      <c r="BG124" s="3">
        <f t="shared" si="96"/>
        <v>11</v>
      </c>
      <c r="BH124" s="3">
        <f t="shared" si="97"/>
        <v>1.0413926851582251</v>
      </c>
      <c r="BI124" s="3">
        <f t="shared" si="98"/>
        <v>320.80511888758019</v>
      </c>
      <c r="BJ124" s="3">
        <f t="shared" si="99"/>
        <v>47.655118887580215</v>
      </c>
    </row>
    <row r="125" spans="5:83" x14ac:dyDescent="0.35">
      <c r="E125">
        <v>63.6</v>
      </c>
      <c r="F125">
        <v>155</v>
      </c>
      <c r="G125">
        <f t="shared" si="148"/>
        <v>0.111</v>
      </c>
      <c r="H125">
        <f t="shared" si="149"/>
        <v>-2.1982250776698029</v>
      </c>
      <c r="I125">
        <f t="shared" si="144"/>
        <v>111</v>
      </c>
      <c r="J125">
        <f t="shared" si="150"/>
        <v>367.04206403717126</v>
      </c>
      <c r="K125">
        <f t="shared" si="151"/>
        <v>93.892064037171281</v>
      </c>
      <c r="L125" s="3">
        <f t="shared" si="152"/>
        <v>111</v>
      </c>
      <c r="N125">
        <v>50</v>
      </c>
      <c r="O125">
        <v>141</v>
      </c>
      <c r="P125">
        <f t="shared" si="153"/>
        <v>0.111</v>
      </c>
      <c r="Q125">
        <f t="shared" si="68"/>
        <v>-2.1982250776698029</v>
      </c>
      <c r="R125" s="3">
        <f t="shared" si="154"/>
        <v>111</v>
      </c>
      <c r="S125">
        <f t="shared" si="155"/>
        <v>313.91823863735391</v>
      </c>
      <c r="T125">
        <f t="shared" si="71"/>
        <v>40.768238637353932</v>
      </c>
      <c r="U125">
        <v>51.3</v>
      </c>
      <c r="V125">
        <v>153</v>
      </c>
      <c r="W125">
        <f t="shared" si="72"/>
        <v>0.111</v>
      </c>
      <c r="X125">
        <f t="shared" si="73"/>
        <v>-2.1982250776698029</v>
      </c>
      <c r="Y125" s="3">
        <f t="shared" si="74"/>
        <v>111</v>
      </c>
      <c r="Z125">
        <f t="shared" si="75"/>
        <v>299.51457198948657</v>
      </c>
      <c r="AA125">
        <f t="shared" si="76"/>
        <v>26.364571989486592</v>
      </c>
      <c r="AB125">
        <v>69.5</v>
      </c>
      <c r="AC125">
        <v>151</v>
      </c>
      <c r="AD125">
        <f t="shared" si="77"/>
        <v>0.111</v>
      </c>
      <c r="AE125">
        <f t="shared" si="78"/>
        <v>-2.1982250776698029</v>
      </c>
      <c r="AF125">
        <f t="shared" si="79"/>
        <v>111</v>
      </c>
      <c r="AG125">
        <f t="shared" si="80"/>
        <v>410.56931261499244</v>
      </c>
      <c r="AH125">
        <f t="shared" si="81"/>
        <v>137.41931261499246</v>
      </c>
      <c r="AI125">
        <v>66.5</v>
      </c>
      <c r="AJ125">
        <v>155</v>
      </c>
      <c r="AK125">
        <f t="shared" si="82"/>
        <v>0.111</v>
      </c>
      <c r="AL125">
        <f t="shared" si="83"/>
        <v>-2.1982250776698029</v>
      </c>
      <c r="AM125">
        <f t="shared" si="84"/>
        <v>111</v>
      </c>
      <c r="AN125">
        <f t="shared" si="85"/>
        <v>383.77825878100452</v>
      </c>
      <c r="AO125">
        <f t="shared" si="86"/>
        <v>110.62825878100455</v>
      </c>
      <c r="AP125">
        <v>69.5</v>
      </c>
      <c r="AQ125">
        <v>134</v>
      </c>
      <c r="AR125">
        <f t="shared" si="87"/>
        <v>0.111</v>
      </c>
      <c r="AS125">
        <f t="shared" si="88"/>
        <v>-2.1982250776698029</v>
      </c>
      <c r="AT125">
        <f t="shared" si="89"/>
        <v>111</v>
      </c>
      <c r="AU125">
        <f t="shared" si="90"/>
        <v>456.40467703062455</v>
      </c>
      <c r="AV125">
        <f t="shared" si="91"/>
        <v>183.25467703062458</v>
      </c>
      <c r="AW125" s="3">
        <f t="shared" si="156"/>
        <v>111</v>
      </c>
      <c r="AX125" s="3">
        <f t="shared" si="157"/>
        <v>93.892064037171281</v>
      </c>
      <c r="AY125" s="3">
        <f t="shared" si="158"/>
        <v>40.768238637353932</v>
      </c>
      <c r="BF125" s="3">
        <v>111</v>
      </c>
      <c r="BG125" s="3">
        <f t="shared" si="96"/>
        <v>11.1</v>
      </c>
      <c r="BH125" s="3">
        <f t="shared" si="97"/>
        <v>1.0453229787866574</v>
      </c>
      <c r="BI125" s="3">
        <f t="shared" si="98"/>
        <v>320.98469935951954</v>
      </c>
      <c r="BJ125" s="3">
        <f t="shared" si="99"/>
        <v>47.834699359519561</v>
      </c>
    </row>
    <row r="126" spans="5:83" x14ac:dyDescent="0.35">
      <c r="E126">
        <v>63.6</v>
      </c>
      <c r="F126">
        <v>155</v>
      </c>
      <c r="G126">
        <f t="shared" si="148"/>
        <v>0.112</v>
      </c>
      <c r="H126">
        <f t="shared" si="149"/>
        <v>-2.1892564076870427</v>
      </c>
      <c r="I126">
        <f t="shared" si="144"/>
        <v>112</v>
      </c>
      <c r="J126">
        <f t="shared" si="150"/>
        <v>367.20008899458264</v>
      </c>
      <c r="K126">
        <f t="shared" si="151"/>
        <v>94.050088994582666</v>
      </c>
      <c r="L126" s="3">
        <f t="shared" si="152"/>
        <v>112</v>
      </c>
      <c r="N126">
        <v>50</v>
      </c>
      <c r="O126">
        <v>141</v>
      </c>
      <c r="P126">
        <f t="shared" si="153"/>
        <v>0.112</v>
      </c>
      <c r="Q126">
        <f t="shared" si="68"/>
        <v>-2.1892564076870427</v>
      </c>
      <c r="R126" s="3">
        <f t="shared" si="154"/>
        <v>112</v>
      </c>
      <c r="S126">
        <f t="shared" si="155"/>
        <v>314.06527699713047</v>
      </c>
      <c r="T126">
        <f t="shared" si="71"/>
        <v>40.915276997130491</v>
      </c>
      <c r="U126">
        <v>51.3</v>
      </c>
      <c r="V126">
        <v>153</v>
      </c>
      <c r="W126">
        <f t="shared" si="72"/>
        <v>0.112</v>
      </c>
      <c r="X126">
        <f t="shared" si="73"/>
        <v>-2.1892564076870427</v>
      </c>
      <c r="Y126" s="3">
        <f t="shared" si="74"/>
        <v>112</v>
      </c>
      <c r="Z126">
        <f t="shared" si="75"/>
        <v>299.64503033066825</v>
      </c>
      <c r="AA126">
        <f t="shared" si="76"/>
        <v>26.495030330668271</v>
      </c>
      <c r="AB126">
        <v>69.5</v>
      </c>
      <c r="AC126">
        <v>151</v>
      </c>
      <c r="AD126">
        <f t="shared" si="77"/>
        <v>0.112</v>
      </c>
      <c r="AE126">
        <f t="shared" si="78"/>
        <v>-2.1892564076870427</v>
      </c>
      <c r="AF126">
        <f t="shared" si="79"/>
        <v>112</v>
      </c>
      <c r="AG126">
        <f t="shared" si="80"/>
        <v>410.75025641451776</v>
      </c>
      <c r="AH126">
        <f t="shared" si="81"/>
        <v>137.60025641451779</v>
      </c>
      <c r="AI126">
        <v>66.5</v>
      </c>
      <c r="AJ126">
        <v>155</v>
      </c>
      <c r="AK126">
        <f t="shared" si="82"/>
        <v>0.112</v>
      </c>
      <c r="AL126">
        <f t="shared" si="83"/>
        <v>-2.1892564076870427</v>
      </c>
      <c r="AM126">
        <f t="shared" si="84"/>
        <v>112</v>
      </c>
      <c r="AN126">
        <f t="shared" si="85"/>
        <v>383.94348927892685</v>
      </c>
      <c r="AO126">
        <f t="shared" si="86"/>
        <v>110.79348927892687</v>
      </c>
      <c r="AP126">
        <v>69.5</v>
      </c>
      <c r="AQ126">
        <v>134</v>
      </c>
      <c r="AR126">
        <f t="shared" si="87"/>
        <v>0.112</v>
      </c>
      <c r="AS126">
        <f t="shared" si="88"/>
        <v>-2.1892564076870427</v>
      </c>
      <c r="AT126">
        <f t="shared" si="89"/>
        <v>112</v>
      </c>
      <c r="AU126">
        <f t="shared" si="90"/>
        <v>456.62828757299883</v>
      </c>
      <c r="AV126">
        <f t="shared" si="91"/>
        <v>183.47828757299885</v>
      </c>
      <c r="AW126" s="3">
        <f t="shared" si="156"/>
        <v>112</v>
      </c>
      <c r="AX126" s="3">
        <f t="shared" si="157"/>
        <v>94.050088994582666</v>
      </c>
      <c r="AY126" s="3">
        <f t="shared" si="158"/>
        <v>40.915276997130491</v>
      </c>
      <c r="BF126" s="3">
        <v>112</v>
      </c>
      <c r="BG126" s="3">
        <f t="shared" si="96"/>
        <v>11.2</v>
      </c>
      <c r="BH126" s="3">
        <f t="shared" si="97"/>
        <v>1.0492180226701815</v>
      </c>
      <c r="BI126" s="3">
        <f t="shared" si="98"/>
        <v>321.16289445114137</v>
      </c>
      <c r="BJ126" s="3">
        <f t="shared" si="99"/>
        <v>48.012894451141392</v>
      </c>
    </row>
    <row r="127" spans="5:83" x14ac:dyDescent="0.35">
      <c r="E127">
        <v>63.6</v>
      </c>
      <c r="F127">
        <v>155</v>
      </c>
      <c r="G127">
        <f t="shared" si="148"/>
        <v>0.113</v>
      </c>
      <c r="H127">
        <f t="shared" si="149"/>
        <v>-2.1803674602697964</v>
      </c>
      <c r="I127">
        <f t="shared" si="144"/>
        <v>113</v>
      </c>
      <c r="J127">
        <f t="shared" si="150"/>
        <v>367.35684358649507</v>
      </c>
      <c r="K127">
        <f t="shared" si="151"/>
        <v>94.206843586495097</v>
      </c>
      <c r="L127" s="3">
        <f t="shared" si="152"/>
        <v>113</v>
      </c>
      <c r="N127">
        <v>50</v>
      </c>
      <c r="O127">
        <v>141</v>
      </c>
      <c r="P127">
        <f t="shared" si="153"/>
        <v>0.113</v>
      </c>
      <c r="Q127">
        <f t="shared" si="68"/>
        <v>-2.1803674602697964</v>
      </c>
      <c r="R127" s="3">
        <f t="shared" si="154"/>
        <v>113</v>
      </c>
      <c r="S127">
        <f t="shared" si="155"/>
        <v>314.21114430857443</v>
      </c>
      <c r="T127">
        <f t="shared" si="71"/>
        <v>41.061144308574455</v>
      </c>
      <c r="U127">
        <v>51.3</v>
      </c>
      <c r="V127">
        <v>153</v>
      </c>
      <c r="W127">
        <f t="shared" si="72"/>
        <v>0.113</v>
      </c>
      <c r="X127">
        <f t="shared" si="73"/>
        <v>-2.1803674602697964</v>
      </c>
      <c r="Y127" s="3">
        <f t="shared" si="74"/>
        <v>113</v>
      </c>
      <c r="Z127">
        <f t="shared" si="75"/>
        <v>299.77444121084017</v>
      </c>
      <c r="AA127">
        <f t="shared" si="76"/>
        <v>26.624441210840189</v>
      </c>
      <c r="AB127">
        <v>69.5</v>
      </c>
      <c r="AC127">
        <v>151</v>
      </c>
      <c r="AD127">
        <f t="shared" si="77"/>
        <v>0.113</v>
      </c>
      <c r="AE127">
        <f t="shared" si="78"/>
        <v>-2.1803674602697964</v>
      </c>
      <c r="AF127">
        <f t="shared" si="79"/>
        <v>113</v>
      </c>
      <c r="AG127">
        <f t="shared" si="80"/>
        <v>410.92974924102674</v>
      </c>
      <c r="AH127">
        <f t="shared" si="81"/>
        <v>137.77974924102676</v>
      </c>
      <c r="AI127">
        <v>66.5</v>
      </c>
      <c r="AJ127">
        <v>155</v>
      </c>
      <c r="AK127">
        <f t="shared" si="82"/>
        <v>0.113</v>
      </c>
      <c r="AL127">
        <f t="shared" si="83"/>
        <v>-2.1803674602697964</v>
      </c>
      <c r="AM127">
        <f t="shared" si="84"/>
        <v>113</v>
      </c>
      <c r="AN127">
        <f t="shared" si="85"/>
        <v>384.10739148587925</v>
      </c>
      <c r="AO127">
        <f t="shared" si="86"/>
        <v>110.95739148587927</v>
      </c>
      <c r="AP127">
        <v>69.5</v>
      </c>
      <c r="AQ127">
        <v>134</v>
      </c>
      <c r="AR127">
        <f t="shared" si="87"/>
        <v>0.113</v>
      </c>
      <c r="AS127">
        <f t="shared" si="88"/>
        <v>-2.1803674602697964</v>
      </c>
      <c r="AT127">
        <f t="shared" si="89"/>
        <v>113</v>
      </c>
      <c r="AU127">
        <f t="shared" si="90"/>
        <v>456.85012674312486</v>
      </c>
      <c r="AV127">
        <f t="shared" si="91"/>
        <v>183.70012674312488</v>
      </c>
      <c r="AW127" s="3">
        <f t="shared" si="156"/>
        <v>113</v>
      </c>
      <c r="AX127" s="3">
        <f t="shared" si="157"/>
        <v>94.206843586495097</v>
      </c>
      <c r="AY127" s="3">
        <f t="shared" si="158"/>
        <v>41.061144308574455</v>
      </c>
      <c r="BF127" s="3">
        <v>113</v>
      </c>
      <c r="BG127" s="3">
        <f t="shared" si="96"/>
        <v>11.3</v>
      </c>
      <c r="BH127" s="3">
        <f t="shared" si="97"/>
        <v>1.0530784434834197</v>
      </c>
      <c r="BI127" s="3">
        <f t="shared" si="98"/>
        <v>321.33972721710887</v>
      </c>
      <c r="BJ127" s="3">
        <f t="shared" si="99"/>
        <v>48.189727217108896</v>
      </c>
    </row>
    <row r="128" spans="5:83" x14ac:dyDescent="0.35">
      <c r="E128">
        <v>63.6</v>
      </c>
      <c r="F128">
        <v>155</v>
      </c>
      <c r="G128">
        <f t="shared" si="148"/>
        <v>0.114</v>
      </c>
      <c r="H128">
        <f t="shared" si="149"/>
        <v>-2.1715568305876416</v>
      </c>
      <c r="I128">
        <f t="shared" si="144"/>
        <v>114</v>
      </c>
      <c r="J128">
        <f t="shared" si="150"/>
        <v>367.51234918947694</v>
      </c>
      <c r="K128">
        <f t="shared" si="151"/>
        <v>94.362349189476959</v>
      </c>
      <c r="L128" s="3">
        <f t="shared" si="152"/>
        <v>114</v>
      </c>
      <c r="N128">
        <v>50</v>
      </c>
      <c r="O128">
        <v>141</v>
      </c>
      <c r="P128">
        <f t="shared" si="153"/>
        <v>0.114</v>
      </c>
      <c r="Q128">
        <f t="shared" si="68"/>
        <v>-2.1715568305876416</v>
      </c>
      <c r="R128" s="3">
        <f t="shared" si="154"/>
        <v>114</v>
      </c>
      <c r="S128">
        <f t="shared" si="155"/>
        <v>314.35586020075232</v>
      </c>
      <c r="T128">
        <f t="shared" si="71"/>
        <v>41.20586020075234</v>
      </c>
      <c r="U128">
        <v>51.3</v>
      </c>
      <c r="V128">
        <v>153</v>
      </c>
      <c r="W128">
        <f t="shared" si="72"/>
        <v>0.114</v>
      </c>
      <c r="X128">
        <f t="shared" si="73"/>
        <v>-2.1715568305876416</v>
      </c>
      <c r="Y128" s="3">
        <f t="shared" si="74"/>
        <v>114</v>
      </c>
      <c r="Z128">
        <f t="shared" si="75"/>
        <v>299.90282224661928</v>
      </c>
      <c r="AA128">
        <f t="shared" si="76"/>
        <v>26.752822246619303</v>
      </c>
      <c r="AB128">
        <v>69.5</v>
      </c>
      <c r="AC128">
        <v>151</v>
      </c>
      <c r="AD128">
        <f t="shared" si="77"/>
        <v>0.114</v>
      </c>
      <c r="AE128">
        <f t="shared" si="78"/>
        <v>-2.1715568305876416</v>
      </c>
      <c r="AF128">
        <f t="shared" si="79"/>
        <v>114</v>
      </c>
      <c r="AG128">
        <f t="shared" si="80"/>
        <v>411.10781548465928</v>
      </c>
      <c r="AH128">
        <f t="shared" si="81"/>
        <v>137.95781548465931</v>
      </c>
      <c r="AI128">
        <v>66.5</v>
      </c>
      <c r="AJ128">
        <v>155</v>
      </c>
      <c r="AK128">
        <f t="shared" si="82"/>
        <v>0.114</v>
      </c>
      <c r="AL128">
        <f t="shared" si="83"/>
        <v>-2.1715568305876416</v>
      </c>
      <c r="AM128">
        <f t="shared" si="84"/>
        <v>114</v>
      </c>
      <c r="AN128">
        <f t="shared" si="85"/>
        <v>384.26998775314803</v>
      </c>
      <c r="AO128">
        <f t="shared" si="86"/>
        <v>111.11998775314805</v>
      </c>
      <c r="AP128">
        <v>69.5</v>
      </c>
      <c r="AQ128">
        <v>134</v>
      </c>
      <c r="AR128">
        <f t="shared" si="87"/>
        <v>0.114</v>
      </c>
      <c r="AS128">
        <f t="shared" si="88"/>
        <v>-2.1715568305876416</v>
      </c>
      <c r="AT128">
        <f t="shared" si="89"/>
        <v>114</v>
      </c>
      <c r="AU128">
        <f t="shared" si="90"/>
        <v>457.07022416770008</v>
      </c>
      <c r="AV128">
        <f t="shared" si="91"/>
        <v>183.9202241677001</v>
      </c>
      <c r="AW128" s="3">
        <f t="shared" si="156"/>
        <v>114</v>
      </c>
      <c r="AX128" s="3">
        <f t="shared" si="157"/>
        <v>94.362349189476959</v>
      </c>
      <c r="AY128" s="3">
        <f t="shared" si="158"/>
        <v>41.20586020075234</v>
      </c>
      <c r="BF128" s="3">
        <v>114</v>
      </c>
      <c r="BG128" s="3">
        <f t="shared" si="96"/>
        <v>11.4</v>
      </c>
      <c r="BH128" s="3">
        <f t="shared" si="97"/>
        <v>1.0569048513364727</v>
      </c>
      <c r="BI128" s="3">
        <f t="shared" si="98"/>
        <v>321.51522012769311</v>
      </c>
      <c r="BJ128" s="3">
        <f t="shared" si="99"/>
        <v>48.365220127693135</v>
      </c>
    </row>
    <row r="129" spans="5:62" x14ac:dyDescent="0.35">
      <c r="E129">
        <v>63.6</v>
      </c>
      <c r="F129">
        <v>155</v>
      </c>
      <c r="G129">
        <f t="shared" si="148"/>
        <v>0.115</v>
      </c>
      <c r="H129">
        <f t="shared" si="149"/>
        <v>-2.1628231506188871</v>
      </c>
      <c r="I129">
        <f t="shared" si="144"/>
        <v>115</v>
      </c>
      <c r="J129">
        <f t="shared" si="150"/>
        <v>367.66662663636481</v>
      </c>
      <c r="K129">
        <f t="shared" si="151"/>
        <v>94.516626636364833</v>
      </c>
      <c r="L129" s="3">
        <f t="shared" si="152"/>
        <v>115</v>
      </c>
      <c r="N129">
        <v>50</v>
      </c>
      <c r="O129">
        <v>141</v>
      </c>
      <c r="P129">
        <f t="shared" si="153"/>
        <v>0.115</v>
      </c>
      <c r="Q129">
        <f t="shared" si="68"/>
        <v>-2.1628231506188871</v>
      </c>
      <c r="R129" s="3">
        <f t="shared" si="154"/>
        <v>115</v>
      </c>
      <c r="S129">
        <f t="shared" si="155"/>
        <v>314.49944380464763</v>
      </c>
      <c r="T129">
        <f t="shared" si="71"/>
        <v>41.349443804647649</v>
      </c>
      <c r="U129">
        <v>51.3</v>
      </c>
      <c r="V129">
        <v>153</v>
      </c>
      <c r="W129">
        <f t="shared" si="72"/>
        <v>0.115</v>
      </c>
      <c r="X129">
        <f t="shared" si="73"/>
        <v>-2.1628231506188871</v>
      </c>
      <c r="Y129" s="3">
        <f t="shared" si="74"/>
        <v>115</v>
      </c>
      <c r="Z129">
        <f t="shared" si="75"/>
        <v>300.03019060667225</v>
      </c>
      <c r="AA129">
        <f t="shared" si="76"/>
        <v>26.880190606672272</v>
      </c>
      <c r="AB129">
        <v>69.5</v>
      </c>
      <c r="AC129">
        <v>151</v>
      </c>
      <c r="AD129">
        <f t="shared" si="77"/>
        <v>0.115</v>
      </c>
      <c r="AE129">
        <f t="shared" si="78"/>
        <v>-2.1628231506188871</v>
      </c>
      <c r="AF129">
        <f t="shared" si="79"/>
        <v>115</v>
      </c>
      <c r="AG129">
        <f t="shared" si="80"/>
        <v>411.28447891557374</v>
      </c>
      <c r="AH129">
        <f t="shared" si="81"/>
        <v>138.13447891557377</v>
      </c>
      <c r="AI129">
        <v>66.5</v>
      </c>
      <c r="AJ129">
        <v>155</v>
      </c>
      <c r="AK129">
        <f t="shared" si="82"/>
        <v>0.115</v>
      </c>
      <c r="AL129">
        <f t="shared" si="83"/>
        <v>-2.1628231506188871</v>
      </c>
      <c r="AM129">
        <f t="shared" si="84"/>
        <v>115</v>
      </c>
      <c r="AN129">
        <f t="shared" si="85"/>
        <v>384.43129986349464</v>
      </c>
      <c r="AO129">
        <f t="shared" si="86"/>
        <v>111.28129986349467</v>
      </c>
      <c r="AP129">
        <v>69.5</v>
      </c>
      <c r="AQ129">
        <v>134</v>
      </c>
      <c r="AR129">
        <f t="shared" si="87"/>
        <v>0.115</v>
      </c>
      <c r="AS129">
        <f t="shared" si="88"/>
        <v>-2.1628231506188871</v>
      </c>
      <c r="AT129">
        <f t="shared" si="89"/>
        <v>115</v>
      </c>
      <c r="AU129">
        <f t="shared" si="90"/>
        <v>457.28860872266745</v>
      </c>
      <c r="AV129">
        <f t="shared" si="91"/>
        <v>184.13860872266747</v>
      </c>
      <c r="AW129" s="3">
        <f t="shared" si="156"/>
        <v>115</v>
      </c>
      <c r="AX129" s="3">
        <f t="shared" si="157"/>
        <v>94.516626636364833</v>
      </c>
      <c r="AY129" s="3">
        <f t="shared" si="158"/>
        <v>41.349443804647649</v>
      </c>
      <c r="BF129" s="3">
        <v>115</v>
      </c>
      <c r="BG129" s="3">
        <f t="shared" si="96"/>
        <v>11.5</v>
      </c>
      <c r="BH129" s="3">
        <f t="shared" si="97"/>
        <v>1.0606978403536116</v>
      </c>
      <c r="BI129" s="3">
        <f t="shared" si="98"/>
        <v>321.68939508857682</v>
      </c>
      <c r="BJ129" s="3">
        <f t="shared" si="99"/>
        <v>48.539395088576839</v>
      </c>
    </row>
    <row r="130" spans="5:62" x14ac:dyDescent="0.35">
      <c r="E130">
        <v>63.6</v>
      </c>
      <c r="F130">
        <v>155</v>
      </c>
      <c r="G130">
        <f t="shared" si="148"/>
        <v>0.11600000000000001</v>
      </c>
      <c r="H130">
        <f t="shared" si="149"/>
        <v>-2.1541650878757723</v>
      </c>
      <c r="I130">
        <f t="shared" si="144"/>
        <v>116</v>
      </c>
      <c r="J130">
        <f t="shared" si="150"/>
        <v>367.81969623468984</v>
      </c>
      <c r="K130">
        <f t="shared" si="151"/>
        <v>94.669696234689866</v>
      </c>
      <c r="L130" s="3">
        <f t="shared" si="152"/>
        <v>116</v>
      </c>
      <c r="N130">
        <v>50</v>
      </c>
      <c r="O130">
        <v>141</v>
      </c>
      <c r="P130">
        <f t="shared" si="153"/>
        <v>0.11600000000000001</v>
      </c>
      <c r="Q130">
        <f t="shared" si="68"/>
        <v>-2.1541650878757723</v>
      </c>
      <c r="R130" s="3">
        <f t="shared" si="154"/>
        <v>116</v>
      </c>
      <c r="S130">
        <f t="shared" si="155"/>
        <v>314.64191377001117</v>
      </c>
      <c r="T130">
        <f t="shared" si="71"/>
        <v>41.491913770011195</v>
      </c>
      <c r="U130">
        <v>51.3</v>
      </c>
      <c r="V130">
        <v>153</v>
      </c>
      <c r="W130">
        <f t="shared" si="72"/>
        <v>0.11600000000000001</v>
      </c>
      <c r="X130">
        <f t="shared" si="73"/>
        <v>-2.1541650878757723</v>
      </c>
      <c r="Y130" s="3">
        <f t="shared" si="74"/>
        <v>116</v>
      </c>
      <c r="Z130">
        <f t="shared" si="75"/>
        <v>300.15656302689291</v>
      </c>
      <c r="AA130">
        <f t="shared" si="76"/>
        <v>27.006563026892934</v>
      </c>
      <c r="AB130">
        <v>69.5</v>
      </c>
      <c r="AC130">
        <v>151</v>
      </c>
      <c r="AD130">
        <f t="shared" si="77"/>
        <v>0.11600000000000001</v>
      </c>
      <c r="AE130">
        <f t="shared" si="78"/>
        <v>-2.1541650878757723</v>
      </c>
      <c r="AF130">
        <f t="shared" si="79"/>
        <v>116</v>
      </c>
      <c r="AG130">
        <f t="shared" si="80"/>
        <v>411.45976270494759</v>
      </c>
      <c r="AH130">
        <f t="shared" si="81"/>
        <v>138.30976270494762</v>
      </c>
      <c r="AI130">
        <v>66.5</v>
      </c>
      <c r="AJ130">
        <v>155</v>
      </c>
      <c r="AK130">
        <f t="shared" si="82"/>
        <v>0.11600000000000001</v>
      </c>
      <c r="AL130">
        <f t="shared" si="83"/>
        <v>-2.1541650878757723</v>
      </c>
      <c r="AM130">
        <f t="shared" si="84"/>
        <v>116</v>
      </c>
      <c r="AN130">
        <f t="shared" si="85"/>
        <v>384.59134905042254</v>
      </c>
      <c r="AO130">
        <f t="shared" si="86"/>
        <v>111.44134905042256</v>
      </c>
      <c r="AP130">
        <v>69.5</v>
      </c>
      <c r="AQ130">
        <v>134</v>
      </c>
      <c r="AR130">
        <f t="shared" si="87"/>
        <v>0.11600000000000001</v>
      </c>
      <c r="AS130">
        <f t="shared" si="88"/>
        <v>-2.1541650878757723</v>
      </c>
      <c r="AT130">
        <f t="shared" si="89"/>
        <v>116</v>
      </c>
      <c r="AU130">
        <f t="shared" si="90"/>
        <v>457.50530855858949</v>
      </c>
      <c r="AV130">
        <f t="shared" si="91"/>
        <v>184.35530855858951</v>
      </c>
      <c r="AW130" s="3">
        <f t="shared" si="156"/>
        <v>116</v>
      </c>
      <c r="AX130" s="3">
        <f t="shared" si="157"/>
        <v>94.669696234689866</v>
      </c>
      <c r="AY130" s="3">
        <f t="shared" si="158"/>
        <v>41.491913770011195</v>
      </c>
      <c r="BF130" s="3">
        <v>116</v>
      </c>
      <c r="BG130" s="3">
        <f t="shared" si="96"/>
        <v>11.6</v>
      </c>
      <c r="BH130" s="3">
        <f t="shared" si="97"/>
        <v>1.0644579892269184</v>
      </c>
      <c r="BI130" s="3">
        <f t="shared" si="98"/>
        <v>321.86227345982081</v>
      </c>
      <c r="BJ130" s="3">
        <f t="shared" si="99"/>
        <v>48.712273459820835</v>
      </c>
    </row>
    <row r="131" spans="5:62" x14ac:dyDescent="0.35">
      <c r="E131">
        <v>63.6</v>
      </c>
      <c r="F131">
        <v>155</v>
      </c>
      <c r="G131">
        <f t="shared" si="148"/>
        <v>0.11700000000000001</v>
      </c>
      <c r="H131">
        <f t="shared" si="149"/>
        <v>-2.145581344184381</v>
      </c>
      <c r="I131">
        <f t="shared" si="144"/>
        <v>117</v>
      </c>
      <c r="J131">
        <f t="shared" si="150"/>
        <v>367.97157778432643</v>
      </c>
      <c r="K131">
        <f t="shared" si="151"/>
        <v>94.82157778432645</v>
      </c>
      <c r="L131" s="3">
        <f t="shared" si="152"/>
        <v>117</v>
      </c>
      <c r="N131">
        <v>50</v>
      </c>
      <c r="O131">
        <v>141</v>
      </c>
      <c r="P131">
        <f t="shared" si="153"/>
        <v>0.11700000000000001</v>
      </c>
      <c r="Q131">
        <f t="shared" si="68"/>
        <v>-2.145581344184381</v>
      </c>
      <c r="R131" s="3">
        <f t="shared" si="154"/>
        <v>117</v>
      </c>
      <c r="S131">
        <f t="shared" si="155"/>
        <v>314.7832882815012</v>
      </c>
      <c r="T131">
        <f t="shared" si="71"/>
        <v>41.633288281501223</v>
      </c>
      <c r="U131">
        <v>51.3</v>
      </c>
      <c r="V131">
        <v>153</v>
      </c>
      <c r="W131">
        <f t="shared" si="72"/>
        <v>0.11700000000000001</v>
      </c>
      <c r="X131">
        <f t="shared" si="73"/>
        <v>-2.145581344184381</v>
      </c>
      <c r="Y131" s="3">
        <f t="shared" si="74"/>
        <v>117</v>
      </c>
      <c r="Z131">
        <f t="shared" si="75"/>
        <v>300.28195582493834</v>
      </c>
      <c r="AA131">
        <f t="shared" si="76"/>
        <v>27.131955824938359</v>
      </c>
      <c r="AB131">
        <v>69.5</v>
      </c>
      <c r="AC131">
        <v>151</v>
      </c>
      <c r="AD131">
        <f t="shared" si="77"/>
        <v>0.11700000000000001</v>
      </c>
      <c r="AE131">
        <f t="shared" si="78"/>
        <v>-2.145581344184381</v>
      </c>
      <c r="AF131">
        <f t="shared" si="79"/>
        <v>117</v>
      </c>
      <c r="AG131">
        <f t="shared" si="80"/>
        <v>411.63368944509216</v>
      </c>
      <c r="AH131">
        <f t="shared" si="81"/>
        <v>138.48368944509218</v>
      </c>
      <c r="AI131">
        <v>66.5</v>
      </c>
      <c r="AJ131">
        <v>155</v>
      </c>
      <c r="AK131">
        <f t="shared" si="82"/>
        <v>0.11700000000000001</v>
      </c>
      <c r="AL131">
        <f t="shared" si="83"/>
        <v>-2.145581344184381</v>
      </c>
      <c r="AM131">
        <f t="shared" si="84"/>
        <v>117</v>
      </c>
      <c r="AN131">
        <f t="shared" si="85"/>
        <v>384.75015601663063</v>
      </c>
      <c r="AO131">
        <f t="shared" si="86"/>
        <v>111.60015601663065</v>
      </c>
      <c r="AP131">
        <v>69.5</v>
      </c>
      <c r="AQ131">
        <v>134</v>
      </c>
      <c r="AR131">
        <f t="shared" si="87"/>
        <v>0.11700000000000001</v>
      </c>
      <c r="AS131">
        <f t="shared" si="88"/>
        <v>-2.145581344184381</v>
      </c>
      <c r="AT131">
        <f t="shared" si="89"/>
        <v>117</v>
      </c>
      <c r="AU131">
        <f t="shared" si="90"/>
        <v>457.72035112495331</v>
      </c>
      <c r="AV131">
        <f t="shared" si="91"/>
        <v>184.57035112495333</v>
      </c>
      <c r="AW131" s="3">
        <f t="shared" si="156"/>
        <v>117</v>
      </c>
      <c r="AX131" s="3">
        <f t="shared" si="157"/>
        <v>94.82157778432645</v>
      </c>
      <c r="AY131" s="3">
        <f t="shared" si="158"/>
        <v>41.633288281501223</v>
      </c>
      <c r="BF131" s="3">
        <v>117</v>
      </c>
      <c r="BG131" s="3">
        <f t="shared" si="96"/>
        <v>11.7</v>
      </c>
      <c r="BH131" s="3">
        <f t="shared" si="97"/>
        <v>1.0681858617461617</v>
      </c>
      <c r="BI131" s="3">
        <f t="shared" si="98"/>
        <v>322.0338760740359</v>
      </c>
      <c r="BJ131" s="3">
        <f t="shared" si="99"/>
        <v>48.883876074035925</v>
      </c>
    </row>
    <row r="132" spans="5:62" x14ac:dyDescent="0.35">
      <c r="E132">
        <v>63.6</v>
      </c>
      <c r="F132">
        <v>155</v>
      </c>
      <c r="G132">
        <f t="shared" si="148"/>
        <v>0.11799999999999999</v>
      </c>
      <c r="H132">
        <f t="shared" si="149"/>
        <v>-2.1370706545164722</v>
      </c>
      <c r="I132">
        <f t="shared" si="144"/>
        <v>118</v>
      </c>
      <c r="J132">
        <f t="shared" si="150"/>
        <v>368.12229059440284</v>
      </c>
      <c r="K132">
        <f t="shared" si="151"/>
        <v>94.972290594402864</v>
      </c>
      <c r="L132" s="3">
        <f t="shared" si="152"/>
        <v>118</v>
      </c>
      <c r="N132">
        <v>50</v>
      </c>
      <c r="O132">
        <v>141</v>
      </c>
      <c r="P132">
        <f t="shared" si="153"/>
        <v>0.11799999999999999</v>
      </c>
      <c r="Q132">
        <f t="shared" si="68"/>
        <v>-2.1370706545164722</v>
      </c>
      <c r="R132" s="3">
        <f t="shared" si="154"/>
        <v>118</v>
      </c>
      <c r="S132">
        <f t="shared" si="155"/>
        <v>314.9235850741494</v>
      </c>
      <c r="T132">
        <f t="shared" si="71"/>
        <v>41.773585074149423</v>
      </c>
      <c r="U132">
        <v>51.3</v>
      </c>
      <c r="V132">
        <v>153</v>
      </c>
      <c r="W132">
        <f t="shared" si="72"/>
        <v>0.11799999999999999</v>
      </c>
      <c r="X132">
        <f t="shared" si="73"/>
        <v>-2.1370706545164722</v>
      </c>
      <c r="Y132" s="3">
        <f t="shared" si="74"/>
        <v>118</v>
      </c>
      <c r="Z132">
        <f t="shared" si="75"/>
        <v>300.40638491415774</v>
      </c>
      <c r="AA132">
        <f t="shared" si="76"/>
        <v>27.256384914157763</v>
      </c>
      <c r="AB132">
        <v>69.5</v>
      </c>
      <c r="AC132">
        <v>151</v>
      </c>
      <c r="AD132">
        <f t="shared" si="77"/>
        <v>0.11799999999999999</v>
      </c>
      <c r="AE132">
        <f t="shared" si="78"/>
        <v>-2.1370706545164722</v>
      </c>
      <c r="AF132">
        <f t="shared" si="79"/>
        <v>118</v>
      </c>
      <c r="AG132">
        <f t="shared" si="80"/>
        <v>411.806281168726</v>
      </c>
      <c r="AH132">
        <f t="shared" si="81"/>
        <v>138.65628116872603</v>
      </c>
      <c r="AI132">
        <v>66.5</v>
      </c>
      <c r="AJ132">
        <v>155</v>
      </c>
      <c r="AK132">
        <f t="shared" si="82"/>
        <v>0.11799999999999999</v>
      </c>
      <c r="AL132">
        <f t="shared" si="83"/>
        <v>-2.1370706545164722</v>
      </c>
      <c r="AM132">
        <f t="shared" si="84"/>
        <v>118</v>
      </c>
      <c r="AN132">
        <f t="shared" si="85"/>
        <v>384.90774095169479</v>
      </c>
      <c r="AO132">
        <f t="shared" si="86"/>
        <v>111.75774095169481</v>
      </c>
      <c r="AP132">
        <v>69.5</v>
      </c>
      <c r="AQ132">
        <v>134</v>
      </c>
      <c r="AR132">
        <f t="shared" si="87"/>
        <v>0.11799999999999999</v>
      </c>
      <c r="AS132">
        <f t="shared" si="88"/>
        <v>-2.1370706545164722</v>
      </c>
      <c r="AT132">
        <f t="shared" si="89"/>
        <v>118</v>
      </c>
      <c r="AU132">
        <f t="shared" si="90"/>
        <v>457.93376319346106</v>
      </c>
      <c r="AV132">
        <f t="shared" si="91"/>
        <v>184.78376319346108</v>
      </c>
      <c r="AW132" s="3">
        <f t="shared" si="156"/>
        <v>118</v>
      </c>
      <c r="AX132" s="3">
        <f t="shared" si="157"/>
        <v>94.972290594402864</v>
      </c>
      <c r="AY132" s="3">
        <f t="shared" si="158"/>
        <v>41.773585074149423</v>
      </c>
      <c r="BF132" s="3">
        <v>118</v>
      </c>
      <c r="BG132" s="3">
        <f t="shared" si="96"/>
        <v>11.8</v>
      </c>
      <c r="BH132" s="3">
        <f t="shared" si="97"/>
        <v>1.0718820073061255</v>
      </c>
      <c r="BI132" s="3">
        <f t="shared" si="98"/>
        <v>322.20422325379957</v>
      </c>
      <c r="BJ132" s="3">
        <f t="shared" si="99"/>
        <v>49.054223253799591</v>
      </c>
    </row>
    <row r="133" spans="5:62" x14ac:dyDescent="0.35">
      <c r="E133">
        <v>63.6</v>
      </c>
      <c r="F133">
        <v>155</v>
      </c>
      <c r="G133">
        <f t="shared" si="148"/>
        <v>0.11899999999999999</v>
      </c>
      <c r="H133">
        <f t="shared" si="149"/>
        <v>-2.1286317858706076</v>
      </c>
      <c r="I133">
        <f t="shared" si="144"/>
        <v>119</v>
      </c>
      <c r="J133">
        <f t="shared" si="150"/>
        <v>368.27185349951031</v>
      </c>
      <c r="K133">
        <f t="shared" si="151"/>
        <v>95.121853499510337</v>
      </c>
      <c r="L133" s="3">
        <f t="shared" si="152"/>
        <v>119</v>
      </c>
      <c r="N133">
        <v>50</v>
      </c>
      <c r="O133">
        <v>141</v>
      </c>
      <c r="P133">
        <f t="shared" si="153"/>
        <v>0.11899999999999999</v>
      </c>
      <c r="Q133">
        <f t="shared" si="68"/>
        <v>-2.1286317858706076</v>
      </c>
      <c r="R133" s="3">
        <f t="shared" si="154"/>
        <v>119</v>
      </c>
      <c r="S133">
        <f t="shared" si="155"/>
        <v>315.06282144818613</v>
      </c>
      <c r="T133">
        <f t="shared" si="71"/>
        <v>41.912821448186151</v>
      </c>
      <c r="U133">
        <v>51.3</v>
      </c>
      <c r="V133">
        <v>153</v>
      </c>
      <c r="W133">
        <f t="shared" si="72"/>
        <v>0.11899999999999999</v>
      </c>
      <c r="X133">
        <f t="shared" si="73"/>
        <v>-2.1286317858706076</v>
      </c>
      <c r="Y133" s="3">
        <f t="shared" si="74"/>
        <v>119</v>
      </c>
      <c r="Z133">
        <f t="shared" si="75"/>
        <v>300.52986581694353</v>
      </c>
      <c r="AA133">
        <f t="shared" si="76"/>
        <v>27.37986581694355</v>
      </c>
      <c r="AB133">
        <v>69.5</v>
      </c>
      <c r="AC133">
        <v>151</v>
      </c>
      <c r="AD133">
        <f t="shared" si="77"/>
        <v>0.11899999999999999</v>
      </c>
      <c r="AE133">
        <f t="shared" si="78"/>
        <v>-2.1286317858706076</v>
      </c>
      <c r="AF133">
        <f t="shared" si="79"/>
        <v>119</v>
      </c>
      <c r="AG133">
        <f t="shared" si="80"/>
        <v>411.97755936744949</v>
      </c>
      <c r="AH133">
        <f t="shared" si="81"/>
        <v>138.82755936744951</v>
      </c>
      <c r="AI133">
        <v>66.5</v>
      </c>
      <c r="AJ133">
        <v>155</v>
      </c>
      <c r="AK133">
        <f t="shared" si="82"/>
        <v>0.11899999999999999</v>
      </c>
      <c r="AL133">
        <f t="shared" si="83"/>
        <v>-2.1286317858706076</v>
      </c>
      <c r="AM133">
        <f t="shared" si="84"/>
        <v>119</v>
      </c>
      <c r="AN133">
        <f t="shared" si="85"/>
        <v>385.0641235490163</v>
      </c>
      <c r="AO133">
        <f t="shared" si="86"/>
        <v>111.91412354901632</v>
      </c>
      <c r="AP133">
        <v>69.5</v>
      </c>
      <c r="AQ133">
        <v>134</v>
      </c>
      <c r="AR133">
        <f t="shared" si="87"/>
        <v>0.11899999999999999</v>
      </c>
      <c r="AS133">
        <f t="shared" si="88"/>
        <v>-2.1286317858706076</v>
      </c>
      <c r="AT133">
        <f t="shared" si="89"/>
        <v>119</v>
      </c>
      <c r="AU133">
        <f t="shared" si="90"/>
        <v>458.14557088035644</v>
      </c>
      <c r="AV133">
        <f t="shared" si="91"/>
        <v>184.99557088035647</v>
      </c>
      <c r="AW133" s="3">
        <f t="shared" si="156"/>
        <v>119</v>
      </c>
      <c r="AX133" s="3">
        <f t="shared" si="157"/>
        <v>95.121853499510337</v>
      </c>
      <c r="AY133" s="3">
        <f t="shared" si="158"/>
        <v>41.912821448186151</v>
      </c>
      <c r="BF133" s="3">
        <v>119</v>
      </c>
      <c r="BG133" s="3">
        <f t="shared" si="96"/>
        <v>11.9</v>
      </c>
      <c r="BH133" s="3">
        <f t="shared" si="97"/>
        <v>1.0755469613925308</v>
      </c>
      <c r="BI133" s="3">
        <f t="shared" si="98"/>
        <v>322.37333482835476</v>
      </c>
      <c r="BJ133" s="3">
        <f t="shared" si="99"/>
        <v>49.22333482835478</v>
      </c>
    </row>
    <row r="134" spans="5:62" x14ac:dyDescent="0.35">
      <c r="E134">
        <v>63.6</v>
      </c>
      <c r="F134">
        <v>155</v>
      </c>
      <c r="G134">
        <f t="shared" si="148"/>
        <v>0.12</v>
      </c>
      <c r="H134">
        <f t="shared" si="149"/>
        <v>-2.120263536200091</v>
      </c>
      <c r="I134">
        <f t="shared" si="144"/>
        <v>120</v>
      </c>
      <c r="J134">
        <f t="shared" si="150"/>
        <v>368.42028487524556</v>
      </c>
      <c r="K134">
        <f t="shared" si="151"/>
        <v>95.270284875245579</v>
      </c>
      <c r="L134" s="3">
        <f t="shared" si="152"/>
        <v>120</v>
      </c>
      <c r="N134">
        <v>50</v>
      </c>
      <c r="O134">
        <v>141</v>
      </c>
      <c r="P134">
        <f t="shared" si="153"/>
        <v>0.12</v>
      </c>
      <c r="Q134">
        <f t="shared" si="68"/>
        <v>-2.120263536200091</v>
      </c>
      <c r="R134" s="3">
        <f t="shared" si="154"/>
        <v>120</v>
      </c>
      <c r="S134">
        <f t="shared" si="155"/>
        <v>315.20101428325677</v>
      </c>
      <c r="T134">
        <f t="shared" si="71"/>
        <v>42.051014283256791</v>
      </c>
      <c r="U134">
        <v>51.3</v>
      </c>
      <c r="V134">
        <v>153</v>
      </c>
      <c r="W134">
        <f t="shared" si="72"/>
        <v>0.12</v>
      </c>
      <c r="X134">
        <f t="shared" si="73"/>
        <v>-2.120263536200091</v>
      </c>
      <c r="Y134" s="3">
        <f t="shared" si="74"/>
        <v>120</v>
      </c>
      <c r="Z134">
        <f t="shared" si="75"/>
        <v>300.65241367753316</v>
      </c>
      <c r="AA134">
        <f t="shared" si="76"/>
        <v>27.502413677533184</v>
      </c>
      <c r="AB134">
        <v>69.5</v>
      </c>
      <c r="AC134">
        <v>151</v>
      </c>
      <c r="AD134">
        <f t="shared" si="77"/>
        <v>0.12</v>
      </c>
      <c r="AE134">
        <f t="shared" si="78"/>
        <v>-2.120263536200091</v>
      </c>
      <c r="AF134">
        <f t="shared" si="79"/>
        <v>120</v>
      </c>
      <c r="AG134">
        <f t="shared" si="80"/>
        <v>412.14754500945969</v>
      </c>
      <c r="AH134">
        <f t="shared" si="81"/>
        <v>138.99754500945971</v>
      </c>
      <c r="AI134">
        <v>66.5</v>
      </c>
      <c r="AJ134">
        <v>155</v>
      </c>
      <c r="AK134">
        <f t="shared" si="82"/>
        <v>0.12</v>
      </c>
      <c r="AL134">
        <f t="shared" si="83"/>
        <v>-2.120263536200091</v>
      </c>
      <c r="AM134">
        <f t="shared" si="84"/>
        <v>120</v>
      </c>
      <c r="AN134">
        <f t="shared" si="85"/>
        <v>385.21932302207279</v>
      </c>
      <c r="AO134">
        <f t="shared" si="86"/>
        <v>112.06932302207281</v>
      </c>
      <c r="AP134">
        <v>69.5</v>
      </c>
      <c r="AQ134">
        <v>134</v>
      </c>
      <c r="AR134">
        <f t="shared" si="87"/>
        <v>0.12</v>
      </c>
      <c r="AS134">
        <f t="shared" si="88"/>
        <v>-2.120263536200091</v>
      </c>
      <c r="AT134">
        <f t="shared" si="89"/>
        <v>120</v>
      </c>
      <c r="AU134">
        <f t="shared" si="90"/>
        <v>458.35579966783496</v>
      </c>
      <c r="AV134">
        <f t="shared" si="91"/>
        <v>185.20579966783498</v>
      </c>
      <c r="AW134" s="3">
        <f t="shared" si="156"/>
        <v>120</v>
      </c>
      <c r="AX134" s="3">
        <f t="shared" si="157"/>
        <v>95.270284875245579</v>
      </c>
      <c r="AY134" s="3">
        <f t="shared" si="158"/>
        <v>42.051014283256791</v>
      </c>
      <c r="BF134" s="3">
        <v>120</v>
      </c>
      <c r="BG134" s="3">
        <f t="shared" si="96"/>
        <v>12</v>
      </c>
      <c r="BH134" s="3">
        <f t="shared" si="97"/>
        <v>1.0791812460476249</v>
      </c>
      <c r="BI134" s="3">
        <f t="shared" si="98"/>
        <v>322.54123014962727</v>
      </c>
      <c r="BJ134" s="3">
        <f t="shared" si="99"/>
        <v>49.39123014962729</v>
      </c>
    </row>
    <row r="135" spans="5:62" x14ac:dyDescent="0.35">
      <c r="E135">
        <v>63.6</v>
      </c>
      <c r="F135">
        <v>155</v>
      </c>
      <c r="G135">
        <f t="shared" si="148"/>
        <v>0.121</v>
      </c>
      <c r="H135">
        <f t="shared" si="149"/>
        <v>-2.1119647333853959</v>
      </c>
      <c r="I135">
        <f t="shared" si="144"/>
        <v>121</v>
      </c>
      <c r="J135">
        <f t="shared" si="150"/>
        <v>368.5676026531188</v>
      </c>
      <c r="K135">
        <f t="shared" si="151"/>
        <v>95.41760265311882</v>
      </c>
      <c r="L135" s="3">
        <f t="shared" si="152"/>
        <v>121</v>
      </c>
      <c r="N135">
        <v>50</v>
      </c>
      <c r="O135">
        <v>141</v>
      </c>
      <c r="P135">
        <f t="shared" si="153"/>
        <v>0.121</v>
      </c>
      <c r="Q135">
        <f t="shared" ref="Q135:Q154" si="159">LN(P135)</f>
        <v>-2.1119647333853959</v>
      </c>
      <c r="R135" s="3">
        <f t="shared" si="154"/>
        <v>121</v>
      </c>
      <c r="S135">
        <f t="shared" si="155"/>
        <v>315.33818005205859</v>
      </c>
      <c r="T135">
        <f t="shared" ref="T135:T154" si="160">S135-273.15</f>
        <v>42.188180052058613</v>
      </c>
      <c r="U135">
        <v>51.3</v>
      </c>
      <c r="V135">
        <v>153</v>
      </c>
      <c r="W135">
        <f t="shared" ref="W135:W154" si="161">Y135/1000</f>
        <v>0.121</v>
      </c>
      <c r="X135">
        <f t="shared" ref="X135:X154" si="162">LN(W135)</f>
        <v>-2.1119647333853959</v>
      </c>
      <c r="Y135" s="3">
        <f t="shared" ref="Y135:Y154" si="163">R135</f>
        <v>121</v>
      </c>
      <c r="Z135">
        <f t="shared" ref="Z135:Z154" si="164">(U135*1000)/(V135-(X135*$B$16))</f>
        <v>300.77404327428889</v>
      </c>
      <c r="AA135">
        <f t="shared" ref="AA135:AA154" si="165">Z135-273.15</f>
        <v>27.624043274288908</v>
      </c>
      <c r="AB135">
        <v>69.5</v>
      </c>
      <c r="AC135">
        <v>151</v>
      </c>
      <c r="AD135">
        <f t="shared" ref="AD135:AD154" si="166">AF135/1000</f>
        <v>0.121</v>
      </c>
      <c r="AE135">
        <f t="shared" ref="AE135:AE154" si="167">LN(AD135)</f>
        <v>-2.1119647333853959</v>
      </c>
      <c r="AF135">
        <f t="shared" ref="AF135:AF154" si="168">Y135</f>
        <v>121</v>
      </c>
      <c r="AG135">
        <f t="shared" ref="AG135:AG154" si="169">(AB135*1000)/(AC135-(AE135*$B$16))</f>
        <v>412.31625855654261</v>
      </c>
      <c r="AH135">
        <f t="shared" ref="AH135:AH154" si="170">AG135-273.15</f>
        <v>139.16625855654263</v>
      </c>
      <c r="AI135">
        <v>66.5</v>
      </c>
      <c r="AJ135">
        <v>155</v>
      </c>
      <c r="AK135">
        <f t="shared" ref="AK135:AK154" si="171">AM135/1000</f>
        <v>0.121</v>
      </c>
      <c r="AL135">
        <f t="shared" ref="AL135:AL154" si="172">LN(AK135)</f>
        <v>-2.1119647333853959</v>
      </c>
      <c r="AM135">
        <f t="shared" ref="AM135:AM154" si="173">AF135</f>
        <v>121</v>
      </c>
      <c r="AN135">
        <f t="shared" ref="AN135:AN154" si="174">(AI135*1000)/(AJ135-(AL135*$B$16))</f>
        <v>385.37335812000629</v>
      </c>
      <c r="AO135">
        <f t="shared" ref="AO135:AO154" si="175">AN135-273.15</f>
        <v>112.22335812000631</v>
      </c>
      <c r="AP135">
        <v>69.5</v>
      </c>
      <c r="AQ135">
        <v>134</v>
      </c>
      <c r="AR135">
        <f t="shared" ref="AR135:AR154" si="176">AT135/1000</f>
        <v>0.121</v>
      </c>
      <c r="AS135">
        <f t="shared" ref="AS135:AS154" si="177">LN(AR135)</f>
        <v>-2.1119647333853959</v>
      </c>
      <c r="AT135">
        <f t="shared" ref="AT135:AT154" si="178">AM135</f>
        <v>121</v>
      </c>
      <c r="AU135">
        <f t="shared" ref="AU135:AU154" si="179">(AP135*1000)/(AQ135-(AS135*$B$16))</f>
        <v>458.56447442458216</v>
      </c>
      <c r="AV135">
        <f t="shared" ref="AV135:AV154" si="180">AU135-273.15</f>
        <v>185.41447442458218</v>
      </c>
      <c r="AW135" s="3">
        <f t="shared" si="156"/>
        <v>121</v>
      </c>
      <c r="AX135" s="3">
        <f t="shared" si="157"/>
        <v>95.41760265311882</v>
      </c>
      <c r="AY135" s="3">
        <f t="shared" si="158"/>
        <v>42.188180052058613</v>
      </c>
      <c r="BF135" s="3">
        <v>121</v>
      </c>
      <c r="BG135" s="3">
        <f t="shared" ref="BG135:BG154" si="181">BF135/10</f>
        <v>12.1</v>
      </c>
      <c r="BH135" s="3">
        <f t="shared" ref="BH135:BH154" si="182">LOG(BG135)</f>
        <v>1.0827853703164501</v>
      </c>
      <c r="BI135" s="3">
        <f t="shared" ref="BI135:BI154" si="183">($BE$2*(BH135-$BC$2)-$BD$2)/(BH135-$BC$2)</f>
        <v>322.70792810759309</v>
      </c>
      <c r="BJ135" s="3">
        <f t="shared" ref="BJ135:BJ154" si="184">BI135-273.15</f>
        <v>49.557928107593114</v>
      </c>
    </row>
    <row r="136" spans="5:62" x14ac:dyDescent="0.35">
      <c r="E136">
        <v>63.6</v>
      </c>
      <c r="F136">
        <v>155</v>
      </c>
      <c r="G136">
        <f t="shared" si="148"/>
        <v>0.122</v>
      </c>
      <c r="H136">
        <f t="shared" si="149"/>
        <v>-2.1037342342488805</v>
      </c>
      <c r="I136">
        <f t="shared" si="144"/>
        <v>122</v>
      </c>
      <c r="J136">
        <f t="shared" si="150"/>
        <v>368.71382433485957</v>
      </c>
      <c r="K136">
        <f t="shared" si="151"/>
        <v>95.563824334859589</v>
      </c>
      <c r="L136" s="3">
        <f t="shared" si="152"/>
        <v>122</v>
      </c>
      <c r="N136">
        <v>50</v>
      </c>
      <c r="O136">
        <v>141</v>
      </c>
      <c r="P136">
        <f t="shared" si="153"/>
        <v>0.122</v>
      </c>
      <c r="Q136">
        <f t="shared" si="159"/>
        <v>-2.1037342342488805</v>
      </c>
      <c r="R136" s="3">
        <f t="shared" si="154"/>
        <v>122</v>
      </c>
      <c r="S136">
        <f t="shared" si="155"/>
        <v>315.47433483342746</v>
      </c>
      <c r="T136">
        <f t="shared" si="160"/>
        <v>42.324334833427486</v>
      </c>
      <c r="U136">
        <v>51.3</v>
      </c>
      <c r="V136">
        <v>153</v>
      </c>
      <c r="W136">
        <f t="shared" si="161"/>
        <v>0.122</v>
      </c>
      <c r="X136">
        <f t="shared" si="162"/>
        <v>-2.1037342342488805</v>
      </c>
      <c r="Y136" s="3">
        <f t="shared" si="163"/>
        <v>122</v>
      </c>
      <c r="Z136">
        <f t="shared" si="164"/>
        <v>300.89476903148113</v>
      </c>
      <c r="AA136">
        <f t="shared" si="165"/>
        <v>27.744769031481155</v>
      </c>
      <c r="AB136">
        <v>69.5</v>
      </c>
      <c r="AC136">
        <v>151</v>
      </c>
      <c r="AD136">
        <f t="shared" si="166"/>
        <v>0.122</v>
      </c>
      <c r="AE136">
        <f t="shared" si="167"/>
        <v>-2.1037342342488805</v>
      </c>
      <c r="AF136">
        <f t="shared" si="168"/>
        <v>122</v>
      </c>
      <c r="AG136">
        <f t="shared" si="169"/>
        <v>412.48371998037862</v>
      </c>
      <c r="AH136">
        <f t="shared" si="170"/>
        <v>139.33371998037865</v>
      </c>
      <c r="AI136">
        <v>66.5</v>
      </c>
      <c r="AJ136">
        <v>155</v>
      </c>
      <c r="AK136">
        <f t="shared" si="171"/>
        <v>0.122</v>
      </c>
      <c r="AL136">
        <f t="shared" si="172"/>
        <v>-2.1037342342488805</v>
      </c>
      <c r="AM136">
        <f t="shared" si="173"/>
        <v>122</v>
      </c>
      <c r="AN136">
        <f t="shared" si="174"/>
        <v>385.52624714258116</v>
      </c>
      <c r="AO136">
        <f t="shared" si="175"/>
        <v>112.37624714258118</v>
      </c>
      <c r="AP136">
        <v>69.5</v>
      </c>
      <c r="AQ136">
        <v>134</v>
      </c>
      <c r="AR136">
        <f t="shared" si="176"/>
        <v>0.122</v>
      </c>
      <c r="AS136">
        <f t="shared" si="177"/>
        <v>-2.1037342342488805</v>
      </c>
      <c r="AT136">
        <f t="shared" si="178"/>
        <v>122</v>
      </c>
      <c r="AU136">
        <f t="shared" si="179"/>
        <v>458.77161942548338</v>
      </c>
      <c r="AV136">
        <f t="shared" si="180"/>
        <v>185.6216194254834</v>
      </c>
      <c r="AW136" s="3">
        <f t="shared" si="156"/>
        <v>122</v>
      </c>
      <c r="AX136" s="3">
        <f t="shared" si="157"/>
        <v>95.563824334859589</v>
      </c>
      <c r="AY136" s="3">
        <f t="shared" si="158"/>
        <v>42.324334833427486</v>
      </c>
      <c r="BF136" s="3">
        <v>122</v>
      </c>
      <c r="BG136" s="3">
        <f t="shared" si="181"/>
        <v>12.2</v>
      </c>
      <c r="BH136" s="3">
        <f t="shared" si="182"/>
        <v>1.0863598306747482</v>
      </c>
      <c r="BI136" s="3">
        <f t="shared" si="183"/>
        <v>322.87344714502927</v>
      </c>
      <c r="BJ136" s="3">
        <f t="shared" si="184"/>
        <v>49.723447145029297</v>
      </c>
    </row>
    <row r="137" spans="5:62" x14ac:dyDescent="0.35">
      <c r="E137">
        <v>63.6</v>
      </c>
      <c r="F137">
        <v>155</v>
      </c>
      <c r="G137">
        <f t="shared" si="148"/>
        <v>0.123</v>
      </c>
      <c r="H137">
        <f t="shared" si="149"/>
        <v>-2.0955709236097197</v>
      </c>
      <c r="I137">
        <f t="shared" si="144"/>
        <v>123</v>
      </c>
      <c r="J137">
        <f t="shared" si="150"/>
        <v>368.85896700614762</v>
      </c>
      <c r="K137">
        <f t="shared" si="151"/>
        <v>95.708967006147645</v>
      </c>
      <c r="L137" s="3">
        <f t="shared" si="152"/>
        <v>123</v>
      </c>
      <c r="N137">
        <v>50</v>
      </c>
      <c r="O137">
        <v>141</v>
      </c>
      <c r="P137">
        <f t="shared" si="153"/>
        <v>0.123</v>
      </c>
      <c r="Q137">
        <f t="shared" si="159"/>
        <v>-2.0955709236097197</v>
      </c>
      <c r="R137" s="3">
        <f t="shared" si="154"/>
        <v>123</v>
      </c>
      <c r="S137">
        <f t="shared" si="155"/>
        <v>315.60949432489923</v>
      </c>
      <c r="T137">
        <f t="shared" si="160"/>
        <v>42.459494324899254</v>
      </c>
      <c r="U137">
        <v>51.3</v>
      </c>
      <c r="V137">
        <v>153</v>
      </c>
      <c r="W137">
        <f t="shared" si="161"/>
        <v>0.123</v>
      </c>
      <c r="X137">
        <f t="shared" si="162"/>
        <v>-2.0955709236097197</v>
      </c>
      <c r="Y137" s="3">
        <f t="shared" si="163"/>
        <v>123</v>
      </c>
      <c r="Z137">
        <f t="shared" si="164"/>
        <v>301.01460503059866</v>
      </c>
      <c r="AA137">
        <f t="shared" si="165"/>
        <v>27.864605030598682</v>
      </c>
      <c r="AB137">
        <v>69.5</v>
      </c>
      <c r="AC137">
        <v>151</v>
      </c>
      <c r="AD137">
        <f t="shared" si="166"/>
        <v>0.123</v>
      </c>
      <c r="AE137">
        <f t="shared" si="167"/>
        <v>-2.0955709236097197</v>
      </c>
      <c r="AF137">
        <f t="shared" si="168"/>
        <v>123</v>
      </c>
      <c r="AG137">
        <f t="shared" si="169"/>
        <v>412.64994877819368</v>
      </c>
      <c r="AH137">
        <f t="shared" si="170"/>
        <v>139.4999487781937</v>
      </c>
      <c r="AI137">
        <v>66.5</v>
      </c>
      <c r="AJ137">
        <v>155</v>
      </c>
      <c r="AK137">
        <f t="shared" si="171"/>
        <v>0.123</v>
      </c>
      <c r="AL137">
        <f t="shared" si="172"/>
        <v>-2.0955709236097197</v>
      </c>
      <c r="AM137">
        <f t="shared" si="173"/>
        <v>123</v>
      </c>
      <c r="AN137">
        <f t="shared" si="174"/>
        <v>385.67800795454116</v>
      </c>
      <c r="AO137">
        <f t="shared" si="175"/>
        <v>112.52800795454118</v>
      </c>
      <c r="AP137">
        <v>69.5</v>
      </c>
      <c r="AQ137">
        <v>134</v>
      </c>
      <c r="AR137">
        <f t="shared" si="176"/>
        <v>0.123</v>
      </c>
      <c r="AS137">
        <f t="shared" si="177"/>
        <v>-2.0955709236097197</v>
      </c>
      <c r="AT137">
        <f t="shared" si="178"/>
        <v>123</v>
      </c>
      <c r="AU137">
        <f t="shared" si="179"/>
        <v>458.97725837054378</v>
      </c>
      <c r="AV137">
        <f t="shared" si="180"/>
        <v>185.8272583705438</v>
      </c>
      <c r="AW137" s="3">
        <f t="shared" si="156"/>
        <v>123</v>
      </c>
      <c r="AX137" s="3">
        <f t="shared" si="157"/>
        <v>95.708967006147645</v>
      </c>
      <c r="AY137" s="3">
        <f t="shared" si="158"/>
        <v>42.459494324899254</v>
      </c>
      <c r="BF137" s="3">
        <v>123</v>
      </c>
      <c r="BG137" s="3">
        <f t="shared" si="181"/>
        <v>12.3</v>
      </c>
      <c r="BH137" s="3">
        <f t="shared" si="182"/>
        <v>1.0899051114393981</v>
      </c>
      <c r="BI137" s="3">
        <f t="shared" si="183"/>
        <v>323.03780527167601</v>
      </c>
      <c r="BJ137" s="3">
        <f t="shared" si="184"/>
        <v>49.887805271676029</v>
      </c>
    </row>
    <row r="138" spans="5:62" x14ac:dyDescent="0.35">
      <c r="E138">
        <v>63.6</v>
      </c>
      <c r="F138">
        <v>155</v>
      </c>
      <c r="G138">
        <f t="shared" si="148"/>
        <v>0.124</v>
      </c>
      <c r="H138">
        <f t="shared" si="149"/>
        <v>-2.0874737133771002</v>
      </c>
      <c r="I138">
        <f t="shared" si="144"/>
        <v>124</v>
      </c>
      <c r="J138">
        <f t="shared" si="150"/>
        <v>369.00304734979778</v>
      </c>
      <c r="K138">
        <f t="shared" si="151"/>
        <v>95.853047349797805</v>
      </c>
      <c r="L138" s="3">
        <f t="shared" si="152"/>
        <v>124</v>
      </c>
      <c r="N138">
        <v>50</v>
      </c>
      <c r="O138">
        <v>141</v>
      </c>
      <c r="P138">
        <f t="shared" si="153"/>
        <v>0.124</v>
      </c>
      <c r="Q138">
        <f t="shared" si="159"/>
        <v>-2.0874737133771002</v>
      </c>
      <c r="R138" s="3">
        <f t="shared" si="154"/>
        <v>124</v>
      </c>
      <c r="S138">
        <f t="shared" si="155"/>
        <v>315.74367385477251</v>
      </c>
      <c r="T138">
        <f t="shared" si="160"/>
        <v>42.593673854772533</v>
      </c>
      <c r="U138">
        <v>51.3</v>
      </c>
      <c r="V138">
        <v>153</v>
      </c>
      <c r="W138">
        <f t="shared" si="161"/>
        <v>0.124</v>
      </c>
      <c r="X138">
        <f t="shared" si="162"/>
        <v>-2.0874737133771002</v>
      </c>
      <c r="Y138" s="3">
        <f t="shared" si="163"/>
        <v>124</v>
      </c>
      <c r="Z138">
        <f t="shared" si="164"/>
        <v>301.13356502120905</v>
      </c>
      <c r="AA138">
        <f t="shared" si="165"/>
        <v>27.983565021209074</v>
      </c>
      <c r="AB138">
        <v>69.5</v>
      </c>
      <c r="AC138">
        <v>151</v>
      </c>
      <c r="AD138">
        <f t="shared" si="166"/>
        <v>0.124</v>
      </c>
      <c r="AE138">
        <f t="shared" si="167"/>
        <v>-2.0874737133771002</v>
      </c>
      <c r="AF138">
        <f t="shared" si="168"/>
        <v>124</v>
      </c>
      <c r="AG138">
        <f t="shared" si="169"/>
        <v>412.81496398778785</v>
      </c>
      <c r="AH138">
        <f t="shared" si="170"/>
        <v>139.66496398778787</v>
      </c>
      <c r="AI138">
        <v>66.5</v>
      </c>
      <c r="AJ138">
        <v>155</v>
      </c>
      <c r="AK138">
        <f t="shared" si="171"/>
        <v>0.124</v>
      </c>
      <c r="AL138">
        <f t="shared" si="172"/>
        <v>-2.0874737133771002</v>
      </c>
      <c r="AM138">
        <f t="shared" si="173"/>
        <v>124</v>
      </c>
      <c r="AN138">
        <f t="shared" si="174"/>
        <v>385.82865799939549</v>
      </c>
      <c r="AO138">
        <f t="shared" si="175"/>
        <v>112.67865799939551</v>
      </c>
      <c r="AP138">
        <v>69.5</v>
      </c>
      <c r="AQ138">
        <v>134</v>
      </c>
      <c r="AR138">
        <f t="shared" si="176"/>
        <v>0.124</v>
      </c>
      <c r="AS138">
        <f t="shared" si="177"/>
        <v>-2.0874737133771002</v>
      </c>
      <c r="AT138">
        <f t="shared" si="178"/>
        <v>124</v>
      </c>
      <c r="AU138">
        <f t="shared" si="179"/>
        <v>459.18141440305709</v>
      </c>
      <c r="AV138">
        <f t="shared" si="180"/>
        <v>186.03141440305711</v>
      </c>
      <c r="AW138" s="3">
        <f t="shared" si="156"/>
        <v>124</v>
      </c>
      <c r="AX138" s="3">
        <f t="shared" si="157"/>
        <v>95.853047349797805</v>
      </c>
      <c r="AY138" s="3">
        <f t="shared" si="158"/>
        <v>42.593673854772533</v>
      </c>
      <c r="BF138" s="3">
        <v>124</v>
      </c>
      <c r="BG138" s="3">
        <f t="shared" si="181"/>
        <v>12.4</v>
      </c>
      <c r="BH138" s="3">
        <f t="shared" si="182"/>
        <v>1.0934216851622351</v>
      </c>
      <c r="BI138" s="3">
        <f t="shared" si="183"/>
        <v>323.20102007783981</v>
      </c>
      <c r="BJ138" s="3">
        <f t="shared" si="184"/>
        <v>50.051020077839837</v>
      </c>
    </row>
    <row r="139" spans="5:62" x14ac:dyDescent="0.35">
      <c r="E139">
        <v>63.6</v>
      </c>
      <c r="F139">
        <v>155</v>
      </c>
      <c r="G139">
        <f t="shared" si="148"/>
        <v>0.125</v>
      </c>
      <c r="H139">
        <f t="shared" si="149"/>
        <v>-2.0794415416798357</v>
      </c>
      <c r="I139">
        <f t="shared" si="144"/>
        <v>125</v>
      </c>
      <c r="J139">
        <f t="shared" si="150"/>
        <v>369.14608165842429</v>
      </c>
      <c r="K139">
        <f t="shared" si="151"/>
        <v>95.996081658424316</v>
      </c>
      <c r="L139" s="3">
        <f t="shared" si="152"/>
        <v>125</v>
      </c>
      <c r="N139">
        <v>50</v>
      </c>
      <c r="O139">
        <v>141</v>
      </c>
      <c r="P139">
        <f t="shared" si="153"/>
        <v>0.125</v>
      </c>
      <c r="Q139">
        <f t="shared" si="159"/>
        <v>-2.0794415416798357</v>
      </c>
      <c r="R139" s="3">
        <f t="shared" si="154"/>
        <v>125</v>
      </c>
      <c r="S139">
        <f t="shared" si="155"/>
        <v>315.87688839369571</v>
      </c>
      <c r="T139">
        <f t="shared" si="160"/>
        <v>42.726888393695731</v>
      </c>
      <c r="U139">
        <v>51.3</v>
      </c>
      <c r="V139">
        <v>153</v>
      </c>
      <c r="W139">
        <f t="shared" si="161"/>
        <v>0.125</v>
      </c>
      <c r="X139">
        <f t="shared" si="162"/>
        <v>-2.0794415416798357</v>
      </c>
      <c r="Y139" s="3">
        <f t="shared" si="163"/>
        <v>125</v>
      </c>
      <c r="Z139">
        <f t="shared" si="164"/>
        <v>301.25166243139046</v>
      </c>
      <c r="AA139">
        <f t="shared" si="165"/>
        <v>28.10166243139048</v>
      </c>
      <c r="AB139">
        <v>69.5</v>
      </c>
      <c r="AC139">
        <v>151</v>
      </c>
      <c r="AD139">
        <f t="shared" si="166"/>
        <v>0.125</v>
      </c>
      <c r="AE139">
        <f t="shared" si="167"/>
        <v>-2.0794415416798357</v>
      </c>
      <c r="AF139">
        <f t="shared" si="168"/>
        <v>125</v>
      </c>
      <c r="AG139">
        <f t="shared" si="169"/>
        <v>412.97878420197105</v>
      </c>
      <c r="AH139">
        <f t="shared" si="170"/>
        <v>139.82878420197108</v>
      </c>
      <c r="AI139">
        <v>66.5</v>
      </c>
      <c r="AJ139">
        <v>155</v>
      </c>
      <c r="AK139">
        <f t="shared" si="171"/>
        <v>0.125</v>
      </c>
      <c r="AL139">
        <f t="shared" si="172"/>
        <v>-2.0794415416798357</v>
      </c>
      <c r="AM139">
        <f t="shared" si="173"/>
        <v>125</v>
      </c>
      <c r="AN139">
        <f t="shared" si="174"/>
        <v>385.97821431266061</v>
      </c>
      <c r="AO139">
        <f t="shared" si="175"/>
        <v>112.82821431266063</v>
      </c>
      <c r="AP139">
        <v>69.5</v>
      </c>
      <c r="AQ139">
        <v>134</v>
      </c>
      <c r="AR139">
        <f t="shared" si="176"/>
        <v>0.125</v>
      </c>
      <c r="AS139">
        <f t="shared" si="177"/>
        <v>-2.0794415416798357</v>
      </c>
      <c r="AT139">
        <f t="shared" si="178"/>
        <v>125</v>
      </c>
      <c r="AU139">
        <f t="shared" si="179"/>
        <v>459.38411012705899</v>
      </c>
      <c r="AV139">
        <f t="shared" si="180"/>
        <v>186.23411012705901</v>
      </c>
      <c r="AW139" s="3">
        <f t="shared" si="156"/>
        <v>125</v>
      </c>
      <c r="AX139" s="3">
        <f t="shared" si="157"/>
        <v>95.996081658424316</v>
      </c>
      <c r="AY139" s="3">
        <f t="shared" si="158"/>
        <v>42.726888393695731</v>
      </c>
      <c r="BF139" s="3">
        <v>125</v>
      </c>
      <c r="BG139" s="3">
        <f t="shared" si="181"/>
        <v>12.5</v>
      </c>
      <c r="BH139" s="3">
        <f t="shared" si="182"/>
        <v>1.0969100130080565</v>
      </c>
      <c r="BI139" s="3">
        <f t="shared" si="183"/>
        <v>323.3631087474626</v>
      </c>
      <c r="BJ139" s="3">
        <f t="shared" si="184"/>
        <v>50.213108747462627</v>
      </c>
    </row>
    <row r="140" spans="5:62" x14ac:dyDescent="0.35">
      <c r="E140">
        <v>63.6</v>
      </c>
      <c r="F140">
        <v>155</v>
      </c>
      <c r="G140">
        <f t="shared" si="148"/>
        <v>0.126</v>
      </c>
      <c r="H140">
        <f t="shared" si="149"/>
        <v>-2.0714733720306588</v>
      </c>
      <c r="I140">
        <f t="shared" si="144"/>
        <v>126</v>
      </c>
      <c r="J140">
        <f t="shared" si="150"/>
        <v>369.28808584660914</v>
      </c>
      <c r="K140">
        <f t="shared" si="151"/>
        <v>96.138085846609158</v>
      </c>
      <c r="L140" s="3">
        <f t="shared" si="152"/>
        <v>126</v>
      </c>
      <c r="N140">
        <v>50</v>
      </c>
      <c r="O140">
        <v>141</v>
      </c>
      <c r="P140">
        <f t="shared" si="153"/>
        <v>0.126</v>
      </c>
      <c r="Q140">
        <f t="shared" si="159"/>
        <v>-2.0714733720306588</v>
      </c>
      <c r="R140" s="3">
        <f t="shared" si="154"/>
        <v>126</v>
      </c>
      <c r="S140">
        <f t="shared" si="155"/>
        <v>316.00915256580072</v>
      </c>
      <c r="T140">
        <f t="shared" si="160"/>
        <v>42.859152565800741</v>
      </c>
      <c r="U140">
        <v>51.3</v>
      </c>
      <c r="V140">
        <v>153</v>
      </c>
      <c r="W140">
        <f t="shared" si="161"/>
        <v>0.126</v>
      </c>
      <c r="X140">
        <f t="shared" si="162"/>
        <v>-2.0714733720306588</v>
      </c>
      <c r="Y140" s="3">
        <f t="shared" si="163"/>
        <v>126</v>
      </c>
      <c r="Z140">
        <f t="shared" si="164"/>
        <v>301.36891037775484</v>
      </c>
      <c r="AA140">
        <f t="shared" si="165"/>
        <v>28.218910377754867</v>
      </c>
      <c r="AB140">
        <v>69.5</v>
      </c>
      <c r="AC140">
        <v>151</v>
      </c>
      <c r="AD140">
        <f t="shared" si="166"/>
        <v>0.126</v>
      </c>
      <c r="AE140">
        <f t="shared" si="167"/>
        <v>-2.0714733720306588</v>
      </c>
      <c r="AF140">
        <f t="shared" si="168"/>
        <v>126</v>
      </c>
      <c r="AG140">
        <f t="shared" si="169"/>
        <v>413.1414275824331</v>
      </c>
      <c r="AH140">
        <f t="shared" si="170"/>
        <v>139.99142758243312</v>
      </c>
      <c r="AI140">
        <v>66.5</v>
      </c>
      <c r="AJ140">
        <v>155</v>
      </c>
      <c r="AK140">
        <f t="shared" si="171"/>
        <v>0.126</v>
      </c>
      <c r="AL140">
        <f t="shared" si="172"/>
        <v>-2.0714733720306588</v>
      </c>
      <c r="AM140">
        <f t="shared" si="173"/>
        <v>126</v>
      </c>
      <c r="AN140">
        <f t="shared" si="174"/>
        <v>386.12669353458347</v>
      </c>
      <c r="AO140">
        <f t="shared" si="175"/>
        <v>112.97669353458349</v>
      </c>
      <c r="AP140">
        <v>69.5</v>
      </c>
      <c r="AQ140">
        <v>134</v>
      </c>
      <c r="AR140">
        <f t="shared" si="176"/>
        <v>0.126</v>
      </c>
      <c r="AS140">
        <f t="shared" si="177"/>
        <v>-2.0714733720306588</v>
      </c>
      <c r="AT140">
        <f t="shared" si="178"/>
        <v>126</v>
      </c>
      <c r="AU140">
        <f t="shared" si="179"/>
        <v>459.58536762409767</v>
      </c>
      <c r="AV140">
        <f t="shared" si="180"/>
        <v>186.43536762409769</v>
      </c>
      <c r="AW140" s="3">
        <f t="shared" si="156"/>
        <v>126</v>
      </c>
      <c r="AX140" s="3">
        <f t="shared" si="157"/>
        <v>96.138085846609158</v>
      </c>
      <c r="AY140" s="3">
        <f t="shared" si="158"/>
        <v>42.859152565800741</v>
      </c>
      <c r="BF140" s="3">
        <v>126</v>
      </c>
      <c r="BG140" s="3">
        <f t="shared" si="181"/>
        <v>12.6</v>
      </c>
      <c r="BH140" s="3">
        <f t="shared" si="182"/>
        <v>1.1003705451175629</v>
      </c>
      <c r="BI140" s="3">
        <f t="shared" si="183"/>
        <v>323.52408807068286</v>
      </c>
      <c r="BJ140" s="3">
        <f t="shared" si="184"/>
        <v>50.374088070682888</v>
      </c>
    </row>
    <row r="141" spans="5:62" x14ac:dyDescent="0.35">
      <c r="E141">
        <v>63.6</v>
      </c>
      <c r="F141">
        <v>155</v>
      </c>
      <c r="G141">
        <f t="shared" si="148"/>
        <v>0.127</v>
      </c>
      <c r="H141">
        <f t="shared" si="149"/>
        <v>-2.0635681925235456</v>
      </c>
      <c r="I141">
        <f t="shared" si="144"/>
        <v>127</v>
      </c>
      <c r="J141">
        <f t="shared" si="150"/>
        <v>369.4290754625975</v>
      </c>
      <c r="K141">
        <f t="shared" si="151"/>
        <v>96.279075462597518</v>
      </c>
      <c r="L141" s="3">
        <f t="shared" si="152"/>
        <v>127</v>
      </c>
      <c r="N141">
        <v>50</v>
      </c>
      <c r="O141">
        <v>141</v>
      </c>
      <c r="P141">
        <f t="shared" si="153"/>
        <v>0.127</v>
      </c>
      <c r="Q141">
        <f t="shared" si="159"/>
        <v>-2.0635681925235456</v>
      </c>
      <c r="R141" s="3">
        <f t="shared" si="154"/>
        <v>127</v>
      </c>
      <c r="S141">
        <f t="shared" si="155"/>
        <v>316.14048065940483</v>
      </c>
      <c r="T141">
        <f t="shared" si="160"/>
        <v>42.990480659404852</v>
      </c>
      <c r="U141">
        <v>51.3</v>
      </c>
      <c r="V141">
        <v>153</v>
      </c>
      <c r="W141">
        <f t="shared" si="161"/>
        <v>0.127</v>
      </c>
      <c r="X141">
        <f t="shared" si="162"/>
        <v>-2.0635681925235456</v>
      </c>
      <c r="Y141" s="3">
        <f t="shared" si="163"/>
        <v>127</v>
      </c>
      <c r="Z141">
        <f t="shared" si="164"/>
        <v>301.48532167508159</v>
      </c>
      <c r="AA141">
        <f t="shared" si="165"/>
        <v>28.335321675081616</v>
      </c>
      <c r="AB141">
        <v>69.5</v>
      </c>
      <c r="AC141">
        <v>151</v>
      </c>
      <c r="AD141">
        <f t="shared" si="166"/>
        <v>0.127</v>
      </c>
      <c r="AE141">
        <f t="shared" si="167"/>
        <v>-2.0635681925235456</v>
      </c>
      <c r="AF141">
        <f t="shared" si="168"/>
        <v>127</v>
      </c>
      <c r="AG141">
        <f t="shared" si="169"/>
        <v>413.30291187307557</v>
      </c>
      <c r="AH141">
        <f t="shared" si="170"/>
        <v>140.1529118730756</v>
      </c>
      <c r="AI141">
        <v>66.5</v>
      </c>
      <c r="AJ141">
        <v>155</v>
      </c>
      <c r="AK141">
        <f t="shared" si="171"/>
        <v>0.127</v>
      </c>
      <c r="AL141">
        <f t="shared" si="172"/>
        <v>-2.0635681925235456</v>
      </c>
      <c r="AM141">
        <f t="shared" si="173"/>
        <v>127</v>
      </c>
      <c r="AN141">
        <f t="shared" si="174"/>
        <v>386.27411192237003</v>
      </c>
      <c r="AO141">
        <f t="shared" si="175"/>
        <v>113.12411192237005</v>
      </c>
      <c r="AP141">
        <v>69.5</v>
      </c>
      <c r="AQ141">
        <v>134</v>
      </c>
      <c r="AR141">
        <f t="shared" si="176"/>
        <v>0.127</v>
      </c>
      <c r="AS141">
        <f t="shared" si="177"/>
        <v>-2.0635681925235456</v>
      </c>
      <c r="AT141">
        <f t="shared" si="178"/>
        <v>127</v>
      </c>
      <c r="AU141">
        <f t="shared" si="179"/>
        <v>459.78520846935481</v>
      </c>
      <c r="AV141">
        <f t="shared" si="180"/>
        <v>186.63520846935484</v>
      </c>
      <c r="AW141" s="3">
        <f t="shared" si="156"/>
        <v>127</v>
      </c>
      <c r="AX141" s="3">
        <f t="shared" si="157"/>
        <v>96.279075462597518</v>
      </c>
      <c r="AY141" s="3">
        <f t="shared" si="158"/>
        <v>42.990480659404852</v>
      </c>
      <c r="BF141" s="3">
        <v>127</v>
      </c>
      <c r="BG141" s="3">
        <f t="shared" si="181"/>
        <v>12.7</v>
      </c>
      <c r="BH141" s="3">
        <f t="shared" si="182"/>
        <v>1.1038037209559568</v>
      </c>
      <c r="BI141" s="3">
        <f t="shared" si="183"/>
        <v>323.6839744559116</v>
      </c>
      <c r="BJ141" s="3">
        <f t="shared" si="184"/>
        <v>50.533974455911618</v>
      </c>
    </row>
    <row r="142" spans="5:62" x14ac:dyDescent="0.35">
      <c r="E142">
        <v>63.6</v>
      </c>
      <c r="F142">
        <v>155</v>
      </c>
      <c r="G142">
        <f t="shared" si="148"/>
        <v>0.128</v>
      </c>
      <c r="H142">
        <f t="shared" si="149"/>
        <v>-2.0557250150625199</v>
      </c>
      <c r="I142">
        <f t="shared" si="144"/>
        <v>128</v>
      </c>
      <c r="J142">
        <f t="shared" si="150"/>
        <v>369.56906569954242</v>
      </c>
      <c r="K142">
        <f t="shared" si="151"/>
        <v>96.419065699542443</v>
      </c>
      <c r="L142" s="3">
        <f t="shared" si="152"/>
        <v>128</v>
      </c>
      <c r="N142">
        <v>50</v>
      </c>
      <c r="O142">
        <v>141</v>
      </c>
      <c r="P142">
        <f t="shared" si="153"/>
        <v>0.128</v>
      </c>
      <c r="Q142">
        <f t="shared" si="159"/>
        <v>-2.0557250150625199</v>
      </c>
      <c r="R142" s="3">
        <f t="shared" si="154"/>
        <v>128</v>
      </c>
      <c r="S142">
        <f t="shared" si="155"/>
        <v>316.27088663730035</v>
      </c>
      <c r="T142">
        <f t="shared" si="160"/>
        <v>43.120886637300373</v>
      </c>
      <c r="U142">
        <v>51.3</v>
      </c>
      <c r="V142">
        <v>153</v>
      </c>
      <c r="W142">
        <f t="shared" si="161"/>
        <v>0.128</v>
      </c>
      <c r="X142">
        <f t="shared" si="162"/>
        <v>-2.0557250150625199</v>
      </c>
      <c r="Y142" s="3">
        <f t="shared" si="163"/>
        <v>128</v>
      </c>
      <c r="Z142">
        <f t="shared" si="164"/>
        <v>301.60090884558042</v>
      </c>
      <c r="AA142">
        <f t="shared" si="165"/>
        <v>28.450908845580443</v>
      </c>
      <c r="AB142">
        <v>69.5</v>
      </c>
      <c r="AC142">
        <v>151</v>
      </c>
      <c r="AD142">
        <f t="shared" si="166"/>
        <v>0.128</v>
      </c>
      <c r="AE142">
        <f t="shared" si="167"/>
        <v>-2.0557250150625199</v>
      </c>
      <c r="AF142">
        <f t="shared" si="168"/>
        <v>128</v>
      </c>
      <c r="AG142">
        <f t="shared" si="169"/>
        <v>413.46325441282966</v>
      </c>
      <c r="AH142">
        <f t="shared" si="170"/>
        <v>140.31325441282968</v>
      </c>
      <c r="AI142">
        <v>66.5</v>
      </c>
      <c r="AJ142">
        <v>155</v>
      </c>
      <c r="AK142">
        <f t="shared" si="171"/>
        <v>0.128</v>
      </c>
      <c r="AL142">
        <f t="shared" si="172"/>
        <v>-2.0557250150625199</v>
      </c>
      <c r="AM142">
        <f t="shared" si="173"/>
        <v>128</v>
      </c>
      <c r="AN142">
        <f t="shared" si="174"/>
        <v>386.42048536194295</v>
      </c>
      <c r="AO142">
        <f t="shared" si="175"/>
        <v>113.27048536194297</v>
      </c>
      <c r="AP142">
        <v>69.5</v>
      </c>
      <c r="AQ142">
        <v>134</v>
      </c>
      <c r="AR142">
        <f t="shared" si="176"/>
        <v>0.128</v>
      </c>
      <c r="AS142">
        <f t="shared" si="177"/>
        <v>-2.0557250150625199</v>
      </c>
      <c r="AT142">
        <f t="shared" si="178"/>
        <v>128</v>
      </c>
      <c r="AU142">
        <f t="shared" si="179"/>
        <v>459.98365374714598</v>
      </c>
      <c r="AV142">
        <f t="shared" si="180"/>
        <v>186.833653747146</v>
      </c>
      <c r="AW142" s="3">
        <f t="shared" si="156"/>
        <v>128</v>
      </c>
      <c r="AX142" s="3">
        <f t="shared" si="157"/>
        <v>96.419065699542443</v>
      </c>
      <c r="AY142" s="3">
        <f t="shared" si="158"/>
        <v>43.120886637300373</v>
      </c>
      <c r="BF142" s="3">
        <v>128</v>
      </c>
      <c r="BG142" s="3">
        <f t="shared" si="181"/>
        <v>12.8</v>
      </c>
      <c r="BH142" s="3">
        <f t="shared" si="182"/>
        <v>1.1072099696478683</v>
      </c>
      <c r="BI142" s="3">
        <f t="shared" si="183"/>
        <v>323.84278394144661</v>
      </c>
      <c r="BJ142" s="3">
        <f t="shared" si="184"/>
        <v>50.692783941446635</v>
      </c>
    </row>
    <row r="143" spans="5:62" x14ac:dyDescent="0.35">
      <c r="E143">
        <v>63.6</v>
      </c>
      <c r="F143">
        <v>155</v>
      </c>
      <c r="G143">
        <f t="shared" si="148"/>
        <v>0.129</v>
      </c>
      <c r="H143">
        <f t="shared" si="149"/>
        <v>-2.0479428746204649</v>
      </c>
      <c r="I143">
        <f t="shared" si="144"/>
        <v>129</v>
      </c>
      <c r="J143">
        <f t="shared" si="150"/>
        <v>369.7080714063195</v>
      </c>
      <c r="K143">
        <f t="shared" si="151"/>
        <v>96.558071406319527</v>
      </c>
      <c r="L143" s="3">
        <f t="shared" si="152"/>
        <v>129</v>
      </c>
      <c r="N143">
        <v>50</v>
      </c>
      <c r="O143">
        <v>141</v>
      </c>
      <c r="P143">
        <f t="shared" si="153"/>
        <v>0.129</v>
      </c>
      <c r="Q143">
        <f t="shared" si="159"/>
        <v>-2.0479428746204649</v>
      </c>
      <c r="R143" s="3">
        <f t="shared" si="154"/>
        <v>129</v>
      </c>
      <c r="S143">
        <f t="shared" si="155"/>
        <v>316.40038414665185</v>
      </c>
      <c r="T143">
        <f t="shared" si="160"/>
        <v>43.250384146651868</v>
      </c>
      <c r="U143">
        <v>51.3</v>
      </c>
      <c r="V143">
        <v>153</v>
      </c>
      <c r="W143">
        <f t="shared" si="161"/>
        <v>0.129</v>
      </c>
      <c r="X143">
        <f t="shared" si="162"/>
        <v>-2.0479428746204649</v>
      </c>
      <c r="Y143" s="3">
        <f t="shared" si="163"/>
        <v>129</v>
      </c>
      <c r="Z143">
        <f t="shared" si="164"/>
        <v>301.71568412779948</v>
      </c>
      <c r="AA143">
        <f t="shared" si="165"/>
        <v>28.5656841277995</v>
      </c>
      <c r="AB143">
        <v>69.5</v>
      </c>
      <c r="AC143">
        <v>151</v>
      </c>
      <c r="AD143">
        <f t="shared" si="166"/>
        <v>0.129</v>
      </c>
      <c r="AE143">
        <f t="shared" si="167"/>
        <v>-2.0479428746204649</v>
      </c>
      <c r="AF143">
        <f t="shared" si="168"/>
        <v>129</v>
      </c>
      <c r="AG143">
        <f t="shared" si="169"/>
        <v>413.62247214798407</v>
      </c>
      <c r="AH143">
        <f t="shared" si="170"/>
        <v>140.47247214798409</v>
      </c>
      <c r="AI143">
        <v>66.5</v>
      </c>
      <c r="AJ143">
        <v>155</v>
      </c>
      <c r="AK143">
        <f t="shared" si="171"/>
        <v>0.129</v>
      </c>
      <c r="AL143">
        <f t="shared" si="172"/>
        <v>-2.0479428746204649</v>
      </c>
      <c r="AM143">
        <f t="shared" si="173"/>
        <v>129</v>
      </c>
      <c r="AN143">
        <f t="shared" si="174"/>
        <v>386.56582937924918</v>
      </c>
      <c r="AO143">
        <f t="shared" si="175"/>
        <v>113.4158293792492</v>
      </c>
      <c r="AP143">
        <v>69.5</v>
      </c>
      <c r="AQ143">
        <v>134</v>
      </c>
      <c r="AR143">
        <f t="shared" si="176"/>
        <v>0.129</v>
      </c>
      <c r="AS143">
        <f t="shared" si="177"/>
        <v>-2.0479428746204649</v>
      </c>
      <c r="AT143">
        <f t="shared" si="178"/>
        <v>129</v>
      </c>
      <c r="AU143">
        <f t="shared" si="179"/>
        <v>460.18072406582991</v>
      </c>
      <c r="AV143">
        <f t="shared" si="180"/>
        <v>187.03072406582993</v>
      </c>
      <c r="AW143" s="3">
        <f t="shared" si="156"/>
        <v>129</v>
      </c>
      <c r="AX143" s="3">
        <f t="shared" si="157"/>
        <v>96.558071406319527</v>
      </c>
      <c r="AY143" s="3">
        <f t="shared" si="158"/>
        <v>43.250384146651868</v>
      </c>
      <c r="BF143" s="3">
        <v>129</v>
      </c>
      <c r="BG143" s="3">
        <f t="shared" si="181"/>
        <v>12.9</v>
      </c>
      <c r="BH143" s="3">
        <f t="shared" si="182"/>
        <v>1.110589710299249</v>
      </c>
      <c r="BI143" s="3">
        <f t="shared" si="183"/>
        <v>324.00053220664478</v>
      </c>
      <c r="BJ143" s="3">
        <f t="shared" si="184"/>
        <v>50.8505322066448</v>
      </c>
    </row>
    <row r="144" spans="5:62" x14ac:dyDescent="0.35">
      <c r="E144">
        <v>63.6</v>
      </c>
      <c r="F144">
        <v>155</v>
      </c>
      <c r="G144">
        <f t="shared" si="148"/>
        <v>0.13</v>
      </c>
      <c r="H144">
        <f t="shared" si="149"/>
        <v>-2.0402208285265546</v>
      </c>
      <c r="I144">
        <f t="shared" si="144"/>
        <v>130</v>
      </c>
      <c r="J144">
        <f t="shared" si="150"/>
        <v>369.84610709793083</v>
      </c>
      <c r="K144">
        <f t="shared" si="151"/>
        <v>96.696107097930849</v>
      </c>
      <c r="L144" s="3">
        <f t="shared" si="152"/>
        <v>130</v>
      </c>
      <c r="N144">
        <v>50</v>
      </c>
      <c r="O144">
        <v>141</v>
      </c>
      <c r="P144">
        <f t="shared" si="153"/>
        <v>0.13</v>
      </c>
      <c r="Q144">
        <f t="shared" si="159"/>
        <v>-2.0402208285265546</v>
      </c>
      <c r="R144" s="3">
        <f t="shared" si="154"/>
        <v>130</v>
      </c>
      <c r="S144">
        <f t="shared" si="155"/>
        <v>316.52898652851729</v>
      </c>
      <c r="T144">
        <f t="shared" si="160"/>
        <v>43.378986528517316</v>
      </c>
      <c r="U144">
        <v>51.3</v>
      </c>
      <c r="V144">
        <v>153</v>
      </c>
      <c r="W144">
        <f t="shared" si="161"/>
        <v>0.13</v>
      </c>
      <c r="X144">
        <f t="shared" si="162"/>
        <v>-2.0402208285265546</v>
      </c>
      <c r="Y144" s="3">
        <f t="shared" si="163"/>
        <v>130</v>
      </c>
      <c r="Z144">
        <f t="shared" si="164"/>
        <v>301.82965948519558</v>
      </c>
      <c r="AA144">
        <f t="shared" si="165"/>
        <v>28.6796594851956</v>
      </c>
      <c r="AB144">
        <v>69.5</v>
      </c>
      <c r="AC144">
        <v>151</v>
      </c>
      <c r="AD144">
        <f t="shared" si="166"/>
        <v>0.13</v>
      </c>
      <c r="AE144">
        <f t="shared" si="167"/>
        <v>-2.0402208285265546</v>
      </c>
      <c r="AF144">
        <f t="shared" si="168"/>
        <v>130</v>
      </c>
      <c r="AG144">
        <f t="shared" si="169"/>
        <v>413.78058164404501</v>
      </c>
      <c r="AH144">
        <f t="shared" si="170"/>
        <v>140.63058164404504</v>
      </c>
      <c r="AI144">
        <v>66.5</v>
      </c>
      <c r="AJ144">
        <v>155</v>
      </c>
      <c r="AK144">
        <f t="shared" si="171"/>
        <v>0.13</v>
      </c>
      <c r="AL144">
        <f t="shared" si="172"/>
        <v>-2.0402208285265546</v>
      </c>
      <c r="AM144">
        <f t="shared" si="173"/>
        <v>130</v>
      </c>
      <c r="AN144">
        <f t="shared" si="174"/>
        <v>386.71015915113838</v>
      </c>
      <c r="AO144">
        <f t="shared" si="175"/>
        <v>113.56015915113841</v>
      </c>
      <c r="AP144">
        <v>69.5</v>
      </c>
      <c r="AQ144">
        <v>134</v>
      </c>
      <c r="AR144">
        <f t="shared" si="176"/>
        <v>0.13</v>
      </c>
      <c r="AS144">
        <f t="shared" si="177"/>
        <v>-2.0402208285265546</v>
      </c>
      <c r="AT144">
        <f t="shared" si="178"/>
        <v>130</v>
      </c>
      <c r="AU144">
        <f t="shared" si="179"/>
        <v>460.37643957215226</v>
      </c>
      <c r="AV144">
        <f t="shared" si="180"/>
        <v>187.22643957215229</v>
      </c>
      <c r="AW144" s="3">
        <f t="shared" si="156"/>
        <v>130</v>
      </c>
      <c r="AX144" s="3">
        <f t="shared" si="157"/>
        <v>96.696107097930849</v>
      </c>
      <c r="AY144" s="3">
        <f t="shared" si="158"/>
        <v>43.378986528517316</v>
      </c>
      <c r="BF144" s="3">
        <v>130</v>
      </c>
      <c r="BG144" s="3">
        <f t="shared" si="181"/>
        <v>13</v>
      </c>
      <c r="BH144" s="3">
        <f t="shared" si="182"/>
        <v>1.1139433523068367</v>
      </c>
      <c r="BI144" s="3">
        <f t="shared" si="183"/>
        <v>324.15723458267388</v>
      </c>
      <c r="BJ144" s="3">
        <f t="shared" si="184"/>
        <v>51.007234582673902</v>
      </c>
    </row>
    <row r="145" spans="5:62" x14ac:dyDescent="0.35">
      <c r="E145">
        <v>63.6</v>
      </c>
      <c r="F145">
        <v>155</v>
      </c>
      <c r="G145">
        <f t="shared" si="148"/>
        <v>0.13100000000000001</v>
      </c>
      <c r="H145">
        <f t="shared" si="149"/>
        <v>-2.0325579557809856</v>
      </c>
      <c r="I145">
        <f t="shared" si="144"/>
        <v>131</v>
      </c>
      <c r="J145">
        <f t="shared" si="150"/>
        <v>369.98318696551735</v>
      </c>
      <c r="K145">
        <f t="shared" si="151"/>
        <v>96.83318696551737</v>
      </c>
      <c r="L145" s="3">
        <f t="shared" si="152"/>
        <v>131</v>
      </c>
      <c r="N145">
        <v>50</v>
      </c>
      <c r="O145">
        <v>141</v>
      </c>
      <c r="P145">
        <f t="shared" si="153"/>
        <v>0.13100000000000001</v>
      </c>
      <c r="Q145">
        <f t="shared" si="159"/>
        <v>-2.0325579557809856</v>
      </c>
      <c r="R145" s="3">
        <f t="shared" si="154"/>
        <v>131</v>
      </c>
      <c r="S145">
        <f t="shared" si="155"/>
        <v>316.65670682701187</v>
      </c>
      <c r="T145">
        <f t="shared" si="160"/>
        <v>43.506706827011897</v>
      </c>
      <c r="U145">
        <v>51.3</v>
      </c>
      <c r="V145">
        <v>153</v>
      </c>
      <c r="W145">
        <f t="shared" si="161"/>
        <v>0.13100000000000001</v>
      </c>
      <c r="X145">
        <f t="shared" si="162"/>
        <v>-2.0325579557809856</v>
      </c>
      <c r="Y145" s="3">
        <f t="shared" si="163"/>
        <v>131</v>
      </c>
      <c r="Z145">
        <f t="shared" si="164"/>
        <v>301.94284661438206</v>
      </c>
      <c r="AA145">
        <f t="shared" si="165"/>
        <v>28.792846614382086</v>
      </c>
      <c r="AB145">
        <v>69.5</v>
      </c>
      <c r="AC145">
        <v>151</v>
      </c>
      <c r="AD145">
        <f t="shared" si="166"/>
        <v>0.13100000000000001</v>
      </c>
      <c r="AE145">
        <f t="shared" si="167"/>
        <v>-2.0325579557809856</v>
      </c>
      <c r="AF145">
        <f t="shared" si="168"/>
        <v>131</v>
      </c>
      <c r="AG145">
        <f t="shared" si="169"/>
        <v>413.93759909714981</v>
      </c>
      <c r="AH145">
        <f t="shared" si="170"/>
        <v>140.78759909714984</v>
      </c>
      <c r="AI145">
        <v>66.5</v>
      </c>
      <c r="AJ145">
        <v>155</v>
      </c>
      <c r="AK145">
        <f t="shared" si="171"/>
        <v>0.13100000000000001</v>
      </c>
      <c r="AL145">
        <f t="shared" si="172"/>
        <v>-2.0325579557809856</v>
      </c>
      <c r="AM145">
        <f t="shared" si="173"/>
        <v>131</v>
      </c>
      <c r="AN145">
        <f t="shared" si="174"/>
        <v>386.85348951583182</v>
      </c>
      <c r="AO145">
        <f t="shared" si="175"/>
        <v>113.70348951583185</v>
      </c>
      <c r="AP145">
        <v>69.5</v>
      </c>
      <c r="AQ145">
        <v>134</v>
      </c>
      <c r="AR145">
        <f t="shared" si="176"/>
        <v>0.13100000000000001</v>
      </c>
      <c r="AS145">
        <f t="shared" si="177"/>
        <v>-2.0325579557809856</v>
      </c>
      <c r="AT145">
        <f t="shared" si="178"/>
        <v>131</v>
      </c>
      <c r="AU145">
        <f t="shared" si="179"/>
        <v>460.57081996505144</v>
      </c>
      <c r="AV145">
        <f t="shared" si="180"/>
        <v>187.42081996505146</v>
      </c>
      <c r="AW145" s="3">
        <f t="shared" si="156"/>
        <v>131</v>
      </c>
      <c r="AX145" s="3">
        <f t="shared" si="157"/>
        <v>96.83318696551737</v>
      </c>
      <c r="AY145" s="3">
        <f t="shared" si="158"/>
        <v>43.506706827011897</v>
      </c>
      <c r="BF145" s="3">
        <v>131</v>
      </c>
      <c r="BG145" s="3">
        <f t="shared" si="181"/>
        <v>13.1</v>
      </c>
      <c r="BH145" s="3">
        <f t="shared" si="182"/>
        <v>1.1172712956557642</v>
      </c>
      <c r="BI145" s="3">
        <f t="shared" si="183"/>
        <v>324.31290606286194</v>
      </c>
      <c r="BJ145" s="3">
        <f t="shared" si="184"/>
        <v>51.162906062861964</v>
      </c>
    </row>
    <row r="146" spans="5:62" x14ac:dyDescent="0.35">
      <c r="E146">
        <v>63.6</v>
      </c>
      <c r="F146">
        <v>155</v>
      </c>
      <c r="G146">
        <f t="shared" si="148"/>
        <v>0.13200000000000001</v>
      </c>
      <c r="H146">
        <f t="shared" si="149"/>
        <v>-2.0249533563957662</v>
      </c>
      <c r="I146">
        <f t="shared" si="144"/>
        <v>132</v>
      </c>
      <c r="J146">
        <f t="shared" si="150"/>
        <v>370.11932488599706</v>
      </c>
      <c r="K146">
        <f t="shared" si="151"/>
        <v>96.969324885997082</v>
      </c>
      <c r="L146" s="3">
        <f t="shared" si="152"/>
        <v>132</v>
      </c>
      <c r="N146">
        <v>50</v>
      </c>
      <c r="O146">
        <v>141</v>
      </c>
      <c r="P146">
        <f t="shared" si="153"/>
        <v>0.13200000000000001</v>
      </c>
      <c r="Q146">
        <f t="shared" si="159"/>
        <v>-2.0249533563957662</v>
      </c>
      <c r="R146" s="3">
        <f t="shared" si="154"/>
        <v>132</v>
      </c>
      <c r="S146">
        <f t="shared" si="155"/>
        <v>316.78355779812961</v>
      </c>
      <c r="T146">
        <f t="shared" si="160"/>
        <v>43.63355779812963</v>
      </c>
      <c r="U146">
        <v>51.3</v>
      </c>
      <c r="V146">
        <v>153</v>
      </c>
      <c r="W146">
        <f t="shared" si="161"/>
        <v>0.13200000000000001</v>
      </c>
      <c r="X146">
        <f t="shared" si="162"/>
        <v>-2.0249533563957662</v>
      </c>
      <c r="Y146" s="3">
        <f t="shared" si="163"/>
        <v>132</v>
      </c>
      <c r="Z146">
        <f t="shared" si="164"/>
        <v>302.05525695306795</v>
      </c>
      <c r="AA146">
        <f t="shared" si="165"/>
        <v>28.905256953067976</v>
      </c>
      <c r="AB146">
        <v>69.5</v>
      </c>
      <c r="AC146">
        <v>151</v>
      </c>
      <c r="AD146">
        <f t="shared" si="166"/>
        <v>0.13200000000000001</v>
      </c>
      <c r="AE146">
        <f t="shared" si="167"/>
        <v>-2.0249533563957662</v>
      </c>
      <c r="AF146">
        <f t="shared" si="168"/>
        <v>132</v>
      </c>
      <c r="AG146">
        <f t="shared" si="169"/>
        <v>414.09354034505424</v>
      </c>
      <c r="AH146">
        <f t="shared" si="170"/>
        <v>140.94354034505426</v>
      </c>
      <c r="AI146">
        <v>66.5</v>
      </c>
      <c r="AJ146">
        <v>155</v>
      </c>
      <c r="AK146">
        <f t="shared" si="171"/>
        <v>0.13200000000000001</v>
      </c>
      <c r="AL146">
        <f t="shared" si="172"/>
        <v>-2.0249533563957662</v>
      </c>
      <c r="AM146">
        <f t="shared" si="173"/>
        <v>132</v>
      </c>
      <c r="AN146">
        <f t="shared" si="174"/>
        <v>386.99583498300007</v>
      </c>
      <c r="AO146">
        <f t="shared" si="175"/>
        <v>113.84583498300009</v>
      </c>
      <c r="AP146">
        <v>69.5</v>
      </c>
      <c r="AQ146">
        <v>134</v>
      </c>
      <c r="AR146">
        <f t="shared" si="176"/>
        <v>0.13200000000000001</v>
      </c>
      <c r="AS146">
        <f t="shared" si="177"/>
        <v>-2.0249533563957662</v>
      </c>
      <c r="AT146">
        <f t="shared" si="178"/>
        <v>132</v>
      </c>
      <c r="AU146">
        <f t="shared" si="179"/>
        <v>460.76388450894854</v>
      </c>
      <c r="AV146">
        <f t="shared" si="180"/>
        <v>187.61388450894856</v>
      </c>
      <c r="AW146" s="3">
        <f t="shared" si="156"/>
        <v>132</v>
      </c>
      <c r="AX146" s="3">
        <f t="shared" si="157"/>
        <v>96.969324885997082</v>
      </c>
      <c r="AY146" s="3">
        <f t="shared" si="158"/>
        <v>43.63355779812963</v>
      </c>
      <c r="BF146" s="3">
        <v>132</v>
      </c>
      <c r="BG146" s="3">
        <f t="shared" si="181"/>
        <v>13.2</v>
      </c>
      <c r="BH146" s="3">
        <f t="shared" si="182"/>
        <v>1.1205739312058498</v>
      </c>
      <c r="BI146" s="3">
        <f t="shared" si="183"/>
        <v>324.46756131266244</v>
      </c>
      <c r="BJ146" s="3">
        <f t="shared" si="184"/>
        <v>51.317561312662463</v>
      </c>
    </row>
    <row r="147" spans="5:62" x14ac:dyDescent="0.35">
      <c r="E147">
        <v>63.6</v>
      </c>
      <c r="F147">
        <v>155</v>
      </c>
      <c r="G147">
        <f t="shared" si="148"/>
        <v>0.13300000000000001</v>
      </c>
      <c r="H147">
        <f t="shared" si="149"/>
        <v>-2.0174061507603831</v>
      </c>
      <c r="I147">
        <f t="shared" si="144"/>
        <v>133</v>
      </c>
      <c r="J147">
        <f t="shared" si="150"/>
        <v>370.25453443134552</v>
      </c>
      <c r="K147">
        <f t="shared" si="151"/>
        <v>97.104534431345542</v>
      </c>
      <c r="L147" s="3">
        <f t="shared" si="152"/>
        <v>133</v>
      </c>
      <c r="N147">
        <v>50</v>
      </c>
      <c r="O147">
        <v>141</v>
      </c>
      <c r="P147">
        <f t="shared" si="153"/>
        <v>0.13300000000000001</v>
      </c>
      <c r="Q147">
        <f t="shared" si="159"/>
        <v>-2.0174061507603831</v>
      </c>
      <c r="R147" s="3">
        <f t="shared" si="154"/>
        <v>133</v>
      </c>
      <c r="S147">
        <f t="shared" si="155"/>
        <v>316.90955191823815</v>
      </c>
      <c r="T147">
        <f t="shared" si="160"/>
        <v>43.759551918238174</v>
      </c>
      <c r="U147">
        <v>51.3</v>
      </c>
      <c r="V147">
        <v>153</v>
      </c>
      <c r="W147">
        <f t="shared" si="161"/>
        <v>0.13300000000000001</v>
      </c>
      <c r="X147">
        <f t="shared" si="162"/>
        <v>-2.0174061507603831</v>
      </c>
      <c r="Y147" s="3">
        <f t="shared" si="163"/>
        <v>133</v>
      </c>
      <c r="Z147">
        <f t="shared" si="164"/>
        <v>302.16690168770299</v>
      </c>
      <c r="AA147">
        <f t="shared" si="165"/>
        <v>29.016901687703012</v>
      </c>
      <c r="AB147">
        <v>69.5</v>
      </c>
      <c r="AC147">
        <v>151</v>
      </c>
      <c r="AD147">
        <f t="shared" si="166"/>
        <v>0.13300000000000001</v>
      </c>
      <c r="AE147">
        <f t="shared" si="167"/>
        <v>-2.0174061507603831</v>
      </c>
      <c r="AF147">
        <f t="shared" si="168"/>
        <v>133</v>
      </c>
      <c r="AG147">
        <f t="shared" si="169"/>
        <v>414.24842087771236</v>
      </c>
      <c r="AH147">
        <f t="shared" si="170"/>
        <v>141.09842087771239</v>
      </c>
      <c r="AI147">
        <v>66.5</v>
      </c>
      <c r="AJ147">
        <v>155</v>
      </c>
      <c r="AK147">
        <f t="shared" si="171"/>
        <v>0.13300000000000001</v>
      </c>
      <c r="AL147">
        <f t="shared" si="172"/>
        <v>-2.0174061507603831</v>
      </c>
      <c r="AM147">
        <f t="shared" si="173"/>
        <v>133</v>
      </c>
      <c r="AN147">
        <f t="shared" si="174"/>
        <v>387.13720974346666</v>
      </c>
      <c r="AO147">
        <f t="shared" si="175"/>
        <v>113.98720974346668</v>
      </c>
      <c r="AP147">
        <v>69.5</v>
      </c>
      <c r="AQ147">
        <v>134</v>
      </c>
      <c r="AR147">
        <f t="shared" si="176"/>
        <v>0.13300000000000001</v>
      </c>
      <c r="AS147">
        <f t="shared" si="177"/>
        <v>-2.0174061507603831</v>
      </c>
      <c r="AT147">
        <f t="shared" si="178"/>
        <v>133</v>
      </c>
      <c r="AU147">
        <f t="shared" si="179"/>
        <v>460.95565204654611</v>
      </c>
      <c r="AV147">
        <f t="shared" si="180"/>
        <v>187.80565204654613</v>
      </c>
      <c r="AW147" s="3">
        <f t="shared" si="156"/>
        <v>133</v>
      </c>
      <c r="AX147" s="3">
        <f t="shared" si="157"/>
        <v>97.104534431345542</v>
      </c>
      <c r="AY147" s="3">
        <f t="shared" si="158"/>
        <v>43.759551918238174</v>
      </c>
      <c r="BF147" s="3">
        <v>133</v>
      </c>
      <c r="BG147" s="3">
        <f t="shared" si="181"/>
        <v>13.3</v>
      </c>
      <c r="BH147" s="3">
        <f t="shared" si="182"/>
        <v>1.1238516409670858</v>
      </c>
      <c r="BI147" s="3">
        <f t="shared" si="183"/>
        <v>324.62121467925238</v>
      </c>
      <c r="BJ147" s="3">
        <f t="shared" si="184"/>
        <v>51.471214679252398</v>
      </c>
    </row>
    <row r="148" spans="5:62" x14ac:dyDescent="0.35">
      <c r="E148">
        <v>63.6</v>
      </c>
      <c r="F148">
        <v>155</v>
      </c>
      <c r="G148">
        <f t="shared" si="148"/>
        <v>0.13400000000000001</v>
      </c>
      <c r="H148">
        <f t="shared" si="149"/>
        <v>-2.0099154790312257</v>
      </c>
      <c r="I148">
        <f t="shared" si="144"/>
        <v>134</v>
      </c>
      <c r="J148">
        <f t="shared" si="150"/>
        <v>370.38882887753476</v>
      </c>
      <c r="K148">
        <f t="shared" si="151"/>
        <v>97.238828877534786</v>
      </c>
      <c r="L148" s="3">
        <f t="shared" si="152"/>
        <v>134</v>
      </c>
      <c r="N148">
        <v>50</v>
      </c>
      <c r="O148">
        <v>141</v>
      </c>
      <c r="P148">
        <f t="shared" si="153"/>
        <v>0.13400000000000001</v>
      </c>
      <c r="Q148">
        <f t="shared" si="159"/>
        <v>-2.0099154790312257</v>
      </c>
      <c r="R148" s="3">
        <f t="shared" si="154"/>
        <v>134</v>
      </c>
      <c r="S148">
        <f t="shared" si="155"/>
        <v>317.03470139226096</v>
      </c>
      <c r="T148">
        <f t="shared" si="160"/>
        <v>43.884701392260979</v>
      </c>
      <c r="U148">
        <v>51.3</v>
      </c>
      <c r="V148">
        <v>153</v>
      </c>
      <c r="W148">
        <f t="shared" si="161"/>
        <v>0.13400000000000001</v>
      </c>
      <c r="X148">
        <f t="shared" si="162"/>
        <v>-2.0099154790312257</v>
      </c>
      <c r="Y148" s="3">
        <f t="shared" si="163"/>
        <v>134</v>
      </c>
      <c r="Z148">
        <f t="shared" si="164"/>
        <v>302.2777917608413</v>
      </c>
      <c r="AA148">
        <f t="shared" si="165"/>
        <v>29.127791760841319</v>
      </c>
      <c r="AB148">
        <v>69.5</v>
      </c>
      <c r="AC148">
        <v>151</v>
      </c>
      <c r="AD148">
        <f t="shared" si="166"/>
        <v>0.13400000000000001</v>
      </c>
      <c r="AE148">
        <f t="shared" si="167"/>
        <v>-2.0099154790312257</v>
      </c>
      <c r="AF148">
        <f t="shared" si="168"/>
        <v>134</v>
      </c>
      <c r="AG148">
        <f t="shared" si="169"/>
        <v>414.40225584746656</v>
      </c>
      <c r="AH148">
        <f t="shared" si="170"/>
        <v>141.25225584746659</v>
      </c>
      <c r="AI148">
        <v>66.5</v>
      </c>
      <c r="AJ148">
        <v>155</v>
      </c>
      <c r="AK148">
        <f t="shared" si="171"/>
        <v>0.13400000000000001</v>
      </c>
      <c r="AL148">
        <f t="shared" si="172"/>
        <v>-2.0099154790312257</v>
      </c>
      <c r="AM148">
        <f t="shared" si="173"/>
        <v>134</v>
      </c>
      <c r="AN148">
        <f t="shared" si="174"/>
        <v>387.27762767855444</v>
      </c>
      <c r="AO148">
        <f t="shared" si="175"/>
        <v>114.12762767855446</v>
      </c>
      <c r="AP148">
        <v>69.5</v>
      </c>
      <c r="AQ148">
        <v>134</v>
      </c>
      <c r="AR148">
        <f t="shared" si="176"/>
        <v>0.13400000000000001</v>
      </c>
      <c r="AS148">
        <f t="shared" si="177"/>
        <v>-2.0099154790312257</v>
      </c>
      <c r="AT148">
        <f t="shared" si="178"/>
        <v>134</v>
      </c>
      <c r="AU148">
        <f t="shared" si="179"/>
        <v>461.14614101115586</v>
      </c>
      <c r="AV148">
        <f t="shared" si="180"/>
        <v>187.99614101115588</v>
      </c>
      <c r="AW148" s="3">
        <f t="shared" si="156"/>
        <v>134</v>
      </c>
      <c r="AX148" s="3">
        <f t="shared" si="157"/>
        <v>97.238828877534786</v>
      </c>
      <c r="AY148" s="3">
        <f t="shared" si="158"/>
        <v>43.884701392260979</v>
      </c>
      <c r="BF148" s="3">
        <v>134</v>
      </c>
      <c r="BG148" s="3">
        <f t="shared" si="181"/>
        <v>13.4</v>
      </c>
      <c r="BH148" s="3">
        <f t="shared" si="182"/>
        <v>1.1271047983648077</v>
      </c>
      <c r="BI148" s="3">
        <f t="shared" si="183"/>
        <v>324.77388020077933</v>
      </c>
      <c r="BJ148" s="3">
        <f t="shared" si="184"/>
        <v>51.623880200779354</v>
      </c>
    </row>
    <row r="149" spans="5:62" x14ac:dyDescent="0.35">
      <c r="E149">
        <v>63.6</v>
      </c>
      <c r="F149">
        <v>155</v>
      </c>
      <c r="G149">
        <f t="shared" si="148"/>
        <v>0.13500000000000001</v>
      </c>
      <c r="H149">
        <f t="shared" si="149"/>
        <v>-2.0024805005437076</v>
      </c>
      <c r="I149">
        <f t="shared" si="144"/>
        <v>135</v>
      </c>
      <c r="J149">
        <f t="shared" si="150"/>
        <v>370.52222121314554</v>
      </c>
      <c r="K149">
        <f t="shared" si="151"/>
        <v>97.372221213145565</v>
      </c>
      <c r="L149" s="3">
        <f t="shared" si="152"/>
        <v>135</v>
      </c>
      <c r="N149">
        <v>50</v>
      </c>
      <c r="O149">
        <v>141</v>
      </c>
      <c r="P149">
        <f t="shared" si="153"/>
        <v>0.13500000000000001</v>
      </c>
      <c r="Q149">
        <f t="shared" si="159"/>
        <v>-2.0024805005437076</v>
      </c>
      <c r="R149" s="3">
        <f t="shared" si="154"/>
        <v>135</v>
      </c>
      <c r="S149">
        <f t="shared" si="155"/>
        <v>317.15901816156145</v>
      </c>
      <c r="T149">
        <f t="shared" si="160"/>
        <v>44.009018161561471</v>
      </c>
      <c r="U149">
        <v>51.3</v>
      </c>
      <c r="V149">
        <v>153</v>
      </c>
      <c r="W149">
        <f t="shared" si="161"/>
        <v>0.13500000000000001</v>
      </c>
      <c r="X149">
        <f t="shared" si="162"/>
        <v>-2.0024805005437076</v>
      </c>
      <c r="Y149" s="3">
        <f t="shared" si="163"/>
        <v>135</v>
      </c>
      <c r="Z149">
        <f t="shared" si="164"/>
        <v>302.38793787823556</v>
      </c>
      <c r="AA149">
        <f t="shared" si="165"/>
        <v>29.237937878235584</v>
      </c>
      <c r="AB149">
        <v>69.5</v>
      </c>
      <c r="AC149">
        <v>151</v>
      </c>
      <c r="AD149">
        <f t="shared" si="166"/>
        <v>0.13500000000000001</v>
      </c>
      <c r="AE149">
        <f t="shared" si="167"/>
        <v>-2.0024805005437076</v>
      </c>
      <c r="AF149">
        <f t="shared" si="168"/>
        <v>135</v>
      </c>
      <c r="AG149">
        <f t="shared" si="169"/>
        <v>414.55506007886635</v>
      </c>
      <c r="AH149">
        <f t="shared" si="170"/>
        <v>141.40506007886637</v>
      </c>
      <c r="AI149">
        <v>66.5</v>
      </c>
      <c r="AJ149">
        <v>155</v>
      </c>
      <c r="AK149">
        <f t="shared" si="171"/>
        <v>0.13500000000000001</v>
      </c>
      <c r="AL149">
        <f t="shared" si="172"/>
        <v>-2.0024805005437076</v>
      </c>
      <c r="AM149">
        <f t="shared" si="173"/>
        <v>135</v>
      </c>
      <c r="AN149">
        <f t="shared" si="174"/>
        <v>387.41710236909091</v>
      </c>
      <c r="AO149">
        <f t="shared" si="175"/>
        <v>114.26710236909094</v>
      </c>
      <c r="AP149">
        <v>69.5</v>
      </c>
      <c r="AQ149">
        <v>134</v>
      </c>
      <c r="AR149">
        <f t="shared" si="176"/>
        <v>0.13500000000000001</v>
      </c>
      <c r="AS149">
        <f t="shared" si="177"/>
        <v>-2.0024805005437076</v>
      </c>
      <c r="AT149">
        <f t="shared" si="178"/>
        <v>135</v>
      </c>
      <c r="AU149">
        <f t="shared" si="179"/>
        <v>461.33536943857808</v>
      </c>
      <c r="AV149">
        <f t="shared" si="180"/>
        <v>188.18536943857811</v>
      </c>
      <c r="AW149" s="3">
        <f t="shared" si="156"/>
        <v>135</v>
      </c>
      <c r="AX149" s="3">
        <f t="shared" si="157"/>
        <v>97.372221213145565</v>
      </c>
      <c r="AY149" s="3">
        <f t="shared" si="158"/>
        <v>44.009018161561471</v>
      </c>
      <c r="BF149" s="3">
        <v>135</v>
      </c>
      <c r="BG149" s="3">
        <f t="shared" si="181"/>
        <v>13.5</v>
      </c>
      <c r="BH149" s="3">
        <f t="shared" si="182"/>
        <v>1.1303337684950061</v>
      </c>
      <c r="BI149" s="3">
        <f t="shared" si="183"/>
        <v>324.92557161527344</v>
      </c>
      <c r="BJ149" s="3">
        <f t="shared" si="184"/>
        <v>51.775571615273464</v>
      </c>
    </row>
    <row r="150" spans="5:62" x14ac:dyDescent="0.35">
      <c r="E150">
        <v>63.6</v>
      </c>
      <c r="F150">
        <v>155</v>
      </c>
      <c r="G150">
        <f t="shared" si="148"/>
        <v>0.13600000000000001</v>
      </c>
      <c r="H150">
        <f t="shared" si="149"/>
        <v>-1.9951003932460849</v>
      </c>
      <c r="I150">
        <f t="shared" si="144"/>
        <v>136</v>
      </c>
      <c r="J150">
        <f t="shared" si="150"/>
        <v>370.65472414766754</v>
      </c>
      <c r="K150">
        <f t="shared" si="151"/>
        <v>97.504724147667559</v>
      </c>
      <c r="L150" s="3">
        <f t="shared" si="152"/>
        <v>136</v>
      </c>
      <c r="N150">
        <v>50</v>
      </c>
      <c r="O150">
        <v>141</v>
      </c>
      <c r="P150">
        <f t="shared" si="153"/>
        <v>0.13600000000000001</v>
      </c>
      <c r="Q150">
        <f t="shared" si="159"/>
        <v>-1.9951003932460849</v>
      </c>
      <c r="R150" s="3">
        <f t="shared" si="154"/>
        <v>136</v>
      </c>
      <c r="S150">
        <f t="shared" si="155"/>
        <v>317.28251391154129</v>
      </c>
      <c r="T150">
        <f t="shared" si="160"/>
        <v>44.132513911541309</v>
      </c>
      <c r="U150">
        <v>51.3</v>
      </c>
      <c r="V150">
        <v>153</v>
      </c>
      <c r="W150">
        <f t="shared" si="161"/>
        <v>0.13600000000000001</v>
      </c>
      <c r="X150">
        <f t="shared" si="162"/>
        <v>-1.9951003932460849</v>
      </c>
      <c r="Y150" s="3">
        <f t="shared" si="163"/>
        <v>136</v>
      </c>
      <c r="Z150">
        <f t="shared" si="164"/>
        <v>302.49735051567484</v>
      </c>
      <c r="AA150">
        <f t="shared" si="165"/>
        <v>29.347350515674862</v>
      </c>
      <c r="AB150">
        <v>69.5</v>
      </c>
      <c r="AC150">
        <v>151</v>
      </c>
      <c r="AD150">
        <f t="shared" si="166"/>
        <v>0.13600000000000001</v>
      </c>
      <c r="AE150">
        <f t="shared" si="167"/>
        <v>-1.9951003932460849</v>
      </c>
      <c r="AF150">
        <f t="shared" si="168"/>
        <v>136</v>
      </c>
      <c r="AG150">
        <f t="shared" si="169"/>
        <v>414.70684807813024</v>
      </c>
      <c r="AH150">
        <f t="shared" si="170"/>
        <v>141.55684807813026</v>
      </c>
      <c r="AI150">
        <v>66.5</v>
      </c>
      <c r="AJ150">
        <v>155</v>
      </c>
      <c r="AK150">
        <f t="shared" si="171"/>
        <v>0.13600000000000001</v>
      </c>
      <c r="AL150">
        <f t="shared" si="172"/>
        <v>-1.9951003932460849</v>
      </c>
      <c r="AM150">
        <f t="shared" si="173"/>
        <v>136</v>
      </c>
      <c r="AN150">
        <f t="shared" si="174"/>
        <v>387.55564710408629</v>
      </c>
      <c r="AO150">
        <f t="shared" si="175"/>
        <v>114.40564710408631</v>
      </c>
      <c r="AP150">
        <v>69.5</v>
      </c>
      <c r="AQ150">
        <v>134</v>
      </c>
      <c r="AR150">
        <f t="shared" si="176"/>
        <v>0.13600000000000001</v>
      </c>
      <c r="AS150">
        <f t="shared" si="177"/>
        <v>-1.9951003932460849</v>
      </c>
      <c r="AT150">
        <f t="shared" si="178"/>
        <v>136</v>
      </c>
      <c r="AU150">
        <f t="shared" si="179"/>
        <v>461.52335497855006</v>
      </c>
      <c r="AV150">
        <f t="shared" si="180"/>
        <v>188.37335497855008</v>
      </c>
      <c r="AW150" s="3">
        <f t="shared" si="156"/>
        <v>136</v>
      </c>
      <c r="AX150" s="3">
        <f t="shared" si="157"/>
        <v>97.504724147667559</v>
      </c>
      <c r="AY150" s="3">
        <f t="shared" si="158"/>
        <v>44.132513911541309</v>
      </c>
      <c r="BF150" s="3">
        <v>136</v>
      </c>
      <c r="BG150" s="3">
        <f t="shared" si="181"/>
        <v>13.6</v>
      </c>
      <c r="BH150" s="3">
        <f t="shared" si="182"/>
        <v>1.1335389083702174</v>
      </c>
      <c r="BI150" s="3">
        <f t="shared" si="183"/>
        <v>325.07630236923751</v>
      </c>
      <c r="BJ150" s="3">
        <f t="shared" si="184"/>
        <v>51.926302369237533</v>
      </c>
    </row>
    <row r="151" spans="5:62" x14ac:dyDescent="0.35">
      <c r="E151">
        <v>63.6</v>
      </c>
      <c r="F151">
        <v>155</v>
      </c>
      <c r="G151">
        <f t="shared" si="148"/>
        <v>0.13700000000000001</v>
      </c>
      <c r="H151">
        <f t="shared" si="149"/>
        <v>-1.987774353154012</v>
      </c>
      <c r="I151">
        <f t="shared" si="144"/>
        <v>137</v>
      </c>
      <c r="J151">
        <f t="shared" si="150"/>
        <v>370.7863501194999</v>
      </c>
      <c r="K151">
        <f t="shared" si="151"/>
        <v>97.636350119499923</v>
      </c>
      <c r="L151" s="3">
        <f t="shared" si="152"/>
        <v>137</v>
      </c>
      <c r="N151">
        <v>50</v>
      </c>
      <c r="O151">
        <v>141</v>
      </c>
      <c r="P151">
        <f t="shared" si="153"/>
        <v>0.13700000000000001</v>
      </c>
      <c r="Q151">
        <f t="shared" si="159"/>
        <v>-1.987774353154012</v>
      </c>
      <c r="R151" s="3">
        <f t="shared" si="154"/>
        <v>137</v>
      </c>
      <c r="S151">
        <f t="shared" si="155"/>
        <v>317.40520007896549</v>
      </c>
      <c r="T151">
        <f t="shared" si="160"/>
        <v>44.255200078965515</v>
      </c>
      <c r="U151">
        <v>51.3</v>
      </c>
      <c r="V151">
        <v>153</v>
      </c>
      <c r="W151">
        <f t="shared" si="161"/>
        <v>0.13700000000000001</v>
      </c>
      <c r="X151">
        <f t="shared" si="162"/>
        <v>-1.987774353154012</v>
      </c>
      <c r="Y151" s="3">
        <f t="shared" si="163"/>
        <v>137</v>
      </c>
      <c r="Z151">
        <f t="shared" si="164"/>
        <v>302.6060399255752</v>
      </c>
      <c r="AA151">
        <f t="shared" si="165"/>
        <v>29.456039925575226</v>
      </c>
      <c r="AB151">
        <v>69.5</v>
      </c>
      <c r="AC151">
        <v>151</v>
      </c>
      <c r="AD151">
        <f t="shared" si="166"/>
        <v>0.13700000000000001</v>
      </c>
      <c r="AE151">
        <f t="shared" si="167"/>
        <v>-1.987774353154012</v>
      </c>
      <c r="AF151">
        <f t="shared" si="168"/>
        <v>137</v>
      </c>
      <c r="AG151">
        <f t="shared" si="169"/>
        <v>414.85763404226759</v>
      </c>
      <c r="AH151">
        <f t="shared" si="170"/>
        <v>141.70763404226761</v>
      </c>
      <c r="AI151">
        <v>66.5</v>
      </c>
      <c r="AJ151">
        <v>155</v>
      </c>
      <c r="AK151">
        <f t="shared" si="171"/>
        <v>0.13700000000000001</v>
      </c>
      <c r="AL151">
        <f t="shared" si="172"/>
        <v>-1.987774353154012</v>
      </c>
      <c r="AM151">
        <f t="shared" si="173"/>
        <v>137</v>
      </c>
      <c r="AN151">
        <f t="shared" si="174"/>
        <v>387.69327488909977</v>
      </c>
      <c r="AO151">
        <f t="shared" si="175"/>
        <v>114.54327488909979</v>
      </c>
      <c r="AP151">
        <v>69.5</v>
      </c>
      <c r="AQ151">
        <v>134</v>
      </c>
      <c r="AR151">
        <f t="shared" si="176"/>
        <v>0.13700000000000001</v>
      </c>
      <c r="AS151">
        <f t="shared" si="177"/>
        <v>-1.987774353154012</v>
      </c>
      <c r="AT151">
        <f t="shared" si="178"/>
        <v>137</v>
      </c>
      <c r="AU151">
        <f t="shared" si="179"/>
        <v>461.71011490578331</v>
      </c>
      <c r="AV151">
        <f t="shared" si="180"/>
        <v>188.56011490578334</v>
      </c>
      <c r="AW151" s="3">
        <f t="shared" si="156"/>
        <v>137</v>
      </c>
      <c r="AX151" s="3">
        <f t="shared" si="157"/>
        <v>97.636350119499923</v>
      </c>
      <c r="AY151" s="3">
        <f t="shared" si="158"/>
        <v>44.255200078965515</v>
      </c>
      <c r="BF151" s="3">
        <v>137</v>
      </c>
      <c r="BG151" s="3">
        <f t="shared" si="181"/>
        <v>13.7</v>
      </c>
      <c r="BH151" s="3">
        <f t="shared" si="182"/>
        <v>1.1367205671564067</v>
      </c>
      <c r="BI151" s="3">
        <f t="shared" si="183"/>
        <v>325.22608562593081</v>
      </c>
      <c r="BJ151" s="3">
        <f t="shared" si="184"/>
        <v>52.07608562593083</v>
      </c>
    </row>
    <row r="152" spans="5:62" x14ac:dyDescent="0.35">
      <c r="E152">
        <v>63.6</v>
      </c>
      <c r="F152">
        <v>155</v>
      </c>
      <c r="G152">
        <f t="shared" si="148"/>
        <v>0.13800000000000001</v>
      </c>
      <c r="H152">
        <f t="shared" si="149"/>
        <v>-1.9805015938249322</v>
      </c>
      <c r="I152">
        <f t="shared" si="144"/>
        <v>138</v>
      </c>
      <c r="J152">
        <f t="shared" si="150"/>
        <v>370.91711130366696</v>
      </c>
      <c r="K152">
        <f t="shared" si="151"/>
        <v>97.767111303666979</v>
      </c>
      <c r="L152" s="3">
        <f t="shared" si="152"/>
        <v>138</v>
      </c>
      <c r="N152">
        <v>50</v>
      </c>
      <c r="O152">
        <v>141</v>
      </c>
      <c r="P152">
        <f t="shared" si="153"/>
        <v>0.13800000000000001</v>
      </c>
      <c r="Q152">
        <f t="shared" si="159"/>
        <v>-1.9805015938249322</v>
      </c>
      <c r="R152" s="3">
        <f t="shared" si="154"/>
        <v>138</v>
      </c>
      <c r="S152">
        <f t="shared" si="155"/>
        <v>317.52708785902587</v>
      </c>
      <c r="T152">
        <f t="shared" si="160"/>
        <v>44.377087859025892</v>
      </c>
      <c r="U152">
        <v>51.3</v>
      </c>
      <c r="V152">
        <v>153</v>
      </c>
      <c r="W152">
        <f t="shared" si="161"/>
        <v>0.13800000000000001</v>
      </c>
      <c r="X152">
        <f t="shared" si="162"/>
        <v>-1.9805015938249322</v>
      </c>
      <c r="Y152" s="3">
        <f t="shared" si="163"/>
        <v>138</v>
      </c>
      <c r="Z152">
        <f t="shared" si="164"/>
        <v>302.7140161433357</v>
      </c>
      <c r="AA152">
        <f t="shared" si="165"/>
        <v>29.564016143335721</v>
      </c>
      <c r="AB152">
        <v>69.5</v>
      </c>
      <c r="AC152">
        <v>151</v>
      </c>
      <c r="AD152">
        <f t="shared" si="166"/>
        <v>0.13800000000000001</v>
      </c>
      <c r="AE152">
        <f t="shared" si="167"/>
        <v>-1.9805015938249322</v>
      </c>
      <c r="AF152">
        <f t="shared" si="168"/>
        <v>138</v>
      </c>
      <c r="AG152">
        <f t="shared" si="169"/>
        <v>415.00743186787412</v>
      </c>
      <c r="AH152">
        <f t="shared" si="170"/>
        <v>141.85743186787414</v>
      </c>
      <c r="AI152">
        <v>66.5</v>
      </c>
      <c r="AJ152">
        <v>155</v>
      </c>
      <c r="AK152">
        <f t="shared" si="171"/>
        <v>0.13800000000000001</v>
      </c>
      <c r="AL152">
        <f t="shared" si="172"/>
        <v>-1.9805015938249322</v>
      </c>
      <c r="AM152">
        <f t="shared" si="173"/>
        <v>138</v>
      </c>
      <c r="AN152">
        <f t="shared" si="174"/>
        <v>387.82999845430589</v>
      </c>
      <c r="AO152">
        <f t="shared" si="175"/>
        <v>114.67999845430592</v>
      </c>
      <c r="AP152">
        <v>69.5</v>
      </c>
      <c r="AQ152">
        <v>134</v>
      </c>
      <c r="AR152">
        <f t="shared" si="176"/>
        <v>0.13800000000000001</v>
      </c>
      <c r="AS152">
        <f t="shared" si="177"/>
        <v>-1.9805015938249322</v>
      </c>
      <c r="AT152">
        <f t="shared" si="178"/>
        <v>138</v>
      </c>
      <c r="AU152">
        <f t="shared" si="179"/>
        <v>461.89566613060794</v>
      </c>
      <c r="AV152">
        <f t="shared" si="180"/>
        <v>188.74566613060796</v>
      </c>
      <c r="AW152" s="3">
        <f t="shared" si="156"/>
        <v>138</v>
      </c>
      <c r="AX152" s="3">
        <f t="shared" si="157"/>
        <v>97.767111303666979</v>
      </c>
      <c r="AY152" s="3">
        <f t="shared" si="158"/>
        <v>44.377087859025892</v>
      </c>
      <c r="BF152" s="3">
        <v>138</v>
      </c>
      <c r="BG152" s="3">
        <f t="shared" si="181"/>
        <v>13.8</v>
      </c>
      <c r="BH152" s="3">
        <f t="shared" si="182"/>
        <v>1.1398790864012365</v>
      </c>
      <c r="BI152" s="3">
        <f t="shared" si="183"/>
        <v>325.37493427335829</v>
      </c>
      <c r="BJ152" s="3">
        <f t="shared" si="184"/>
        <v>52.224934273358315</v>
      </c>
    </row>
    <row r="153" spans="5:62" x14ac:dyDescent="0.35">
      <c r="E153">
        <v>63.6</v>
      </c>
      <c r="F153">
        <v>155</v>
      </c>
      <c r="G153">
        <f t="shared" si="148"/>
        <v>0.13900000000000001</v>
      </c>
      <c r="H153">
        <f t="shared" si="149"/>
        <v>-1.9732813458514451</v>
      </c>
      <c r="I153">
        <f t="shared" si="144"/>
        <v>139</v>
      </c>
      <c r="J153">
        <f t="shared" si="150"/>
        <v>371.04701961925923</v>
      </c>
      <c r="K153">
        <f t="shared" si="151"/>
        <v>97.897019619259254</v>
      </c>
      <c r="L153" s="3">
        <f t="shared" si="152"/>
        <v>139</v>
      </c>
      <c r="N153">
        <v>50</v>
      </c>
      <c r="O153">
        <v>141</v>
      </c>
      <c r="P153">
        <f t="shared" si="153"/>
        <v>0.13900000000000001</v>
      </c>
      <c r="Q153">
        <f t="shared" si="159"/>
        <v>-1.9732813458514451</v>
      </c>
      <c r="R153" s="3">
        <f t="shared" si="154"/>
        <v>139</v>
      </c>
      <c r="S153">
        <f t="shared" si="155"/>
        <v>317.64818821215482</v>
      </c>
      <c r="T153">
        <f t="shared" si="160"/>
        <v>44.498188212154844</v>
      </c>
      <c r="U153">
        <v>51.3</v>
      </c>
      <c r="V153">
        <v>153</v>
      </c>
      <c r="W153">
        <f t="shared" si="161"/>
        <v>0.13900000000000001</v>
      </c>
      <c r="X153">
        <f t="shared" si="162"/>
        <v>-1.9732813458514451</v>
      </c>
      <c r="Y153" s="3">
        <f t="shared" si="163"/>
        <v>139</v>
      </c>
      <c r="Z153">
        <f t="shared" si="164"/>
        <v>302.82128899346816</v>
      </c>
      <c r="AA153">
        <f t="shared" si="165"/>
        <v>29.671288993468181</v>
      </c>
      <c r="AB153">
        <v>69.5</v>
      </c>
      <c r="AC153">
        <v>151</v>
      </c>
      <c r="AD153">
        <f t="shared" si="166"/>
        <v>0.13900000000000001</v>
      </c>
      <c r="AE153">
        <f t="shared" si="167"/>
        <v>-1.9732813458514451</v>
      </c>
      <c r="AF153">
        <f t="shared" si="168"/>
        <v>139</v>
      </c>
      <c r="AG153">
        <f t="shared" si="169"/>
        <v>415.15625515961619</v>
      </c>
      <c r="AH153">
        <f t="shared" si="170"/>
        <v>142.00625515961622</v>
      </c>
      <c r="AI153">
        <v>66.5</v>
      </c>
      <c r="AJ153">
        <v>155</v>
      </c>
      <c r="AK153">
        <f t="shared" si="171"/>
        <v>0.13900000000000001</v>
      </c>
      <c r="AL153">
        <f t="shared" si="172"/>
        <v>-1.9732813458514451</v>
      </c>
      <c r="AM153">
        <f t="shared" si="173"/>
        <v>139</v>
      </c>
      <c r="AN153">
        <f t="shared" si="174"/>
        <v>387.96583026227574</v>
      </c>
      <c r="AO153">
        <f t="shared" si="175"/>
        <v>114.81583026227577</v>
      </c>
      <c r="AP153">
        <v>69.5</v>
      </c>
      <c r="AQ153">
        <v>134</v>
      </c>
      <c r="AR153">
        <f t="shared" si="176"/>
        <v>0.13900000000000001</v>
      </c>
      <c r="AS153">
        <f t="shared" si="177"/>
        <v>-1.9732813458514451</v>
      </c>
      <c r="AT153">
        <f t="shared" si="178"/>
        <v>139</v>
      </c>
      <c r="AU153">
        <f t="shared" si="179"/>
        <v>462.08002520923901</v>
      </c>
      <c r="AV153">
        <f t="shared" si="180"/>
        <v>188.93002520923903</v>
      </c>
      <c r="AW153" s="3">
        <f t="shared" si="156"/>
        <v>139</v>
      </c>
      <c r="AX153" s="3">
        <f t="shared" si="157"/>
        <v>97.897019619259254</v>
      </c>
      <c r="AY153" s="3">
        <f t="shared" si="158"/>
        <v>44.498188212154844</v>
      </c>
      <c r="BF153" s="3">
        <v>139</v>
      </c>
      <c r="BG153" s="3">
        <f t="shared" si="181"/>
        <v>13.9</v>
      </c>
      <c r="BH153" s="3">
        <f t="shared" si="182"/>
        <v>1.1430148002540952</v>
      </c>
      <c r="BI153" s="3">
        <f t="shared" si="183"/>
        <v>325.52286093197819</v>
      </c>
      <c r="BJ153" s="3">
        <f t="shared" si="184"/>
        <v>52.372860931978209</v>
      </c>
    </row>
    <row r="154" spans="5:62" x14ac:dyDescent="0.35">
      <c r="E154">
        <v>63.6</v>
      </c>
      <c r="F154">
        <v>155</v>
      </c>
      <c r="G154">
        <f t="shared" si="148"/>
        <v>0.14000000000000001</v>
      </c>
      <c r="H154">
        <f t="shared" si="149"/>
        <v>-1.9661128563728327</v>
      </c>
      <c r="I154">
        <f t="shared" si="144"/>
        <v>140</v>
      </c>
      <c r="J154">
        <f t="shared" si="150"/>
        <v>371.17608673661283</v>
      </c>
      <c r="K154">
        <f t="shared" si="151"/>
        <v>98.026086736612854</v>
      </c>
      <c r="L154" s="3">
        <f t="shared" si="152"/>
        <v>140</v>
      </c>
      <c r="N154">
        <v>50</v>
      </c>
      <c r="O154">
        <v>141</v>
      </c>
      <c r="P154">
        <f t="shared" si="153"/>
        <v>0.14000000000000001</v>
      </c>
      <c r="Q154">
        <f t="shared" si="159"/>
        <v>-1.9661128563728327</v>
      </c>
      <c r="R154" s="3">
        <f t="shared" si="154"/>
        <v>140</v>
      </c>
      <c r="S154">
        <f t="shared" si="155"/>
        <v>317.76851187059879</v>
      </c>
      <c r="T154">
        <f t="shared" si="160"/>
        <v>44.618511870598809</v>
      </c>
      <c r="U154">
        <v>51.3</v>
      </c>
      <c r="V154">
        <v>153</v>
      </c>
      <c r="W154">
        <f t="shared" si="161"/>
        <v>0.14000000000000001</v>
      </c>
      <c r="X154">
        <f t="shared" si="162"/>
        <v>-1.9661128563728327</v>
      </c>
      <c r="Y154" s="3">
        <f t="shared" si="163"/>
        <v>140</v>
      </c>
      <c r="Z154">
        <f t="shared" si="164"/>
        <v>302.92786809551183</v>
      </c>
      <c r="AA154">
        <f t="shared" si="165"/>
        <v>29.777868095511849</v>
      </c>
      <c r="AB154">
        <v>69.5</v>
      </c>
      <c r="AC154">
        <v>151</v>
      </c>
      <c r="AD154">
        <f t="shared" si="166"/>
        <v>0.14000000000000001</v>
      </c>
      <c r="AE154">
        <f t="shared" si="167"/>
        <v>-1.9661128563728327</v>
      </c>
      <c r="AF154">
        <f t="shared" si="168"/>
        <v>140</v>
      </c>
      <c r="AG154">
        <f t="shared" si="169"/>
        <v>415.30411723841553</v>
      </c>
      <c r="AH154">
        <f t="shared" si="170"/>
        <v>142.15411723841555</v>
      </c>
      <c r="AI154">
        <v>66.5</v>
      </c>
      <c r="AJ154">
        <v>155</v>
      </c>
      <c r="AK154">
        <f t="shared" si="171"/>
        <v>0.14000000000000001</v>
      </c>
      <c r="AL154">
        <f t="shared" si="172"/>
        <v>-1.9661128563728327</v>
      </c>
      <c r="AM154">
        <f t="shared" si="173"/>
        <v>140</v>
      </c>
      <c r="AN154">
        <f t="shared" si="174"/>
        <v>388.10078251548356</v>
      </c>
      <c r="AO154">
        <f t="shared" si="175"/>
        <v>114.95078251548358</v>
      </c>
      <c r="AP154">
        <v>69.5</v>
      </c>
      <c r="AQ154">
        <v>134</v>
      </c>
      <c r="AR154">
        <f t="shared" si="176"/>
        <v>0.14000000000000001</v>
      </c>
      <c r="AS154">
        <f t="shared" si="177"/>
        <v>-1.9661128563728327</v>
      </c>
      <c r="AT154">
        <f t="shared" si="178"/>
        <v>140</v>
      </c>
      <c r="AU154">
        <f t="shared" si="179"/>
        <v>462.2632083536833</v>
      </c>
      <c r="AV154">
        <f t="shared" si="180"/>
        <v>189.11320835368332</v>
      </c>
      <c r="AW154" s="3">
        <f t="shared" si="156"/>
        <v>140</v>
      </c>
      <c r="AX154" s="3">
        <f t="shared" si="157"/>
        <v>98.026086736612854</v>
      </c>
      <c r="AY154" s="3">
        <f t="shared" si="158"/>
        <v>44.618511870598809</v>
      </c>
      <c r="BF154" s="3">
        <v>140</v>
      </c>
      <c r="BG154" s="3">
        <f t="shared" si="181"/>
        <v>14</v>
      </c>
      <c r="BH154" s="3">
        <f t="shared" si="182"/>
        <v>1.146128035678238</v>
      </c>
      <c r="BI154" s="3">
        <f t="shared" si="183"/>
        <v>325.66987796214073</v>
      </c>
      <c r="BJ154" s="3">
        <f t="shared" si="184"/>
        <v>52.519877962140754</v>
      </c>
    </row>
    <row r="155" spans="5:62" x14ac:dyDescent="0.35">
      <c r="BF155" s="3"/>
    </row>
    <row r="156" spans="5:62" x14ac:dyDescent="0.35">
      <c r="BF156" s="3"/>
    </row>
    <row r="157" spans="5:62" x14ac:dyDescent="0.35">
      <c r="BF157" s="3"/>
    </row>
    <row r="158" spans="5:62" x14ac:dyDescent="0.35">
      <c r="BF158" s="3"/>
    </row>
    <row r="159" spans="5:62" x14ac:dyDescent="0.35">
      <c r="BF159" s="3"/>
    </row>
  </sheetData>
  <pageMargins left="0.7" right="0.7" top="0.75" bottom="0.75" header="0.3" footer="0.3"/>
  <pageSetup orientation="portrait" r:id="rId1"/>
  <ignoredErrors>
    <ignoredError sqref="AX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51"/>
  <sheetViews>
    <sheetView tabSelected="1" workbookViewId="0">
      <selection activeCell="E2" sqref="E2"/>
    </sheetView>
  </sheetViews>
  <sheetFormatPr defaultRowHeight="14.5" x14ac:dyDescent="0.35"/>
  <cols>
    <col min="1" max="1" width="21.6328125" customWidth="1"/>
    <col min="2" max="2" width="14.7265625" customWidth="1"/>
    <col min="4" max="5" width="16.81640625" customWidth="1"/>
    <col min="6" max="6" width="16.54296875" customWidth="1"/>
    <col min="7" max="7" width="12.26953125" customWidth="1"/>
    <col min="8" max="8" width="10.90625" customWidth="1"/>
    <col min="9" max="9" width="10.6328125" customWidth="1"/>
    <col min="10" max="10" width="14.7265625" customWidth="1"/>
    <col min="11" max="11" width="16.453125" customWidth="1"/>
  </cols>
  <sheetData>
    <row r="2" spans="1:13" ht="16.5" x14ac:dyDescent="0.45">
      <c r="A2" s="9" t="s">
        <v>107</v>
      </c>
      <c r="B2" s="11" t="s">
        <v>108</v>
      </c>
      <c r="C2" s="9" t="s">
        <v>109</v>
      </c>
      <c r="D2" s="10" t="s">
        <v>110</v>
      </c>
      <c r="E2" s="11" t="s">
        <v>116</v>
      </c>
      <c r="F2" s="11" t="s">
        <v>112</v>
      </c>
      <c r="G2" s="11" t="s">
        <v>111</v>
      </c>
      <c r="H2" s="9" t="s">
        <v>113</v>
      </c>
      <c r="I2" s="9" t="s">
        <v>114</v>
      </c>
      <c r="J2" s="9" t="s">
        <v>115</v>
      </c>
      <c r="K2" s="9" t="s">
        <v>119</v>
      </c>
      <c r="L2" s="9" t="s">
        <v>117</v>
      </c>
      <c r="M2" s="9" t="s">
        <v>118</v>
      </c>
    </row>
    <row r="3" spans="1:13" x14ac:dyDescent="0.35">
      <c r="A3" s="9">
        <v>0.1</v>
      </c>
      <c r="B3" s="11">
        <v>1.48586</v>
      </c>
      <c r="C3" s="9">
        <v>-45.473280000000003</v>
      </c>
      <c r="D3" s="10">
        <v>-49.697870000000002</v>
      </c>
      <c r="E3" s="11">
        <v>32.237960000000001</v>
      </c>
      <c r="F3" s="11">
        <v>14.008559999999999</v>
      </c>
      <c r="G3" s="11">
        <v>56.891820000000003</v>
      </c>
      <c r="H3" s="9">
        <v>-1.9217</v>
      </c>
      <c r="I3" s="9">
        <v>30.098009999999999</v>
      </c>
      <c r="J3" s="9">
        <v>47.007570000000001</v>
      </c>
      <c r="K3" s="9">
        <v>1</v>
      </c>
      <c r="L3" s="9">
        <v>12</v>
      </c>
      <c r="M3" s="9">
        <v>20</v>
      </c>
    </row>
    <row r="4" spans="1:13" x14ac:dyDescent="0.35">
      <c r="A4" s="9">
        <v>0.2</v>
      </c>
      <c r="B4" s="11">
        <v>8.49498</v>
      </c>
      <c r="C4" s="9">
        <v>-39.083779999999997</v>
      </c>
      <c r="D4" s="10">
        <v>-43.944070000000004</v>
      </c>
      <c r="E4" s="11">
        <v>40.172469999999997</v>
      </c>
      <c r="F4" s="11">
        <v>21.33728</v>
      </c>
      <c r="G4" s="11">
        <v>66.178619999999995</v>
      </c>
      <c r="H4" s="9">
        <v>5.5640000000000001</v>
      </c>
      <c r="I4" s="9">
        <v>38.121609999999997</v>
      </c>
      <c r="J4" s="9">
        <v>55.637059999999998</v>
      </c>
      <c r="K4" s="9">
        <v>2</v>
      </c>
      <c r="L4" s="9">
        <v>12</v>
      </c>
      <c r="M4" s="9">
        <v>20</v>
      </c>
    </row>
    <row r="5" spans="1:13" x14ac:dyDescent="0.35">
      <c r="A5" s="9">
        <v>0.3</v>
      </c>
      <c r="B5" s="11">
        <v>12.76342</v>
      </c>
      <c r="C5" s="9">
        <v>-35.142479999999999</v>
      </c>
      <c r="D5" s="10">
        <v>-40.438850000000002</v>
      </c>
      <c r="E5" s="11">
        <v>45.007939999999998</v>
      </c>
      <c r="F5" s="11">
        <v>25.800350000000002</v>
      </c>
      <c r="G5" s="11">
        <v>71.857389999999995</v>
      </c>
      <c r="H5" s="9">
        <v>10.137549999999999</v>
      </c>
      <c r="I5" s="9">
        <v>43.015039999999999</v>
      </c>
      <c r="J5" s="9">
        <v>60.904089999999997</v>
      </c>
      <c r="K5" s="9">
        <v>3</v>
      </c>
      <c r="L5" s="9">
        <v>12</v>
      </c>
      <c r="M5" s="9">
        <v>20</v>
      </c>
    </row>
    <row r="6" spans="1:13" x14ac:dyDescent="0.35">
      <c r="A6" s="9">
        <v>0.4</v>
      </c>
      <c r="B6" s="11">
        <v>15.87124</v>
      </c>
      <c r="C6" s="9">
        <v>-32.248550000000002</v>
      </c>
      <c r="D6" s="10">
        <v>-37.886130000000001</v>
      </c>
      <c r="E6" s="11">
        <v>48.530279999999998</v>
      </c>
      <c r="F6" s="11">
        <v>29.049880000000002</v>
      </c>
      <c r="G6" s="11">
        <v>76.003190000000004</v>
      </c>
      <c r="H6" s="9">
        <v>13.474629999999999</v>
      </c>
      <c r="I6" s="9">
        <v>46.581339999999997</v>
      </c>
      <c r="J6" s="9">
        <v>64.744619999999998</v>
      </c>
      <c r="K6" s="9">
        <v>4</v>
      </c>
      <c r="L6" s="9">
        <v>12</v>
      </c>
      <c r="M6" s="9">
        <v>20</v>
      </c>
    </row>
    <row r="7" spans="1:13" x14ac:dyDescent="0.35">
      <c r="A7" s="9">
        <v>0.5</v>
      </c>
      <c r="B7" s="11">
        <v>18.328779999999998</v>
      </c>
      <c r="C7" s="9">
        <v>-29.945489999999999</v>
      </c>
      <c r="D7" s="10">
        <v>-35.867179999999998</v>
      </c>
      <c r="E7" s="11">
        <v>51.316600000000001</v>
      </c>
      <c r="F7" s="11">
        <v>31.619479999999999</v>
      </c>
      <c r="G7" s="11">
        <v>79.288179999999997</v>
      </c>
      <c r="H7" s="9">
        <v>16.117719999999998</v>
      </c>
      <c r="I7" s="9">
        <v>49.403480000000002</v>
      </c>
      <c r="J7" s="9">
        <v>67.784930000000003</v>
      </c>
      <c r="K7" s="9">
        <v>5</v>
      </c>
      <c r="L7" s="9">
        <v>12</v>
      </c>
      <c r="M7" s="9">
        <v>20</v>
      </c>
    </row>
    <row r="8" spans="1:13" x14ac:dyDescent="0.35">
      <c r="A8" s="9">
        <v>0.6</v>
      </c>
      <c r="B8" s="11">
        <v>20.36797</v>
      </c>
      <c r="C8" s="9">
        <v>-28.024560000000001</v>
      </c>
      <c r="D8" s="10">
        <v>-34.191679999999998</v>
      </c>
      <c r="E8" s="11">
        <v>53.629269999999998</v>
      </c>
      <c r="F8" s="11">
        <v>33.751649999999998</v>
      </c>
      <c r="G8" s="11">
        <v>82.018460000000005</v>
      </c>
      <c r="H8" s="9">
        <v>18.31373</v>
      </c>
      <c r="I8" s="9">
        <v>51.746580000000002</v>
      </c>
      <c r="J8" s="9">
        <v>70.309960000000004</v>
      </c>
      <c r="K8" s="9">
        <v>6</v>
      </c>
      <c r="L8" s="9">
        <v>12</v>
      </c>
      <c r="M8" s="9">
        <v>20</v>
      </c>
    </row>
    <row r="9" spans="1:13" x14ac:dyDescent="0.35">
      <c r="A9" s="9">
        <v>0.7</v>
      </c>
      <c r="B9" s="11">
        <v>22.11448</v>
      </c>
      <c r="C9" s="9">
        <v>-26.372140000000002</v>
      </c>
      <c r="D9" s="10">
        <v>-32.756489999999999</v>
      </c>
      <c r="E9" s="11">
        <v>55.610480000000003</v>
      </c>
      <c r="F9" s="11">
        <v>35.577800000000003</v>
      </c>
      <c r="G9" s="11">
        <v>84.36009</v>
      </c>
      <c r="H9" s="9">
        <v>20.196619999999999</v>
      </c>
      <c r="I9" s="9">
        <v>53.754370000000002</v>
      </c>
      <c r="J9" s="9">
        <v>72.474209999999999</v>
      </c>
      <c r="K9" s="9">
        <v>7</v>
      </c>
      <c r="L9" s="9">
        <v>12</v>
      </c>
      <c r="M9" s="9">
        <v>20</v>
      </c>
    </row>
    <row r="10" spans="1:13" x14ac:dyDescent="0.35">
      <c r="A10" s="9">
        <v>0.8</v>
      </c>
      <c r="B10" s="11">
        <v>23.644259999999999</v>
      </c>
      <c r="C10" s="9">
        <v>-24.919270000000001</v>
      </c>
      <c r="D10" s="10">
        <v>-31.499269999999999</v>
      </c>
      <c r="E10" s="11">
        <v>57.346200000000003</v>
      </c>
      <c r="F10" s="11">
        <v>37.177329999999998</v>
      </c>
      <c r="G10" s="11">
        <v>86.413610000000006</v>
      </c>
      <c r="H10" s="9">
        <v>21.84742</v>
      </c>
      <c r="I10" s="9">
        <v>55.513759999999998</v>
      </c>
      <c r="J10" s="9">
        <v>74.371129999999994</v>
      </c>
      <c r="K10" s="9">
        <v>8</v>
      </c>
      <c r="L10" s="9">
        <v>12</v>
      </c>
      <c r="M10" s="9">
        <v>20</v>
      </c>
    </row>
    <row r="11" spans="1:13" x14ac:dyDescent="0.35">
      <c r="A11" s="9">
        <v>0.9</v>
      </c>
      <c r="B11" s="11">
        <v>25.00684</v>
      </c>
      <c r="C11" s="9">
        <v>-23.62086</v>
      </c>
      <c r="D11" s="10">
        <v>-30.379349999999999</v>
      </c>
      <c r="E11" s="11">
        <v>58.892510000000001</v>
      </c>
      <c r="F11" s="11">
        <v>38.602040000000002</v>
      </c>
      <c r="G11" s="11">
        <v>88.244630000000001</v>
      </c>
      <c r="H11" s="9">
        <v>23.319040000000001</v>
      </c>
      <c r="I11" s="9">
        <v>57.081440000000001</v>
      </c>
      <c r="J11" s="9">
        <v>76.061700000000002</v>
      </c>
      <c r="K11" s="9">
        <v>9</v>
      </c>
      <c r="L11" s="9">
        <v>12</v>
      </c>
      <c r="M11" s="9">
        <v>20</v>
      </c>
    </row>
    <row r="12" spans="1:13" x14ac:dyDescent="0.35">
      <c r="A12" s="9">
        <v>1</v>
      </c>
      <c r="B12" s="11">
        <v>26.236360000000001</v>
      </c>
      <c r="C12" s="9">
        <v>-22.445720000000001</v>
      </c>
      <c r="D12" s="10">
        <v>-29.36872</v>
      </c>
      <c r="E12" s="11">
        <v>60.288029999999999</v>
      </c>
      <c r="F12" s="11">
        <v>39.887619999999998</v>
      </c>
      <c r="G12" s="11">
        <v>89.898399999999995</v>
      </c>
      <c r="H12" s="9">
        <v>24.647939999999998</v>
      </c>
      <c r="I12" s="9">
        <v>58.496519999999997</v>
      </c>
      <c r="J12" s="9">
        <v>77.587969999999999</v>
      </c>
      <c r="K12" s="9">
        <v>10</v>
      </c>
      <c r="L12" s="9">
        <v>12</v>
      </c>
      <c r="M12" s="9">
        <v>20</v>
      </c>
    </row>
    <row r="13" spans="1:13" x14ac:dyDescent="0.35">
      <c r="A13" s="9">
        <v>2</v>
      </c>
      <c r="B13" s="11">
        <v>34.584949999999999</v>
      </c>
      <c r="C13" s="9">
        <v>-14.376670000000001</v>
      </c>
      <c r="D13" s="10">
        <v>-22.504280000000001</v>
      </c>
      <c r="E13" s="11">
        <v>69.769689999999997</v>
      </c>
      <c r="F13" s="11">
        <v>48.616889999999998</v>
      </c>
      <c r="G13" s="11">
        <v>101.16728999999999</v>
      </c>
      <c r="H13" s="9">
        <v>33.696539999999999</v>
      </c>
      <c r="I13" s="9">
        <v>68.117109999999997</v>
      </c>
      <c r="J13" s="9">
        <v>87.971429999999998</v>
      </c>
      <c r="K13" s="9">
        <v>11</v>
      </c>
      <c r="L13" s="9">
        <v>12</v>
      </c>
      <c r="M13" s="9">
        <v>20</v>
      </c>
    </row>
    <row r="14" spans="1:13" x14ac:dyDescent="0.35">
      <c r="A14" s="9">
        <v>3</v>
      </c>
      <c r="B14" s="11">
        <v>39.687989999999999</v>
      </c>
      <c r="C14" s="9">
        <v>-9.3661899999999996</v>
      </c>
      <c r="D14" s="10">
        <v>-18.306629999999998</v>
      </c>
      <c r="E14" s="11">
        <v>75.570310000000006</v>
      </c>
      <c r="F14" s="11">
        <v>53.95261</v>
      </c>
      <c r="G14" s="11">
        <v>108.08947000000001</v>
      </c>
      <c r="H14" s="9">
        <v>39.249160000000003</v>
      </c>
      <c r="I14" s="9">
        <v>74.008009999999999</v>
      </c>
      <c r="J14" s="9">
        <v>94.335400000000007</v>
      </c>
      <c r="K14" s="9">
        <v>12</v>
      </c>
      <c r="L14" s="9">
        <v>12</v>
      </c>
      <c r="M14" s="9">
        <v>20</v>
      </c>
    </row>
    <row r="15" spans="1:13" x14ac:dyDescent="0.35">
      <c r="A15" s="9">
        <v>4</v>
      </c>
      <c r="B15" s="11">
        <v>43.412509999999997</v>
      </c>
      <c r="C15" s="9">
        <v>-5.6709500000000004</v>
      </c>
      <c r="D15" s="10">
        <v>-15.24206</v>
      </c>
      <c r="E15" s="11">
        <v>79.806380000000004</v>
      </c>
      <c r="F15" s="11">
        <v>57.846960000000003</v>
      </c>
      <c r="G15" s="11">
        <v>113.15816</v>
      </c>
      <c r="H15" s="9">
        <v>43.312260000000002</v>
      </c>
      <c r="I15" s="9">
        <v>78.312529999999995</v>
      </c>
      <c r="J15" s="9">
        <v>98.98845</v>
      </c>
      <c r="K15" s="9">
        <v>13</v>
      </c>
      <c r="L15" s="9">
        <v>12</v>
      </c>
      <c r="M15" s="9">
        <v>20</v>
      </c>
    </row>
    <row r="16" spans="1:13" x14ac:dyDescent="0.35">
      <c r="A16" s="9">
        <v>5</v>
      </c>
      <c r="B16" s="11">
        <v>46.363120000000002</v>
      </c>
      <c r="C16" s="9">
        <v>-2.7202999999999999</v>
      </c>
      <c r="D16" s="10">
        <v>-12.81376</v>
      </c>
      <c r="E16" s="11">
        <v>83.163669999999996</v>
      </c>
      <c r="F16" s="11">
        <v>60.932110000000002</v>
      </c>
      <c r="G16" s="11">
        <v>117.18352</v>
      </c>
      <c r="H16" s="9">
        <v>46.537370000000003</v>
      </c>
      <c r="I16" s="9">
        <v>81.725610000000003</v>
      </c>
      <c r="J16" s="9">
        <v>102.67959</v>
      </c>
      <c r="K16" s="9">
        <v>14</v>
      </c>
      <c r="L16" s="9">
        <v>12</v>
      </c>
      <c r="M16" s="9">
        <v>20</v>
      </c>
    </row>
    <row r="17" spans="1:13" x14ac:dyDescent="0.35">
      <c r="A17" s="9">
        <v>6</v>
      </c>
      <c r="B17" s="11">
        <v>48.815089999999998</v>
      </c>
      <c r="C17" s="9">
        <v>-0.25248999999999999</v>
      </c>
      <c r="D17" s="10">
        <v>-10.795489999999999</v>
      </c>
      <c r="E17" s="11">
        <v>85.954560000000001</v>
      </c>
      <c r="F17" s="11">
        <v>63.49588</v>
      </c>
      <c r="G17" s="11">
        <v>120.53529</v>
      </c>
      <c r="H17" s="9">
        <v>49.221690000000002</v>
      </c>
      <c r="I17" s="9">
        <v>84.563900000000004</v>
      </c>
      <c r="J17" s="9">
        <v>105.75027</v>
      </c>
      <c r="K17" s="9">
        <v>15</v>
      </c>
      <c r="L17" s="9">
        <v>12</v>
      </c>
      <c r="M17" s="9">
        <v>20</v>
      </c>
    </row>
    <row r="18" spans="1:13" x14ac:dyDescent="0.35">
      <c r="A18" s="9">
        <v>7</v>
      </c>
      <c r="B18" s="11">
        <v>50.917749999999998</v>
      </c>
      <c r="C18" s="9">
        <v>1.8752800000000001</v>
      </c>
      <c r="D18" s="10">
        <v>-9.0644899999999993</v>
      </c>
      <c r="E18" s="11">
        <v>88.348560000000006</v>
      </c>
      <c r="F18" s="11">
        <v>65.694419999999994</v>
      </c>
      <c r="G18" s="11">
        <v>123.41441</v>
      </c>
      <c r="H18" s="9">
        <v>51.52666</v>
      </c>
      <c r="I18" s="9">
        <v>86.999300000000005</v>
      </c>
      <c r="J18" s="9">
        <v>108.38592</v>
      </c>
      <c r="K18" s="9">
        <v>16</v>
      </c>
      <c r="L18" s="9">
        <v>12</v>
      </c>
      <c r="M18" s="9">
        <v>20</v>
      </c>
    </row>
    <row r="19" spans="1:13" x14ac:dyDescent="0.35">
      <c r="A19" s="9">
        <v>8</v>
      </c>
      <c r="B19" s="11">
        <v>52.761479999999999</v>
      </c>
      <c r="C19" s="9">
        <v>3.74986</v>
      </c>
      <c r="D19" s="10">
        <v>-7.5464599999999997</v>
      </c>
      <c r="E19" s="11">
        <v>90.44829</v>
      </c>
      <c r="F19" s="11">
        <v>67.622219999999999</v>
      </c>
      <c r="G19" s="11">
        <v>125.94268</v>
      </c>
      <c r="H19" s="9">
        <v>53.550130000000003</v>
      </c>
      <c r="I19" s="9">
        <v>89.135900000000007</v>
      </c>
      <c r="J19" s="9">
        <v>110.69883</v>
      </c>
      <c r="K19" s="9">
        <v>17</v>
      </c>
      <c r="L19" s="9">
        <v>12</v>
      </c>
      <c r="M19" s="9">
        <v>20</v>
      </c>
    </row>
    <row r="20" spans="1:13" x14ac:dyDescent="0.35">
      <c r="A20" s="9">
        <v>9</v>
      </c>
      <c r="B20" s="11">
        <v>54.405270000000002</v>
      </c>
      <c r="C20" s="9">
        <v>5.4281600000000001</v>
      </c>
      <c r="D20" s="10">
        <v>-6.1928999999999998</v>
      </c>
      <c r="E20" s="11">
        <v>92.320729999999998</v>
      </c>
      <c r="F20" s="11">
        <v>69.340959999999995</v>
      </c>
      <c r="G20" s="11">
        <v>128.19967</v>
      </c>
      <c r="H20" s="9">
        <v>55.356009999999998</v>
      </c>
      <c r="I20" s="9">
        <v>91.041669999999996</v>
      </c>
      <c r="J20" s="9">
        <v>112.76237</v>
      </c>
      <c r="K20" s="9">
        <v>18</v>
      </c>
      <c r="L20" s="9">
        <v>12</v>
      </c>
      <c r="M20" s="9">
        <v>20</v>
      </c>
    </row>
    <row r="21" spans="1:13" x14ac:dyDescent="0.35">
      <c r="A21" s="9">
        <v>10</v>
      </c>
      <c r="B21" s="11">
        <v>55.889800000000001</v>
      </c>
      <c r="C21" s="9">
        <v>6.94956</v>
      </c>
      <c r="D21" s="10">
        <v>-4.9703600000000003</v>
      </c>
      <c r="E21" s="11">
        <v>94.012100000000004</v>
      </c>
      <c r="F21" s="11">
        <v>70.893190000000004</v>
      </c>
      <c r="G21" s="11">
        <v>130.24037000000001</v>
      </c>
      <c r="H21" s="9">
        <v>56.988430000000001</v>
      </c>
      <c r="I21" s="9">
        <v>92.763509999999997</v>
      </c>
      <c r="J21" s="9">
        <v>114.62716</v>
      </c>
      <c r="K21" s="9">
        <v>19</v>
      </c>
      <c r="L21" s="9">
        <v>12</v>
      </c>
      <c r="M21" s="9">
        <v>20</v>
      </c>
    </row>
    <row r="22" spans="1:13" x14ac:dyDescent="0.35">
      <c r="A22" s="9">
        <v>11</v>
      </c>
      <c r="B22" s="11">
        <v>57.24436</v>
      </c>
      <c r="C22" s="9">
        <v>8.3425100000000008</v>
      </c>
      <c r="D22" s="10">
        <v>-3.8547500000000001</v>
      </c>
      <c r="E22" s="11">
        <v>95.555679999999995</v>
      </c>
      <c r="F22" s="11">
        <v>72.309510000000003</v>
      </c>
      <c r="G22" s="11">
        <v>132.10436000000001</v>
      </c>
      <c r="H22" s="9">
        <v>58.47916</v>
      </c>
      <c r="I22" s="9">
        <v>94.335189999999997</v>
      </c>
      <c r="J22" s="9">
        <v>116.32966</v>
      </c>
      <c r="K22" s="9">
        <v>20</v>
      </c>
      <c r="L22" s="9">
        <v>12</v>
      </c>
      <c r="M22" s="9">
        <v>20</v>
      </c>
    </row>
    <row r="23" spans="1:13" x14ac:dyDescent="0.35">
      <c r="A23" s="9">
        <v>12</v>
      </c>
      <c r="B23" s="11">
        <v>58.490760000000002</v>
      </c>
      <c r="C23" s="9">
        <v>9.6282499999999995</v>
      </c>
      <c r="D23" s="10">
        <v>-2.8281399999999999</v>
      </c>
      <c r="E23" s="11">
        <v>96.976230000000001</v>
      </c>
      <c r="F23" s="11">
        <v>73.612740000000002</v>
      </c>
      <c r="G23" s="11">
        <v>133.82114999999999</v>
      </c>
      <c r="H23" s="9">
        <v>59.851909999999997</v>
      </c>
      <c r="I23" s="9">
        <v>95.781859999999995</v>
      </c>
      <c r="J23" s="9">
        <v>117.89703</v>
      </c>
      <c r="K23" s="9">
        <v>21</v>
      </c>
      <c r="L23" s="9">
        <v>12</v>
      </c>
      <c r="M23" s="9">
        <v>20</v>
      </c>
    </row>
    <row r="24" spans="1:13" x14ac:dyDescent="0.35">
      <c r="A24" s="9">
        <v>13</v>
      </c>
      <c r="B24" s="11">
        <v>59.645659999999999</v>
      </c>
      <c r="C24" s="9">
        <v>10.823079999999999</v>
      </c>
      <c r="D24" s="10">
        <v>-1.8768100000000001</v>
      </c>
      <c r="E24" s="11">
        <v>98.29271</v>
      </c>
      <c r="F24" s="11">
        <v>74.820310000000006</v>
      </c>
      <c r="G24" s="11">
        <v>135.41335000000001</v>
      </c>
      <c r="H24" s="9">
        <v>61.124780000000001</v>
      </c>
      <c r="I24" s="9">
        <v>97.12276</v>
      </c>
      <c r="J24" s="9">
        <v>119.35004000000001</v>
      </c>
      <c r="K24" s="9">
        <v>22</v>
      </c>
      <c r="L24" s="9">
        <v>12</v>
      </c>
      <c r="M24" s="9">
        <v>20</v>
      </c>
    </row>
    <row r="25" spans="1:13" x14ac:dyDescent="0.35">
      <c r="A25" s="9">
        <v>14</v>
      </c>
      <c r="B25" s="11">
        <v>60.72213</v>
      </c>
      <c r="C25" s="9">
        <v>11.93976</v>
      </c>
      <c r="D25" s="10">
        <v>-0.99004000000000003</v>
      </c>
      <c r="E25" s="11">
        <v>99.519959999999998</v>
      </c>
      <c r="F25" s="11">
        <v>75.945859999999996</v>
      </c>
      <c r="G25" s="11">
        <v>136.89864</v>
      </c>
      <c r="H25" s="9">
        <v>62.311979999999998</v>
      </c>
      <c r="I25" s="9">
        <v>98.372950000000003</v>
      </c>
      <c r="J25" s="9">
        <v>120.70499</v>
      </c>
      <c r="K25" s="9">
        <v>23</v>
      </c>
      <c r="L25" s="9">
        <v>12</v>
      </c>
      <c r="M25" s="9">
        <v>20</v>
      </c>
    </row>
    <row r="26" spans="1:13" x14ac:dyDescent="0.35">
      <c r="A26" s="9">
        <v>15</v>
      </c>
      <c r="B26" s="11">
        <v>61.730580000000003</v>
      </c>
      <c r="C26" s="9">
        <v>12.988519999999999</v>
      </c>
      <c r="D26" s="10">
        <v>-0.15923999999999999</v>
      </c>
      <c r="E26" s="11">
        <v>100.66982</v>
      </c>
      <c r="F26" s="11">
        <v>77.000290000000007</v>
      </c>
      <c r="G26" s="11">
        <v>138.29114999999999</v>
      </c>
      <c r="H26" s="9">
        <v>63.424849999999999</v>
      </c>
      <c r="I26" s="9">
        <v>99.544470000000004</v>
      </c>
      <c r="J26" s="9">
        <v>121.97485</v>
      </c>
      <c r="K26" s="9">
        <v>24</v>
      </c>
      <c r="L26" s="9">
        <v>12</v>
      </c>
      <c r="M26" s="9">
        <v>20</v>
      </c>
    </row>
    <row r="27" spans="1:13" x14ac:dyDescent="0.35">
      <c r="A27" s="9">
        <v>16</v>
      </c>
      <c r="B27" s="11">
        <v>62.679450000000003</v>
      </c>
      <c r="C27" s="9">
        <v>13.97767</v>
      </c>
      <c r="D27" s="10">
        <v>0.62251999999999996</v>
      </c>
      <c r="E27" s="11">
        <v>101.75187</v>
      </c>
      <c r="F27" s="11">
        <v>77.992429999999999</v>
      </c>
      <c r="G27" s="11">
        <v>139.60234</v>
      </c>
      <c r="H27" s="9">
        <v>64.472570000000005</v>
      </c>
      <c r="I27" s="9">
        <v>100.64706</v>
      </c>
      <c r="J27" s="9">
        <v>123.17016</v>
      </c>
      <c r="K27" s="9">
        <v>25</v>
      </c>
      <c r="L27" s="9">
        <v>12</v>
      </c>
      <c r="M27" s="9">
        <v>20</v>
      </c>
    </row>
    <row r="28" spans="1:13" x14ac:dyDescent="0.35">
      <c r="A28" s="9">
        <v>17</v>
      </c>
      <c r="B28" s="11">
        <v>63.575690000000002</v>
      </c>
      <c r="C28" s="9">
        <v>14.91404</v>
      </c>
      <c r="D28" s="10">
        <v>1.36097</v>
      </c>
      <c r="E28" s="11">
        <v>102.77403</v>
      </c>
      <c r="F28" s="11">
        <v>78.92953</v>
      </c>
      <c r="G28" s="11">
        <v>140.84165999999999</v>
      </c>
      <c r="H28" s="9">
        <v>65.462710000000001</v>
      </c>
      <c r="I28" s="9">
        <v>101.68875</v>
      </c>
      <c r="J28" s="9">
        <v>124.29958999999999</v>
      </c>
      <c r="K28" s="9">
        <v>26</v>
      </c>
      <c r="L28" s="9">
        <v>12</v>
      </c>
      <c r="M28" s="9">
        <v>20</v>
      </c>
    </row>
    <row r="29" spans="1:13" x14ac:dyDescent="0.35">
      <c r="A29" s="9">
        <v>18</v>
      </c>
      <c r="B29" s="11">
        <v>64.425079999999994</v>
      </c>
      <c r="C29" s="9">
        <v>15.80335</v>
      </c>
      <c r="D29" s="10">
        <v>2.0608499999999998</v>
      </c>
      <c r="E29" s="11">
        <v>103.74287</v>
      </c>
      <c r="F29" s="11">
        <v>79.81765</v>
      </c>
      <c r="G29" s="11">
        <v>142.01695000000001</v>
      </c>
      <c r="H29" s="9">
        <v>66.401570000000007</v>
      </c>
      <c r="I29" s="9">
        <v>102.67619999999999</v>
      </c>
      <c r="J29" s="9">
        <v>125.37035</v>
      </c>
      <c r="K29" s="9">
        <v>27</v>
      </c>
      <c r="L29" s="9">
        <v>12</v>
      </c>
      <c r="M29" s="9">
        <v>20</v>
      </c>
    </row>
    <row r="30" spans="1:13" x14ac:dyDescent="0.35">
      <c r="A30" s="9">
        <v>19</v>
      </c>
      <c r="B30" s="11">
        <v>65.232479999999995</v>
      </c>
      <c r="C30" s="9">
        <v>16.650410000000001</v>
      </c>
      <c r="D30" s="10">
        <v>2.7261700000000002</v>
      </c>
      <c r="E30" s="11">
        <v>104.66391</v>
      </c>
      <c r="F30" s="11">
        <v>80.661869999999993</v>
      </c>
      <c r="G30" s="11">
        <v>143.13484</v>
      </c>
      <c r="H30" s="9">
        <v>67.294460000000001</v>
      </c>
      <c r="I30" s="9">
        <v>103.61506</v>
      </c>
      <c r="J30" s="9">
        <v>126.38853</v>
      </c>
      <c r="K30" s="9">
        <v>28</v>
      </c>
      <c r="L30" s="9">
        <v>12</v>
      </c>
      <c r="M30" s="9">
        <v>20</v>
      </c>
    </row>
    <row r="31" spans="1:13" x14ac:dyDescent="0.35">
      <c r="A31" s="9">
        <v>20</v>
      </c>
      <c r="B31" s="11">
        <v>66.002039999999994</v>
      </c>
      <c r="C31" s="9">
        <v>17.459320000000002</v>
      </c>
      <c r="D31" s="10">
        <v>3.3603399999999999</v>
      </c>
      <c r="E31" s="11">
        <v>105.54187</v>
      </c>
      <c r="F31" s="11">
        <v>81.466520000000003</v>
      </c>
      <c r="G31" s="11">
        <v>144.20095000000001</v>
      </c>
      <c r="H31" s="9">
        <v>68.145899999999997</v>
      </c>
      <c r="I31" s="9">
        <v>104.51009000000001</v>
      </c>
      <c r="J31" s="9">
        <v>127.35929</v>
      </c>
      <c r="K31" s="9">
        <v>29</v>
      </c>
      <c r="L31" s="9">
        <v>12</v>
      </c>
      <c r="M31" s="9">
        <v>20</v>
      </c>
    </row>
    <row r="32" spans="1:13" x14ac:dyDescent="0.35">
      <c r="A32" s="9">
        <v>21</v>
      </c>
      <c r="B32" s="11">
        <v>66.737300000000005</v>
      </c>
      <c r="C32" s="9">
        <v>18.23359</v>
      </c>
      <c r="D32" s="10">
        <v>3.9662700000000002</v>
      </c>
      <c r="E32" s="11">
        <v>106.38079</v>
      </c>
      <c r="F32" s="11">
        <v>82.235299999999995</v>
      </c>
      <c r="G32" s="11">
        <v>145.22012000000001</v>
      </c>
      <c r="H32" s="9">
        <v>68.959739999999996</v>
      </c>
      <c r="I32" s="9">
        <v>105.36539999999999</v>
      </c>
      <c r="J32" s="9">
        <v>128.28707</v>
      </c>
      <c r="K32" s="9">
        <v>30</v>
      </c>
      <c r="L32" s="9">
        <v>12</v>
      </c>
      <c r="M32" s="9">
        <v>20</v>
      </c>
    </row>
    <row r="33" spans="1:13" x14ac:dyDescent="0.35">
      <c r="A33" s="9">
        <v>22</v>
      </c>
      <c r="B33" s="11">
        <v>67.441320000000005</v>
      </c>
      <c r="C33" s="9">
        <v>18.97626</v>
      </c>
      <c r="D33" s="10">
        <v>4.5464900000000004</v>
      </c>
      <c r="E33" s="11">
        <v>107.18413</v>
      </c>
      <c r="F33" s="11">
        <v>82.971429999999998</v>
      </c>
      <c r="G33" s="11">
        <v>146.19651999999999</v>
      </c>
      <c r="H33" s="9">
        <v>69.739339999999999</v>
      </c>
      <c r="I33" s="9">
        <v>106.18453</v>
      </c>
      <c r="J33" s="9">
        <v>129.17569</v>
      </c>
      <c r="K33" s="9">
        <v>31</v>
      </c>
      <c r="L33" s="9">
        <v>12</v>
      </c>
      <c r="M33" s="9">
        <v>20</v>
      </c>
    </row>
    <row r="34" spans="1:13" x14ac:dyDescent="0.35">
      <c r="A34" s="9">
        <v>23</v>
      </c>
      <c r="B34" s="11">
        <v>68.116780000000006</v>
      </c>
      <c r="C34" s="9">
        <v>19.690000000000001</v>
      </c>
      <c r="D34" s="10">
        <v>5.1031899999999997</v>
      </c>
      <c r="E34" s="11">
        <v>107.95495</v>
      </c>
      <c r="F34" s="11">
        <v>83.677679999999995</v>
      </c>
      <c r="G34" s="11">
        <v>147.13377</v>
      </c>
      <c r="H34" s="9">
        <v>70.487610000000004</v>
      </c>
      <c r="I34" s="9">
        <v>106.97056000000001</v>
      </c>
      <c r="J34" s="9">
        <v>130.02848</v>
      </c>
      <c r="K34" s="9">
        <v>32</v>
      </c>
      <c r="L34" s="9">
        <v>12</v>
      </c>
      <c r="M34" s="9">
        <v>20</v>
      </c>
    </row>
    <row r="35" spans="1:13" x14ac:dyDescent="0.35">
      <c r="A35" s="9">
        <v>24</v>
      </c>
      <c r="B35" s="11">
        <v>68.765990000000002</v>
      </c>
      <c r="C35" s="9">
        <v>20.377130000000001</v>
      </c>
      <c r="D35" s="10">
        <v>5.63828</v>
      </c>
      <c r="E35" s="11">
        <v>108.69589000000001</v>
      </c>
      <c r="F35" s="11">
        <v>84.356499999999997</v>
      </c>
      <c r="G35" s="11">
        <v>148.03505999999999</v>
      </c>
      <c r="H35" s="9">
        <v>71.207089999999994</v>
      </c>
      <c r="I35" s="9">
        <v>107.72619</v>
      </c>
      <c r="J35" s="9">
        <v>130.84836999999999</v>
      </c>
      <c r="K35" s="9">
        <v>33</v>
      </c>
      <c r="L35" s="9">
        <v>12</v>
      </c>
      <c r="M35" s="9">
        <v>20</v>
      </c>
    </row>
    <row r="36" spans="1:13" x14ac:dyDescent="0.35">
      <c r="A36" s="9">
        <v>25</v>
      </c>
      <c r="B36" s="11">
        <v>69.391030000000001</v>
      </c>
      <c r="C36" s="9">
        <v>21.0397</v>
      </c>
      <c r="D36" s="10">
        <v>6.1534700000000004</v>
      </c>
      <c r="E36" s="11">
        <v>109.40929</v>
      </c>
      <c r="F36" s="11">
        <v>85.010040000000004</v>
      </c>
      <c r="G36" s="11">
        <v>148.90319</v>
      </c>
      <c r="H36" s="9">
        <v>71.900040000000004</v>
      </c>
      <c r="I36" s="9">
        <v>108.4538</v>
      </c>
      <c r="J36" s="9">
        <v>131.63793000000001</v>
      </c>
      <c r="K36" s="9">
        <v>34</v>
      </c>
      <c r="L36" s="9">
        <v>12</v>
      </c>
      <c r="M36" s="9">
        <v>20</v>
      </c>
    </row>
    <row r="37" spans="1:13" x14ac:dyDescent="0.35">
      <c r="A37" s="9">
        <v>26</v>
      </c>
      <c r="B37" s="11">
        <v>69.993700000000004</v>
      </c>
      <c r="C37" s="9">
        <v>21.67952</v>
      </c>
      <c r="D37" s="10">
        <v>6.6502400000000002</v>
      </c>
      <c r="E37" s="11">
        <v>110.09721999999999</v>
      </c>
      <c r="F37" s="11">
        <v>85.640190000000004</v>
      </c>
      <c r="G37" s="11">
        <v>149.74064000000001</v>
      </c>
      <c r="H37" s="9">
        <v>72.568430000000006</v>
      </c>
      <c r="I37" s="9">
        <v>109.15549</v>
      </c>
      <c r="J37" s="9">
        <v>132.39941999999999</v>
      </c>
      <c r="K37" s="9">
        <v>35</v>
      </c>
      <c r="L37" s="9">
        <v>12</v>
      </c>
      <c r="M37" s="9">
        <v>20</v>
      </c>
    </row>
    <row r="38" spans="1:13" x14ac:dyDescent="0.35">
      <c r="A38" s="9">
        <v>27</v>
      </c>
      <c r="B38" s="11">
        <v>70.575640000000007</v>
      </c>
      <c r="C38" s="9">
        <v>22.298210000000001</v>
      </c>
      <c r="D38" s="10">
        <v>7.1299400000000004</v>
      </c>
      <c r="E38" s="11">
        <v>110.76152</v>
      </c>
      <c r="F38" s="11">
        <v>86.248660000000001</v>
      </c>
      <c r="G38" s="11">
        <v>150.54963000000001</v>
      </c>
      <c r="H38" s="9">
        <v>73.21405</v>
      </c>
      <c r="I38" s="9">
        <v>109.83313</v>
      </c>
      <c r="J38" s="9">
        <v>133.13488000000001</v>
      </c>
      <c r="K38" s="9">
        <v>36</v>
      </c>
      <c r="L38" s="9">
        <v>12</v>
      </c>
      <c r="M38" s="9">
        <v>20</v>
      </c>
    </row>
    <row r="39" spans="1:13" x14ac:dyDescent="0.35">
      <c r="A39" s="9">
        <v>28</v>
      </c>
      <c r="B39" s="11">
        <v>71.138270000000006</v>
      </c>
      <c r="C39" s="9">
        <v>22.89724</v>
      </c>
      <c r="D39" s="10">
        <v>7.5937400000000004</v>
      </c>
      <c r="E39" s="11">
        <v>111.40385000000001</v>
      </c>
      <c r="F39" s="11">
        <v>86.836950000000002</v>
      </c>
      <c r="G39" s="11">
        <v>151.33213000000001</v>
      </c>
      <c r="H39" s="9">
        <v>73.838470000000001</v>
      </c>
      <c r="I39" s="9">
        <v>110.48841</v>
      </c>
      <c r="J39" s="9">
        <v>133.84612999999999</v>
      </c>
      <c r="K39" s="9">
        <v>37</v>
      </c>
      <c r="L39" s="9">
        <v>12</v>
      </c>
      <c r="M39" s="9">
        <v>20</v>
      </c>
    </row>
    <row r="40" spans="1:13" x14ac:dyDescent="0.35">
      <c r="A40" s="9">
        <v>29</v>
      </c>
      <c r="B40" s="11">
        <v>71.682910000000007</v>
      </c>
      <c r="C40" s="9">
        <v>23.477879999999999</v>
      </c>
      <c r="D40" s="10">
        <v>8.0427300000000006</v>
      </c>
      <c r="E40" s="11">
        <v>112.02567000000001</v>
      </c>
      <c r="F40" s="11">
        <v>87.40643</v>
      </c>
      <c r="G40" s="11">
        <v>152.08992000000001</v>
      </c>
      <c r="H40" s="9">
        <v>74.443110000000004</v>
      </c>
      <c r="I40" s="9">
        <v>111.12281</v>
      </c>
      <c r="J40" s="9">
        <v>134.53477000000001</v>
      </c>
      <c r="K40" s="9">
        <v>38</v>
      </c>
      <c r="L40" s="9">
        <v>12</v>
      </c>
      <c r="M40" s="9">
        <v>20</v>
      </c>
    </row>
    <row r="41" spans="1:13" x14ac:dyDescent="0.35">
      <c r="A41" s="9">
        <v>30</v>
      </c>
      <c r="B41" s="11">
        <v>72.210729999999998</v>
      </c>
      <c r="C41" s="9">
        <v>24.041329999999999</v>
      </c>
      <c r="D41" s="10">
        <v>8.4778599999999997</v>
      </c>
      <c r="E41" s="11">
        <v>112.62832</v>
      </c>
      <c r="F41" s="11">
        <v>87.958309999999997</v>
      </c>
      <c r="G41" s="11">
        <v>152.82458</v>
      </c>
      <c r="H41" s="9">
        <v>75.029259999999994</v>
      </c>
      <c r="I41" s="9">
        <v>111.73771000000001</v>
      </c>
      <c r="J41" s="9">
        <v>135.20228</v>
      </c>
      <c r="K41" s="9">
        <v>39</v>
      </c>
      <c r="L41" s="9">
        <v>12</v>
      </c>
      <c r="M41" s="9">
        <v>20</v>
      </c>
    </row>
    <row r="42" spans="1:13" x14ac:dyDescent="0.35">
      <c r="A42" s="9">
        <v>31</v>
      </c>
      <c r="B42" s="11">
        <v>72.722769999999997</v>
      </c>
      <c r="C42" s="9">
        <v>24.588650000000001</v>
      </c>
      <c r="D42" s="10">
        <v>8.9</v>
      </c>
      <c r="E42" s="11">
        <v>113.21301</v>
      </c>
      <c r="F42" s="11">
        <v>88.493700000000004</v>
      </c>
      <c r="G42" s="11">
        <v>153.53756999999999</v>
      </c>
      <c r="H42" s="9">
        <v>75.598070000000007</v>
      </c>
      <c r="I42" s="9">
        <v>112.33431</v>
      </c>
      <c r="J42" s="9">
        <v>135.84998999999999</v>
      </c>
      <c r="K42" s="9">
        <v>40</v>
      </c>
      <c r="L42" s="9">
        <v>12</v>
      </c>
      <c r="M42" s="9">
        <v>20</v>
      </c>
    </row>
    <row r="43" spans="1:13" x14ac:dyDescent="0.35">
      <c r="A43" s="9">
        <v>32</v>
      </c>
      <c r="B43" s="11">
        <v>73.220010000000002</v>
      </c>
      <c r="C43" s="9">
        <v>25.12079</v>
      </c>
      <c r="D43" s="10">
        <v>9.3099500000000006</v>
      </c>
      <c r="E43" s="11">
        <v>113.78082000000001</v>
      </c>
      <c r="F43" s="11">
        <v>89.01361</v>
      </c>
      <c r="G43" s="11">
        <v>154.2302</v>
      </c>
      <c r="H43" s="9">
        <v>76.150589999999994</v>
      </c>
      <c r="I43" s="9">
        <v>112.91374</v>
      </c>
      <c r="J43" s="9">
        <v>136.47909000000001</v>
      </c>
      <c r="K43" s="9">
        <v>41</v>
      </c>
      <c r="L43" s="9">
        <v>12</v>
      </c>
      <c r="M43" s="9">
        <v>20</v>
      </c>
    </row>
    <row r="44" spans="1:13" x14ac:dyDescent="0.35">
      <c r="A44" s="9">
        <v>33</v>
      </c>
      <c r="B44" s="11">
        <v>73.703310000000002</v>
      </c>
      <c r="C44" s="9">
        <v>25.638649999999998</v>
      </c>
      <c r="D44" s="10">
        <v>9.7084200000000003</v>
      </c>
      <c r="E44" s="11">
        <v>114.33275999999999</v>
      </c>
      <c r="F44" s="11">
        <v>89.518940000000001</v>
      </c>
      <c r="G44" s="11">
        <v>154.90367000000001</v>
      </c>
      <c r="H44" s="9">
        <v>76.687780000000004</v>
      </c>
      <c r="I44" s="9">
        <v>113.477</v>
      </c>
      <c r="J44" s="9">
        <v>137.09067999999999</v>
      </c>
      <c r="K44" s="9">
        <v>42</v>
      </c>
      <c r="L44" s="9">
        <v>12</v>
      </c>
      <c r="M44" s="9">
        <v>20</v>
      </c>
    </row>
    <row r="45" spans="1:13" x14ac:dyDescent="0.35">
      <c r="A45" s="9">
        <v>34</v>
      </c>
      <c r="B45" s="11">
        <v>74.173469999999995</v>
      </c>
      <c r="C45" s="9">
        <v>26.14301</v>
      </c>
      <c r="D45" s="10">
        <v>10.096069999999999</v>
      </c>
      <c r="E45" s="11">
        <v>114.86972</v>
      </c>
      <c r="F45" s="11">
        <v>90.010540000000006</v>
      </c>
      <c r="G45" s="11">
        <v>155.55905999999999</v>
      </c>
      <c r="H45" s="9">
        <v>77.210520000000002</v>
      </c>
      <c r="I45" s="9">
        <v>114.02500999999999</v>
      </c>
      <c r="J45" s="9">
        <v>137.68575999999999</v>
      </c>
      <c r="K45" s="9">
        <v>43</v>
      </c>
      <c r="L45" s="9">
        <v>12</v>
      </c>
      <c r="M45" s="9">
        <v>20</v>
      </c>
    </row>
    <row r="46" spans="1:13" x14ac:dyDescent="0.35">
      <c r="A46" s="9">
        <v>35</v>
      </c>
      <c r="B46" s="11">
        <v>74.631219999999999</v>
      </c>
      <c r="C46" s="9">
        <v>26.634630000000001</v>
      </c>
      <c r="D46" s="10">
        <v>10.4735</v>
      </c>
      <c r="E46" s="11">
        <v>115.39255</v>
      </c>
      <c r="F46" s="11">
        <v>90.489170000000001</v>
      </c>
      <c r="G46" s="11">
        <v>156.19737000000001</v>
      </c>
      <c r="H46" s="9">
        <v>77.7196</v>
      </c>
      <c r="I46" s="9">
        <v>114.55862999999999</v>
      </c>
      <c r="J46" s="9">
        <v>138.26525000000001</v>
      </c>
      <c r="K46" s="9">
        <v>44</v>
      </c>
      <c r="L46" s="9">
        <v>12</v>
      </c>
      <c r="M46" s="9">
        <v>20</v>
      </c>
    </row>
    <row r="47" spans="1:13" x14ac:dyDescent="0.35">
      <c r="A47" s="9">
        <v>36</v>
      </c>
      <c r="B47" s="11">
        <v>75.07723</v>
      </c>
      <c r="C47" s="9">
        <v>27.114170000000001</v>
      </c>
      <c r="D47" s="10">
        <v>10.84126</v>
      </c>
      <c r="E47" s="11">
        <v>115.90199</v>
      </c>
      <c r="F47" s="11">
        <v>90.955520000000007</v>
      </c>
      <c r="G47" s="11">
        <v>156.81952000000001</v>
      </c>
      <c r="H47" s="9">
        <v>78.215760000000003</v>
      </c>
      <c r="I47" s="9">
        <v>115.07863</v>
      </c>
      <c r="J47" s="9">
        <v>138.82997</v>
      </c>
      <c r="K47" s="9">
        <v>45</v>
      </c>
      <c r="L47" s="9">
        <v>12</v>
      </c>
      <c r="M47" s="9">
        <v>20</v>
      </c>
    </row>
    <row r="48" spans="1:13" x14ac:dyDescent="0.35">
      <c r="A48" s="9">
        <v>37</v>
      </c>
      <c r="B48" s="11">
        <v>75.512119999999996</v>
      </c>
      <c r="C48" s="9">
        <v>27.582260000000002</v>
      </c>
      <c r="D48" s="10">
        <v>11.199859999999999</v>
      </c>
      <c r="E48" s="11">
        <v>116.39876</v>
      </c>
      <c r="F48" s="11">
        <v>91.410240000000002</v>
      </c>
      <c r="G48" s="11">
        <v>157.42635999999999</v>
      </c>
      <c r="H48" s="9">
        <v>78.699669999999998</v>
      </c>
      <c r="I48" s="9">
        <v>115.58571000000001</v>
      </c>
      <c r="J48" s="9">
        <v>139.38070999999999</v>
      </c>
      <c r="K48" s="9">
        <v>46</v>
      </c>
      <c r="L48" s="9">
        <v>12</v>
      </c>
      <c r="M48" s="9">
        <v>20</v>
      </c>
    </row>
    <row r="49" spans="1:13" x14ac:dyDescent="0.35">
      <c r="A49" s="9">
        <v>38</v>
      </c>
      <c r="B49" s="11">
        <v>75.936459999999997</v>
      </c>
      <c r="C49" s="9">
        <v>28.039480000000001</v>
      </c>
      <c r="D49" s="10">
        <v>11.549770000000001</v>
      </c>
      <c r="E49" s="11">
        <v>116.8835</v>
      </c>
      <c r="F49" s="11">
        <v>91.853930000000005</v>
      </c>
      <c r="G49" s="11">
        <v>158.01866999999999</v>
      </c>
      <c r="H49" s="9">
        <v>79.171949999999995</v>
      </c>
      <c r="I49" s="9">
        <v>116.08055</v>
      </c>
      <c r="J49" s="9">
        <v>139.91818000000001</v>
      </c>
      <c r="K49" s="9">
        <v>47</v>
      </c>
      <c r="L49" s="9">
        <v>12</v>
      </c>
      <c r="M49" s="9">
        <v>20</v>
      </c>
    </row>
    <row r="50" spans="1:13" x14ac:dyDescent="0.35">
      <c r="A50" s="9">
        <v>39</v>
      </c>
      <c r="B50" s="11">
        <v>76.350769999999997</v>
      </c>
      <c r="C50" s="9">
        <v>28.486350000000002</v>
      </c>
      <c r="D50" s="10">
        <v>11.89141</v>
      </c>
      <c r="E50" s="11">
        <v>117.35681</v>
      </c>
      <c r="F50" s="11">
        <v>92.287130000000005</v>
      </c>
      <c r="G50" s="11">
        <v>158.59715</v>
      </c>
      <c r="H50" s="9">
        <v>79.633189999999999</v>
      </c>
      <c r="I50" s="9">
        <v>116.56375</v>
      </c>
      <c r="J50" s="9">
        <v>140.44304</v>
      </c>
      <c r="K50" s="9">
        <v>48</v>
      </c>
      <c r="L50" s="9">
        <v>12</v>
      </c>
      <c r="M50" s="9">
        <v>20</v>
      </c>
    </row>
    <row r="51" spans="1:13" x14ac:dyDescent="0.35">
      <c r="A51" s="9">
        <v>40</v>
      </c>
      <c r="B51" s="11">
        <v>76.755539999999996</v>
      </c>
      <c r="C51" s="9">
        <v>28.923369999999998</v>
      </c>
      <c r="D51" s="10">
        <v>12.225199999999999</v>
      </c>
      <c r="E51" s="11">
        <v>117.81923999999999</v>
      </c>
      <c r="F51" s="11">
        <v>92.710350000000005</v>
      </c>
      <c r="G51" s="11">
        <v>159.16247999999999</v>
      </c>
      <c r="H51" s="9">
        <v>80.083910000000003</v>
      </c>
      <c r="I51" s="9">
        <v>117.03586</v>
      </c>
      <c r="J51" s="9">
        <v>140.95589000000001</v>
      </c>
      <c r="K51" s="9">
        <v>49</v>
      </c>
      <c r="L51" s="9">
        <v>12</v>
      </c>
      <c r="M51" s="9">
        <v>20</v>
      </c>
    </row>
    <row r="52" spans="1:13" x14ac:dyDescent="0.35">
      <c r="A52" s="9">
        <v>41</v>
      </c>
      <c r="B52" s="11">
        <v>77.151210000000006</v>
      </c>
      <c r="C52" s="9">
        <v>29.350999999999999</v>
      </c>
      <c r="D52" s="10">
        <v>12.551500000000001</v>
      </c>
      <c r="E52" s="11">
        <v>118.27131</v>
      </c>
      <c r="F52" s="11">
        <v>93.124070000000003</v>
      </c>
      <c r="G52" s="11">
        <v>159.71528000000001</v>
      </c>
      <c r="H52" s="9">
        <v>80.524609999999996</v>
      </c>
      <c r="I52" s="9">
        <v>117.49742999999999</v>
      </c>
      <c r="J52" s="9">
        <v>141.4573</v>
      </c>
      <c r="K52" s="9">
        <v>50</v>
      </c>
      <c r="L52" s="9">
        <v>12</v>
      </c>
      <c r="M52" s="9">
        <v>20</v>
      </c>
    </row>
    <row r="53" spans="1:13" x14ac:dyDescent="0.35">
      <c r="A53" s="9">
        <v>42</v>
      </c>
      <c r="B53" s="11">
        <v>77.538210000000007</v>
      </c>
      <c r="C53" s="9">
        <v>29.769659999999998</v>
      </c>
      <c r="D53" s="10">
        <v>12.870649999999999</v>
      </c>
      <c r="E53" s="11">
        <v>118.7135</v>
      </c>
      <c r="F53" s="11">
        <v>93.528710000000004</v>
      </c>
      <c r="G53" s="11">
        <v>160.25613000000001</v>
      </c>
      <c r="H53" s="9">
        <v>80.955759999999998</v>
      </c>
      <c r="I53" s="9">
        <v>117.94892</v>
      </c>
      <c r="J53" s="9">
        <v>141.9478</v>
      </c>
      <c r="K53" s="9">
        <v>51</v>
      </c>
      <c r="L53" s="9">
        <v>12</v>
      </c>
      <c r="M53" s="9">
        <v>20</v>
      </c>
    </row>
    <row r="54" spans="1:13" x14ac:dyDescent="0.35">
      <c r="A54" s="9">
        <v>43</v>
      </c>
      <c r="B54" s="11">
        <v>77.916939999999997</v>
      </c>
      <c r="C54" s="9">
        <v>30.179749999999999</v>
      </c>
      <c r="D54" s="10">
        <v>13.18299</v>
      </c>
      <c r="E54" s="11">
        <v>119.14624000000001</v>
      </c>
      <c r="F54" s="11">
        <v>93.924710000000005</v>
      </c>
      <c r="G54" s="11">
        <v>160.78555</v>
      </c>
      <c r="H54" s="9">
        <v>81.377769999999998</v>
      </c>
      <c r="I54" s="9">
        <v>118.39079</v>
      </c>
      <c r="J54" s="9">
        <v>142.42788999999999</v>
      </c>
      <c r="K54" s="9">
        <v>52</v>
      </c>
      <c r="L54" s="9">
        <v>12</v>
      </c>
      <c r="M54" s="9">
        <v>20</v>
      </c>
    </row>
    <row r="55" spans="1:13" x14ac:dyDescent="0.35">
      <c r="A55" s="9">
        <v>44</v>
      </c>
      <c r="B55" s="11">
        <v>78.287739999999999</v>
      </c>
      <c r="C55" s="9">
        <v>30.58164</v>
      </c>
      <c r="D55" s="10">
        <v>13.488799999999999</v>
      </c>
      <c r="E55" s="11">
        <v>119.56995999999999</v>
      </c>
      <c r="F55" s="11">
        <v>94.312420000000003</v>
      </c>
      <c r="G55" s="11">
        <v>161.30404999999999</v>
      </c>
      <c r="H55" s="9">
        <v>81.791060000000002</v>
      </c>
      <c r="I55" s="9">
        <v>118.82348</v>
      </c>
      <c r="J55" s="9">
        <v>142.898</v>
      </c>
      <c r="K55" s="9">
        <v>53</v>
      </c>
      <c r="L55" s="9">
        <v>12</v>
      </c>
      <c r="M55" s="9">
        <v>20</v>
      </c>
    </row>
    <row r="56" spans="1:13" x14ac:dyDescent="0.35">
      <c r="A56" s="9">
        <v>45</v>
      </c>
      <c r="B56" s="11">
        <v>78.650970000000001</v>
      </c>
      <c r="C56" s="9">
        <v>30.975680000000001</v>
      </c>
      <c r="D56" s="10">
        <v>13.78837</v>
      </c>
      <c r="E56" s="11">
        <v>119.98505</v>
      </c>
      <c r="F56" s="11">
        <v>94.692210000000003</v>
      </c>
      <c r="G56" s="11">
        <v>161.81209999999999</v>
      </c>
      <c r="H56" s="9">
        <v>82.195989999999995</v>
      </c>
      <c r="I56" s="9">
        <v>119.24736</v>
      </c>
      <c r="J56" s="9">
        <v>143.35857999999999</v>
      </c>
      <c r="K56" s="9">
        <v>54</v>
      </c>
      <c r="L56" s="9">
        <v>12</v>
      </c>
      <c r="M56" s="9">
        <v>20</v>
      </c>
    </row>
    <row r="57" spans="1:13" x14ac:dyDescent="0.35">
      <c r="A57" s="9">
        <v>46</v>
      </c>
      <c r="B57" s="11">
        <v>79.006950000000003</v>
      </c>
      <c r="C57" s="9">
        <v>31.362179999999999</v>
      </c>
      <c r="D57" s="10">
        <v>14.08196</v>
      </c>
      <c r="E57" s="11">
        <v>120.39185000000001</v>
      </c>
      <c r="F57" s="11">
        <v>95.064419999999998</v>
      </c>
      <c r="G57" s="11">
        <v>162.31012999999999</v>
      </c>
      <c r="H57" s="9">
        <v>82.592910000000003</v>
      </c>
      <c r="I57" s="9">
        <v>119.66282</v>
      </c>
      <c r="J57" s="9">
        <v>143.81003000000001</v>
      </c>
      <c r="K57" s="9">
        <v>55</v>
      </c>
      <c r="L57" s="9">
        <v>12</v>
      </c>
      <c r="M57" s="9">
        <v>20</v>
      </c>
    </row>
    <row r="58" spans="1:13" x14ac:dyDescent="0.35">
      <c r="A58" s="9">
        <v>47</v>
      </c>
      <c r="B58" s="11">
        <v>79.355959999999996</v>
      </c>
      <c r="C58" s="9">
        <v>31.74147</v>
      </c>
      <c r="D58" s="10">
        <v>14.36983</v>
      </c>
      <c r="E58" s="11">
        <v>120.79073</v>
      </c>
      <c r="F58" s="11">
        <v>95.429349999999999</v>
      </c>
      <c r="G58" s="11">
        <v>162.79856000000001</v>
      </c>
      <c r="H58" s="9">
        <v>82.982159999999993</v>
      </c>
      <c r="I58" s="9">
        <v>120.07019</v>
      </c>
      <c r="J58" s="9">
        <v>144.25271000000001</v>
      </c>
      <c r="K58" s="9">
        <v>56</v>
      </c>
      <c r="L58" s="9">
        <v>12</v>
      </c>
      <c r="M58" s="9">
        <v>20</v>
      </c>
    </row>
    <row r="59" spans="1:13" x14ac:dyDescent="0.35">
      <c r="A59" s="9">
        <v>48</v>
      </c>
      <c r="B59" s="11">
        <v>79.698300000000003</v>
      </c>
      <c r="C59" s="9">
        <v>32.113810000000001</v>
      </c>
      <c r="D59" s="10">
        <v>14.652189999999999</v>
      </c>
      <c r="E59" s="11">
        <v>121.18199</v>
      </c>
      <c r="F59" s="11">
        <v>95.787300000000002</v>
      </c>
      <c r="G59" s="11">
        <v>163.27776</v>
      </c>
      <c r="H59" s="9">
        <v>83.36403</v>
      </c>
      <c r="I59" s="9">
        <v>120.46981</v>
      </c>
      <c r="J59" s="9">
        <v>144.68699000000001</v>
      </c>
      <c r="K59" s="9">
        <v>57</v>
      </c>
      <c r="L59" s="9">
        <v>12</v>
      </c>
      <c r="M59" s="9">
        <v>20</v>
      </c>
    </row>
    <row r="60" spans="1:13" x14ac:dyDescent="0.35">
      <c r="A60" s="9">
        <v>49</v>
      </c>
      <c r="B60" s="11">
        <v>80.034229999999994</v>
      </c>
      <c r="C60" s="9">
        <v>32.479489999999998</v>
      </c>
      <c r="D60" s="10">
        <v>14.929259999999999</v>
      </c>
      <c r="E60" s="11">
        <v>121.56594</v>
      </c>
      <c r="F60" s="11">
        <v>96.138540000000006</v>
      </c>
      <c r="G60" s="11">
        <v>163.74811</v>
      </c>
      <c r="H60" s="9">
        <v>83.738829999999993</v>
      </c>
      <c r="I60" s="9">
        <v>120.86197</v>
      </c>
      <c r="J60" s="9">
        <v>145.11319</v>
      </c>
      <c r="K60" s="9">
        <v>58</v>
      </c>
      <c r="L60" s="9">
        <v>12</v>
      </c>
      <c r="M60" s="9">
        <v>20</v>
      </c>
    </row>
    <row r="61" spans="1:13" x14ac:dyDescent="0.35">
      <c r="A61" s="9">
        <v>50</v>
      </c>
      <c r="B61" s="11">
        <v>80.363990000000001</v>
      </c>
      <c r="C61" s="9">
        <v>32.838749999999997</v>
      </c>
      <c r="D61" s="10">
        <v>15.20126</v>
      </c>
      <c r="E61" s="11">
        <v>121.94285000000001</v>
      </c>
      <c r="F61" s="11">
        <v>96.483339999999998</v>
      </c>
      <c r="G61" s="11">
        <v>164.20993999999999</v>
      </c>
      <c r="H61" s="9">
        <v>84.106819999999999</v>
      </c>
      <c r="I61" s="9">
        <v>121.24697</v>
      </c>
      <c r="J61" s="9">
        <v>145.53162</v>
      </c>
      <c r="K61" s="9">
        <v>59</v>
      </c>
      <c r="L61" s="9">
        <v>12</v>
      </c>
      <c r="M61" s="9">
        <v>20</v>
      </c>
    </row>
    <row r="62" spans="1:13" x14ac:dyDescent="0.35">
      <c r="A62" s="9">
        <v>51</v>
      </c>
      <c r="B62" s="11">
        <v>80.687809999999999</v>
      </c>
      <c r="C62" s="9">
        <v>33.191839999999999</v>
      </c>
      <c r="D62" s="10">
        <v>15.46837</v>
      </c>
      <c r="E62" s="11">
        <v>122.313</v>
      </c>
      <c r="F62" s="11">
        <v>96.821929999999995</v>
      </c>
      <c r="G62" s="11">
        <v>164.66356999999999</v>
      </c>
      <c r="H62" s="9">
        <v>84.468260000000001</v>
      </c>
      <c r="I62" s="9">
        <v>121.62506999999999</v>
      </c>
      <c r="J62" s="9">
        <v>145.94257999999999</v>
      </c>
      <c r="K62" s="9">
        <v>60</v>
      </c>
      <c r="L62" s="9">
        <v>12</v>
      </c>
      <c r="M62" s="9">
        <v>20</v>
      </c>
    </row>
    <row r="63" spans="1:13" x14ac:dyDescent="0.35">
      <c r="A63" s="9">
        <v>52</v>
      </c>
      <c r="B63" s="11">
        <v>81.005930000000006</v>
      </c>
      <c r="C63" s="9">
        <v>33.538969999999999</v>
      </c>
      <c r="D63" s="10">
        <v>15.73077</v>
      </c>
      <c r="E63" s="11">
        <v>122.67664000000001</v>
      </c>
      <c r="F63" s="11">
        <v>97.15455</v>
      </c>
      <c r="G63" s="11">
        <v>165.10929999999999</v>
      </c>
      <c r="H63" s="9">
        <v>84.823390000000003</v>
      </c>
      <c r="I63" s="9">
        <v>121.99654</v>
      </c>
      <c r="J63" s="9">
        <v>146.34634</v>
      </c>
      <c r="K63" s="9">
        <v>61</v>
      </c>
      <c r="L63" s="9">
        <v>12</v>
      </c>
      <c r="M63" s="9">
        <v>20</v>
      </c>
    </row>
    <row r="64" spans="1:13" x14ac:dyDescent="0.35">
      <c r="A64" s="9">
        <v>53</v>
      </c>
      <c r="B64" s="11">
        <v>81.318539999999999</v>
      </c>
      <c r="C64" s="9">
        <v>33.880369999999999</v>
      </c>
      <c r="D64" s="10">
        <v>15.98864</v>
      </c>
      <c r="E64" s="11">
        <v>123.03400000000001</v>
      </c>
      <c r="F64" s="11">
        <v>97.481409999999997</v>
      </c>
      <c r="G64" s="11">
        <v>165.54742999999999</v>
      </c>
      <c r="H64" s="9">
        <v>85.172449999999998</v>
      </c>
      <c r="I64" s="9">
        <v>122.36161</v>
      </c>
      <c r="J64" s="9">
        <v>146.74316999999999</v>
      </c>
      <c r="K64" s="9">
        <v>62</v>
      </c>
      <c r="L64" s="9">
        <v>12</v>
      </c>
      <c r="M64" s="9">
        <v>20</v>
      </c>
    </row>
    <row r="65" spans="1:13" x14ac:dyDescent="0.35">
      <c r="A65" s="9">
        <v>54</v>
      </c>
      <c r="B65" s="11">
        <v>81.62585</v>
      </c>
      <c r="C65" s="9">
        <v>34.216230000000003</v>
      </c>
      <c r="D65" s="10">
        <v>16.24213</v>
      </c>
      <c r="E65" s="11">
        <v>123.38531</v>
      </c>
      <c r="F65" s="11">
        <v>97.802729999999997</v>
      </c>
      <c r="G65" s="11">
        <v>165.97821999999999</v>
      </c>
      <c r="H65" s="9">
        <v>85.515640000000005</v>
      </c>
      <c r="I65" s="9">
        <v>122.72051</v>
      </c>
      <c r="J65" s="9">
        <v>147.13330999999999</v>
      </c>
      <c r="K65" s="9">
        <v>63</v>
      </c>
      <c r="L65" s="9">
        <v>12</v>
      </c>
      <c r="M65" s="9">
        <v>20</v>
      </c>
    </row>
    <row r="66" spans="1:13" x14ac:dyDescent="0.35">
      <c r="A66" s="9">
        <v>55</v>
      </c>
      <c r="B66" s="11">
        <v>81.928030000000007</v>
      </c>
      <c r="C66" s="9">
        <v>34.54674</v>
      </c>
      <c r="D66" s="10">
        <v>16.491409999999998</v>
      </c>
      <c r="E66" s="11">
        <v>123.73078</v>
      </c>
      <c r="F66" s="11">
        <v>98.118690000000001</v>
      </c>
      <c r="G66" s="11">
        <v>166.40192999999999</v>
      </c>
      <c r="H66" s="9">
        <v>85.853170000000006</v>
      </c>
      <c r="I66" s="9">
        <v>123.07347</v>
      </c>
      <c r="J66" s="9">
        <v>147.51698999999999</v>
      </c>
      <c r="K66" s="9">
        <v>64</v>
      </c>
      <c r="L66" s="9">
        <v>12</v>
      </c>
      <c r="M66" s="9">
        <v>20</v>
      </c>
    </row>
    <row r="67" spans="1:13" x14ac:dyDescent="0.35">
      <c r="A67" s="9">
        <v>56</v>
      </c>
      <c r="B67" s="11">
        <v>82.225269999999995</v>
      </c>
      <c r="C67" s="9">
        <v>34.87209</v>
      </c>
      <c r="D67" s="10">
        <v>16.736609999999999</v>
      </c>
      <c r="E67" s="11">
        <v>124.07061</v>
      </c>
      <c r="F67" s="11">
        <v>98.429490000000001</v>
      </c>
      <c r="G67" s="11">
        <v>166.81881000000001</v>
      </c>
      <c r="H67" s="9">
        <v>86.185239999999993</v>
      </c>
      <c r="I67" s="9">
        <v>123.42067</v>
      </c>
      <c r="J67" s="9">
        <v>147.89445000000001</v>
      </c>
      <c r="K67" s="9">
        <v>65</v>
      </c>
      <c r="L67" s="9">
        <v>12</v>
      </c>
      <c r="M67" s="9">
        <v>20</v>
      </c>
    </row>
    <row r="68" spans="1:13" x14ac:dyDescent="0.35">
      <c r="A68" s="9">
        <v>57</v>
      </c>
      <c r="B68" s="11">
        <v>82.517740000000003</v>
      </c>
      <c r="C68" s="9">
        <v>35.192439999999998</v>
      </c>
      <c r="D68" s="10">
        <v>16.977879999999999</v>
      </c>
      <c r="E68" s="11">
        <v>124.40499</v>
      </c>
      <c r="F68" s="11">
        <v>98.735290000000006</v>
      </c>
      <c r="G68" s="11">
        <v>167.22907000000001</v>
      </c>
      <c r="H68" s="9">
        <v>86.512029999999996</v>
      </c>
      <c r="I68" s="9">
        <v>123.76232</v>
      </c>
      <c r="J68" s="9">
        <v>148.26588000000001</v>
      </c>
      <c r="K68" s="9">
        <v>66</v>
      </c>
      <c r="L68" s="9">
        <v>12</v>
      </c>
      <c r="M68" s="9">
        <v>20</v>
      </c>
    </row>
    <row r="69" spans="1:13" x14ac:dyDescent="0.35">
      <c r="A69" s="9">
        <v>58</v>
      </c>
      <c r="B69" s="11">
        <v>82.805580000000006</v>
      </c>
      <c r="C69" s="9">
        <v>35.507959999999997</v>
      </c>
      <c r="D69" s="10">
        <v>17.215340000000001</v>
      </c>
      <c r="E69" s="11">
        <v>124.73411</v>
      </c>
      <c r="F69" s="11">
        <v>99.036259999999999</v>
      </c>
      <c r="G69" s="11">
        <v>167.63293999999999</v>
      </c>
      <c r="H69" s="9">
        <v>86.83372</v>
      </c>
      <c r="I69" s="9">
        <v>124.09860999999999</v>
      </c>
      <c r="J69" s="9">
        <v>148.63149999999999</v>
      </c>
      <c r="K69" s="9">
        <v>67</v>
      </c>
      <c r="L69" s="9">
        <v>12</v>
      </c>
      <c r="M69" s="9">
        <v>20</v>
      </c>
    </row>
    <row r="70" spans="1:13" x14ac:dyDescent="0.35">
      <c r="A70" s="9">
        <v>59</v>
      </c>
      <c r="B70" s="11">
        <v>83.08896</v>
      </c>
      <c r="C70" s="9">
        <v>35.818809999999999</v>
      </c>
      <c r="D70" s="10">
        <v>17.449120000000001</v>
      </c>
      <c r="E70" s="11">
        <v>125.05813000000001</v>
      </c>
      <c r="F70" s="11">
        <v>99.332560000000001</v>
      </c>
      <c r="G70" s="11">
        <v>168.03064000000001</v>
      </c>
      <c r="H70" s="9">
        <v>87.150469999999999</v>
      </c>
      <c r="I70" s="9">
        <v>124.4297</v>
      </c>
      <c r="J70" s="9">
        <v>148.99148</v>
      </c>
      <c r="K70" s="9">
        <v>68</v>
      </c>
      <c r="L70" s="9">
        <v>12</v>
      </c>
      <c r="M70" s="9">
        <v>20</v>
      </c>
    </row>
    <row r="71" spans="1:13" x14ac:dyDescent="0.35">
      <c r="A71" s="9">
        <v>60</v>
      </c>
      <c r="B71" s="11">
        <v>83.368020000000001</v>
      </c>
      <c r="C71" s="9">
        <v>36.125129999999999</v>
      </c>
      <c r="D71" s="10">
        <v>17.679349999999999</v>
      </c>
      <c r="E71" s="11">
        <v>125.37721999999999</v>
      </c>
      <c r="F71" s="11">
        <v>99.624350000000007</v>
      </c>
      <c r="G71" s="11">
        <v>168.42233999999999</v>
      </c>
      <c r="H71" s="9">
        <v>87.462440000000001</v>
      </c>
      <c r="I71" s="9">
        <v>124.75576</v>
      </c>
      <c r="J71" s="9">
        <v>149.34601000000001</v>
      </c>
      <c r="K71" s="9">
        <v>69</v>
      </c>
      <c r="L71" s="9">
        <v>12</v>
      </c>
      <c r="M71" s="9">
        <v>20</v>
      </c>
    </row>
    <row r="72" spans="1:13" x14ac:dyDescent="0.35">
      <c r="A72" s="9">
        <v>61</v>
      </c>
      <c r="B72" s="11">
        <v>83.642899999999997</v>
      </c>
      <c r="C72" s="9">
        <v>36.427070000000001</v>
      </c>
      <c r="D72" s="10">
        <v>17.906120000000001</v>
      </c>
      <c r="E72" s="11">
        <v>125.69153</v>
      </c>
      <c r="F72" s="11">
        <v>99.911749999999998</v>
      </c>
      <c r="G72" s="11">
        <v>168.80825999999999</v>
      </c>
      <c r="H72" s="9">
        <v>87.769779999999997</v>
      </c>
      <c r="I72" s="9">
        <v>125.07696</v>
      </c>
      <c r="J72" s="9">
        <v>149.69525999999999</v>
      </c>
      <c r="K72" s="9">
        <v>70</v>
      </c>
      <c r="L72" s="9">
        <v>12</v>
      </c>
      <c r="M72" s="9">
        <v>20</v>
      </c>
    </row>
    <row r="73" spans="1:13" x14ac:dyDescent="0.35">
      <c r="A73" s="9">
        <v>62</v>
      </c>
      <c r="B73" s="11">
        <v>83.913709999999995</v>
      </c>
      <c r="C73" s="9">
        <v>36.72475</v>
      </c>
      <c r="D73" s="10">
        <v>18.129549999999998</v>
      </c>
      <c r="E73" s="11">
        <v>126.00122</v>
      </c>
      <c r="F73" s="11">
        <v>100.19492</v>
      </c>
      <c r="G73" s="11">
        <v>169.18854999999999</v>
      </c>
      <c r="H73" s="9">
        <v>88.072630000000004</v>
      </c>
      <c r="I73" s="9">
        <v>125.39344</v>
      </c>
      <c r="J73" s="9">
        <v>150.0394</v>
      </c>
      <c r="K73" s="9">
        <v>71</v>
      </c>
      <c r="L73" s="9">
        <v>12</v>
      </c>
      <c r="M73" s="9">
        <v>20</v>
      </c>
    </row>
    <row r="74" spans="1:13" x14ac:dyDescent="0.35">
      <c r="A74" s="9">
        <v>63</v>
      </c>
      <c r="B74" s="11">
        <v>84.180599999999998</v>
      </c>
      <c r="C74" s="9">
        <v>37.01831</v>
      </c>
      <c r="D74" s="10">
        <v>18.349740000000001</v>
      </c>
      <c r="E74" s="11">
        <v>126.30642</v>
      </c>
      <c r="F74" s="11">
        <v>100.47396999999999</v>
      </c>
      <c r="G74" s="11">
        <v>169.5634</v>
      </c>
      <c r="H74" s="9">
        <v>88.371139999999997</v>
      </c>
      <c r="I74" s="9">
        <v>125.70535</v>
      </c>
      <c r="J74" s="9">
        <v>150.37858</v>
      </c>
      <c r="K74" s="9">
        <v>72</v>
      </c>
      <c r="L74" s="9">
        <v>12</v>
      </c>
      <c r="M74" s="9">
        <v>20</v>
      </c>
    </row>
    <row r="75" spans="1:13" x14ac:dyDescent="0.35">
      <c r="A75" s="9">
        <v>64</v>
      </c>
      <c r="B75" s="11">
        <v>84.443669999999997</v>
      </c>
      <c r="C75" s="9">
        <v>37.307859999999998</v>
      </c>
      <c r="D75" s="10">
        <v>18.566780000000001</v>
      </c>
      <c r="E75" s="11">
        <v>126.60727</v>
      </c>
      <c r="F75" s="11">
        <v>100.74903999999999</v>
      </c>
      <c r="G75" s="11">
        <v>169.93297000000001</v>
      </c>
      <c r="H75" s="9">
        <v>88.665419999999997</v>
      </c>
      <c r="I75" s="9">
        <v>126.01282</v>
      </c>
      <c r="J75" s="9">
        <v>150.71295000000001</v>
      </c>
      <c r="K75" s="9">
        <v>73</v>
      </c>
      <c r="L75" s="9">
        <v>12</v>
      </c>
      <c r="M75" s="9">
        <v>20</v>
      </c>
    </row>
    <row r="76" spans="1:13" x14ac:dyDescent="0.35">
      <c r="A76" s="9">
        <v>65</v>
      </c>
      <c r="B76" s="11">
        <v>84.703040000000001</v>
      </c>
      <c r="C76" s="9">
        <v>37.593530000000001</v>
      </c>
      <c r="D76" s="10">
        <v>18.78078</v>
      </c>
      <c r="E76" s="11">
        <v>126.90389999999999</v>
      </c>
      <c r="F76" s="11">
        <v>101.02024</v>
      </c>
      <c r="G76" s="11">
        <v>170.29741000000001</v>
      </c>
      <c r="H76" s="9">
        <v>88.955609999999993</v>
      </c>
      <c r="I76" s="9">
        <v>126.31599</v>
      </c>
      <c r="J76" s="9">
        <v>151.04265000000001</v>
      </c>
      <c r="K76" s="9">
        <v>74</v>
      </c>
      <c r="L76" s="9">
        <v>12</v>
      </c>
      <c r="M76" s="9">
        <v>20</v>
      </c>
    </row>
    <row r="77" spans="1:13" x14ac:dyDescent="0.35">
      <c r="A77" s="9">
        <v>66</v>
      </c>
      <c r="B77" s="11">
        <v>84.958820000000003</v>
      </c>
      <c r="C77" s="9">
        <v>37.875419999999998</v>
      </c>
      <c r="D77" s="10">
        <v>18.991820000000001</v>
      </c>
      <c r="E77" s="11">
        <v>127.19644</v>
      </c>
      <c r="F77" s="11">
        <v>101.28767999999999</v>
      </c>
      <c r="G77" s="11">
        <v>170.65688</v>
      </c>
      <c r="H77" s="9">
        <v>89.241829999999993</v>
      </c>
      <c r="I77" s="9">
        <v>126.61498</v>
      </c>
      <c r="J77" s="9">
        <v>151.36780999999999</v>
      </c>
      <c r="K77" s="9">
        <v>75</v>
      </c>
      <c r="L77" s="9">
        <v>12</v>
      </c>
      <c r="M77" s="9">
        <v>20</v>
      </c>
    </row>
    <row r="78" spans="1:13" x14ac:dyDescent="0.35">
      <c r="A78" s="9">
        <v>67</v>
      </c>
      <c r="B78" s="11">
        <v>85.211110000000005</v>
      </c>
      <c r="C78" s="9">
        <v>38.153640000000003</v>
      </c>
      <c r="D78" s="10">
        <v>19.19998</v>
      </c>
      <c r="E78" s="11">
        <v>127.48499</v>
      </c>
      <c r="F78" s="11">
        <v>101.55148</v>
      </c>
      <c r="G78" s="11">
        <v>171.01150000000001</v>
      </c>
      <c r="H78" s="9">
        <v>89.524180000000001</v>
      </c>
      <c r="I78" s="9">
        <v>126.90992</v>
      </c>
      <c r="J78" s="9">
        <v>151.68858</v>
      </c>
      <c r="K78" s="9">
        <v>76</v>
      </c>
      <c r="L78" s="9">
        <v>12</v>
      </c>
      <c r="M78" s="9">
        <v>20</v>
      </c>
    </row>
    <row r="79" spans="1:13" x14ac:dyDescent="0.35">
      <c r="A79" s="9">
        <v>68</v>
      </c>
      <c r="B79" s="11">
        <v>85.460009999999997</v>
      </c>
      <c r="C79" s="9">
        <v>38.4283</v>
      </c>
      <c r="D79" s="10">
        <v>19.405349999999999</v>
      </c>
      <c r="E79" s="11">
        <v>127.76967</v>
      </c>
      <c r="F79" s="11">
        <v>101.81173</v>
      </c>
      <c r="G79" s="11">
        <v>171.36143000000001</v>
      </c>
      <c r="H79" s="9">
        <v>89.802790000000002</v>
      </c>
      <c r="I79" s="9">
        <v>127.2009</v>
      </c>
      <c r="J79" s="9">
        <v>152.00506999999999</v>
      </c>
      <c r="K79" s="9">
        <v>77</v>
      </c>
      <c r="L79" s="9">
        <v>12</v>
      </c>
      <c r="M79" s="9">
        <v>20</v>
      </c>
    </row>
    <row r="80" spans="1:13" x14ac:dyDescent="0.35">
      <c r="A80" s="9">
        <v>69</v>
      </c>
      <c r="B80" s="11">
        <v>85.705619999999996</v>
      </c>
      <c r="C80" s="9">
        <v>38.699480000000001</v>
      </c>
      <c r="D80" s="10">
        <v>19.608000000000001</v>
      </c>
      <c r="E80" s="11">
        <v>128.05059</v>
      </c>
      <c r="F80" s="11">
        <v>102.06853</v>
      </c>
      <c r="G80" s="11">
        <v>171.70679000000001</v>
      </c>
      <c r="H80" s="9">
        <v>90.077740000000006</v>
      </c>
      <c r="I80" s="9">
        <v>127.48806</v>
      </c>
      <c r="J80" s="9">
        <v>152.31738999999999</v>
      </c>
      <c r="K80" s="9">
        <v>78</v>
      </c>
      <c r="L80" s="9">
        <v>12</v>
      </c>
      <c r="M80" s="9">
        <v>20</v>
      </c>
    </row>
    <row r="81" spans="1:13" x14ac:dyDescent="0.35">
      <c r="A81" s="9">
        <v>70</v>
      </c>
      <c r="B81" s="11">
        <v>85.94802</v>
      </c>
      <c r="C81" s="9">
        <v>38.967289999999998</v>
      </c>
      <c r="D81" s="10">
        <v>19.808009999999999</v>
      </c>
      <c r="E81" s="11">
        <v>128.32785999999999</v>
      </c>
      <c r="F81" s="11">
        <v>102.32198</v>
      </c>
      <c r="G81" s="11">
        <v>172.04771</v>
      </c>
      <c r="H81" s="9">
        <v>90.349149999999995</v>
      </c>
      <c r="I81" s="9">
        <v>127.77149</v>
      </c>
      <c r="J81" s="9">
        <v>152.62567999999999</v>
      </c>
      <c r="K81" s="9">
        <v>79</v>
      </c>
      <c r="L81" s="9">
        <v>12</v>
      </c>
      <c r="M81" s="9">
        <v>20</v>
      </c>
    </row>
    <row r="82" spans="1:13" x14ac:dyDescent="0.35">
      <c r="A82" s="9">
        <v>71</v>
      </c>
      <c r="B82" s="11">
        <v>86.187299999999993</v>
      </c>
      <c r="C82" s="9">
        <v>39.231819999999999</v>
      </c>
      <c r="D82" s="10">
        <v>20.005459999999999</v>
      </c>
      <c r="E82" s="11">
        <v>128.60157000000001</v>
      </c>
      <c r="F82" s="11">
        <v>102.57218</v>
      </c>
      <c r="G82" s="11">
        <v>172.3843</v>
      </c>
      <c r="H82" s="9">
        <v>90.617099999999994</v>
      </c>
      <c r="I82" s="9">
        <v>128.05128999999999</v>
      </c>
      <c r="J82" s="9">
        <v>152.93002999999999</v>
      </c>
      <c r="K82" s="9">
        <v>80</v>
      </c>
      <c r="L82" s="9">
        <v>12</v>
      </c>
      <c r="M82" s="9">
        <v>20</v>
      </c>
    </row>
    <row r="83" spans="1:13" x14ac:dyDescent="0.35">
      <c r="A83" s="9">
        <v>72</v>
      </c>
      <c r="B83" s="11">
        <v>86.423550000000006</v>
      </c>
      <c r="C83" s="9">
        <v>39.49315</v>
      </c>
      <c r="D83" s="10">
        <v>20.200399999999998</v>
      </c>
      <c r="E83" s="11">
        <v>128.87181000000001</v>
      </c>
      <c r="F83" s="11">
        <v>102.8192</v>
      </c>
      <c r="G83" s="11">
        <v>172.71668</v>
      </c>
      <c r="H83" s="9">
        <v>90.881690000000006</v>
      </c>
      <c r="I83" s="9">
        <v>128.32755</v>
      </c>
      <c r="J83" s="9">
        <v>153.23053999999999</v>
      </c>
      <c r="K83" s="9">
        <v>81</v>
      </c>
      <c r="L83" s="9">
        <v>12</v>
      </c>
      <c r="M83" s="9">
        <v>20</v>
      </c>
    </row>
    <row r="84" spans="1:13" x14ac:dyDescent="0.35">
      <c r="A84" s="9">
        <v>73</v>
      </c>
      <c r="B84" s="11">
        <v>86.656850000000006</v>
      </c>
      <c r="C84" s="9">
        <v>39.751359999999998</v>
      </c>
      <c r="D84" s="10">
        <v>20.392900000000001</v>
      </c>
      <c r="E84" s="11">
        <v>129.13869</v>
      </c>
      <c r="F84" s="11">
        <v>103.06313</v>
      </c>
      <c r="G84" s="11">
        <v>173.04497000000001</v>
      </c>
      <c r="H84" s="9">
        <v>91.143010000000004</v>
      </c>
      <c r="I84" s="9">
        <v>128.60038</v>
      </c>
      <c r="J84" s="9">
        <v>153.52733000000001</v>
      </c>
      <c r="K84" s="9">
        <v>82</v>
      </c>
      <c r="L84" s="9">
        <v>12</v>
      </c>
      <c r="M84" s="9">
        <v>20</v>
      </c>
    </row>
    <row r="85" spans="1:13" x14ac:dyDescent="0.35">
      <c r="A85" s="9">
        <v>74</v>
      </c>
      <c r="B85" s="11">
        <v>86.887259999999998</v>
      </c>
      <c r="C85" s="9">
        <v>40.006529999999998</v>
      </c>
      <c r="D85" s="10">
        <v>20.58304</v>
      </c>
      <c r="E85" s="11">
        <v>129.40227999999999</v>
      </c>
      <c r="F85" s="11">
        <v>103.30406000000001</v>
      </c>
      <c r="G85" s="11">
        <v>173.36926</v>
      </c>
      <c r="H85" s="9">
        <v>91.401139999999998</v>
      </c>
      <c r="I85" s="9">
        <v>128.86986999999999</v>
      </c>
      <c r="J85" s="9">
        <v>153.82049000000001</v>
      </c>
      <c r="K85" s="9">
        <v>83</v>
      </c>
      <c r="L85" s="9">
        <v>12</v>
      </c>
      <c r="M85" s="9">
        <v>20</v>
      </c>
    </row>
    <row r="86" spans="1:13" x14ac:dyDescent="0.35">
      <c r="A86" s="9">
        <v>75</v>
      </c>
      <c r="B86" s="11">
        <v>87.114879999999999</v>
      </c>
      <c r="C86" s="9">
        <v>40.258740000000003</v>
      </c>
      <c r="D86" s="10">
        <v>20.770859999999999</v>
      </c>
      <c r="E86" s="11">
        <v>129.66266999999999</v>
      </c>
      <c r="F86" s="11">
        <v>103.54205</v>
      </c>
      <c r="G86" s="11">
        <v>173.68966</v>
      </c>
      <c r="H86" s="9">
        <v>91.656170000000003</v>
      </c>
      <c r="I86" s="9">
        <v>129.13609</v>
      </c>
      <c r="J86" s="9">
        <v>154.11009999999999</v>
      </c>
      <c r="K86" s="9">
        <v>84</v>
      </c>
      <c r="L86" s="9">
        <v>12</v>
      </c>
      <c r="M86" s="9">
        <v>20</v>
      </c>
    </row>
    <row r="87" spans="1:13" x14ac:dyDescent="0.35">
      <c r="A87" s="9">
        <v>76</v>
      </c>
      <c r="B87" s="11">
        <v>87.339759999999998</v>
      </c>
      <c r="C87" s="9">
        <v>40.508069999999996</v>
      </c>
      <c r="D87" s="10">
        <v>20.956440000000001</v>
      </c>
      <c r="E87" s="11">
        <v>129.91995</v>
      </c>
      <c r="F87" s="11">
        <v>103.77718</v>
      </c>
      <c r="G87" s="11">
        <v>174.00627</v>
      </c>
      <c r="H87" s="9">
        <v>91.908169999999998</v>
      </c>
      <c r="I87" s="9">
        <v>129.39912000000001</v>
      </c>
      <c r="J87" s="9">
        <v>154.39626999999999</v>
      </c>
      <c r="K87" s="9">
        <v>85</v>
      </c>
      <c r="L87" s="9">
        <v>12</v>
      </c>
      <c r="M87" s="9">
        <v>20</v>
      </c>
    </row>
    <row r="88" spans="1:13" x14ac:dyDescent="0.35">
      <c r="A88" s="9">
        <v>77</v>
      </c>
      <c r="B88" s="11">
        <v>87.561980000000005</v>
      </c>
      <c r="C88" s="9">
        <v>40.754579999999997</v>
      </c>
      <c r="D88" s="10">
        <v>21.139810000000001</v>
      </c>
      <c r="E88" s="11">
        <v>130.17418000000001</v>
      </c>
      <c r="F88" s="11">
        <v>104.00953</v>
      </c>
      <c r="G88" s="11">
        <v>174.31917999999999</v>
      </c>
      <c r="H88" s="9">
        <v>92.157210000000006</v>
      </c>
      <c r="I88" s="9">
        <v>129.65906000000001</v>
      </c>
      <c r="J88" s="9">
        <v>154.67907</v>
      </c>
      <c r="K88" s="9">
        <v>86</v>
      </c>
      <c r="L88" s="9">
        <v>12</v>
      </c>
      <c r="M88" s="9">
        <v>20</v>
      </c>
    </row>
    <row r="89" spans="1:13" x14ac:dyDescent="0.35">
      <c r="A89" s="9">
        <v>78</v>
      </c>
      <c r="B89" s="11">
        <v>87.781589999999994</v>
      </c>
      <c r="C89" s="9">
        <v>40.998339999999999</v>
      </c>
      <c r="D89" s="10">
        <v>21.32105</v>
      </c>
      <c r="E89" s="11">
        <v>130.42544000000001</v>
      </c>
      <c r="F89" s="11">
        <v>104.23917</v>
      </c>
      <c r="G89" s="11">
        <v>174.62848</v>
      </c>
      <c r="H89" s="9">
        <v>92.403379999999999</v>
      </c>
      <c r="I89" s="9">
        <v>129.91596999999999</v>
      </c>
      <c r="J89" s="9">
        <v>154.95858000000001</v>
      </c>
      <c r="K89" s="9">
        <v>87</v>
      </c>
      <c r="L89" s="9">
        <v>12</v>
      </c>
      <c r="M89" s="9">
        <v>20</v>
      </c>
    </row>
    <row r="90" spans="1:13" x14ac:dyDescent="0.35">
      <c r="A90" s="9">
        <v>79</v>
      </c>
      <c r="B90" s="11">
        <v>87.998679999999993</v>
      </c>
      <c r="C90" s="9">
        <v>41.239420000000003</v>
      </c>
      <c r="D90" s="10">
        <v>21.50019</v>
      </c>
      <c r="E90" s="11">
        <v>130.67382000000001</v>
      </c>
      <c r="F90" s="11">
        <v>104.46615</v>
      </c>
      <c r="G90" s="11">
        <v>174.93425999999999</v>
      </c>
      <c r="H90" s="9">
        <v>92.646730000000005</v>
      </c>
      <c r="I90" s="9">
        <v>130.16994</v>
      </c>
      <c r="J90" s="9">
        <v>155.23490000000001</v>
      </c>
      <c r="K90" s="9">
        <v>88</v>
      </c>
      <c r="L90" s="9">
        <v>12</v>
      </c>
      <c r="M90" s="9">
        <v>20</v>
      </c>
    </row>
    <row r="91" spans="1:13" x14ac:dyDescent="0.35">
      <c r="A91" s="9">
        <v>80</v>
      </c>
      <c r="B91" s="11">
        <v>88.213290000000001</v>
      </c>
      <c r="C91" s="9">
        <v>41.477879999999999</v>
      </c>
      <c r="D91" s="10">
        <v>21.677299999999999</v>
      </c>
      <c r="E91" s="11">
        <v>130.91936999999999</v>
      </c>
      <c r="F91" s="11">
        <v>104.69054</v>
      </c>
      <c r="G91" s="11">
        <v>175.23660000000001</v>
      </c>
      <c r="H91" s="9">
        <v>92.887339999999995</v>
      </c>
      <c r="I91" s="9">
        <v>130.42102</v>
      </c>
      <c r="J91" s="9">
        <v>155.50809000000001</v>
      </c>
      <c r="K91" s="9">
        <v>89</v>
      </c>
      <c r="L91" s="9">
        <v>12</v>
      </c>
      <c r="M91" s="9">
        <v>20</v>
      </c>
    </row>
    <row r="92" spans="1:13" x14ac:dyDescent="0.35">
      <c r="A92" s="9">
        <v>81</v>
      </c>
      <c r="B92" s="11">
        <v>88.425479999999993</v>
      </c>
      <c r="C92" s="9">
        <v>41.713790000000003</v>
      </c>
      <c r="D92" s="10">
        <v>21.852409999999999</v>
      </c>
      <c r="E92" s="11">
        <v>131.16216</v>
      </c>
      <c r="F92" s="11">
        <v>104.91240999999999</v>
      </c>
      <c r="G92" s="11">
        <v>175.53559000000001</v>
      </c>
      <c r="H92" s="9">
        <v>93.125280000000004</v>
      </c>
      <c r="I92" s="9">
        <v>130.66928999999999</v>
      </c>
      <c r="J92" s="9">
        <v>155.77823000000001</v>
      </c>
      <c r="K92" s="9">
        <v>90</v>
      </c>
      <c r="L92" s="9">
        <v>12</v>
      </c>
      <c r="M92" s="9">
        <v>20</v>
      </c>
    </row>
    <row r="93" spans="1:13" x14ac:dyDescent="0.35">
      <c r="A93" s="9">
        <v>82</v>
      </c>
      <c r="B93" s="11">
        <v>88.635310000000004</v>
      </c>
      <c r="C93" s="9">
        <v>41.947189999999999</v>
      </c>
      <c r="D93" s="10">
        <v>22.025580000000001</v>
      </c>
      <c r="E93" s="11">
        <v>131.40226000000001</v>
      </c>
      <c r="F93" s="11">
        <v>105.13181</v>
      </c>
      <c r="G93" s="11">
        <v>175.8313</v>
      </c>
      <c r="H93" s="9">
        <v>93.360590000000002</v>
      </c>
      <c r="I93" s="9">
        <v>130.91480999999999</v>
      </c>
      <c r="J93" s="9">
        <v>156.04539</v>
      </c>
      <c r="K93" s="9">
        <v>91</v>
      </c>
      <c r="L93" s="9">
        <v>12</v>
      </c>
      <c r="M93" s="9">
        <v>20</v>
      </c>
    </row>
    <row r="94" spans="1:13" x14ac:dyDescent="0.35">
      <c r="A94" s="9">
        <v>83</v>
      </c>
      <c r="B94" s="11">
        <v>88.842839999999995</v>
      </c>
      <c r="C94" s="9">
        <v>42.178150000000002</v>
      </c>
      <c r="D94" s="10">
        <v>22.196850000000001</v>
      </c>
      <c r="E94" s="11">
        <v>131.63972999999999</v>
      </c>
      <c r="F94" s="11">
        <v>105.34881</v>
      </c>
      <c r="G94" s="11">
        <v>176.12381999999999</v>
      </c>
      <c r="H94" s="9">
        <v>93.593360000000004</v>
      </c>
      <c r="I94" s="9">
        <v>131.15764999999999</v>
      </c>
      <c r="J94" s="9">
        <v>156.30963</v>
      </c>
      <c r="K94" s="9">
        <v>92</v>
      </c>
      <c r="L94" s="9">
        <v>12</v>
      </c>
      <c r="M94" s="9">
        <v>20</v>
      </c>
    </row>
    <row r="95" spans="1:13" x14ac:dyDescent="0.35">
      <c r="A95" s="9">
        <v>84</v>
      </c>
      <c r="B95" s="11">
        <v>89.048119999999997</v>
      </c>
      <c r="C95" s="9">
        <v>42.40672</v>
      </c>
      <c r="D95" s="10">
        <v>22.36627</v>
      </c>
      <c r="E95" s="11">
        <v>131.87461999999999</v>
      </c>
      <c r="F95" s="11">
        <v>105.56345</v>
      </c>
      <c r="G95" s="11">
        <v>176.41319999999999</v>
      </c>
      <c r="H95" s="9">
        <v>93.823620000000005</v>
      </c>
      <c r="I95" s="9">
        <v>131.39787000000001</v>
      </c>
      <c r="J95" s="9">
        <v>156.57103000000001</v>
      </c>
      <c r="K95" s="9">
        <v>93</v>
      </c>
      <c r="L95" s="9">
        <v>12</v>
      </c>
      <c r="M95" s="9">
        <v>20</v>
      </c>
    </row>
    <row r="96" spans="1:13" x14ac:dyDescent="0.35">
      <c r="A96" s="9">
        <v>85</v>
      </c>
      <c r="B96" s="11">
        <v>89.251199999999997</v>
      </c>
      <c r="C96" s="9">
        <v>42.632959999999997</v>
      </c>
      <c r="D96" s="10">
        <v>22.53387</v>
      </c>
      <c r="E96" s="11">
        <v>132.10701</v>
      </c>
      <c r="F96" s="11">
        <v>105.77578</v>
      </c>
      <c r="G96" s="11">
        <v>176.69952000000001</v>
      </c>
      <c r="H96" s="9">
        <v>94.051450000000003</v>
      </c>
      <c r="I96" s="9">
        <v>131.63552999999999</v>
      </c>
      <c r="J96" s="9">
        <v>156.82965999999999</v>
      </c>
      <c r="K96" s="9">
        <v>94</v>
      </c>
      <c r="L96" s="9">
        <v>12</v>
      </c>
      <c r="M96" s="9">
        <v>20</v>
      </c>
    </row>
    <row r="97" spans="1:13" x14ac:dyDescent="0.35">
      <c r="A97" s="9">
        <v>86</v>
      </c>
      <c r="B97" s="11">
        <v>89.452129999999997</v>
      </c>
      <c r="C97" s="9">
        <v>42.856920000000002</v>
      </c>
      <c r="D97" s="10">
        <v>22.69969</v>
      </c>
      <c r="E97" s="11">
        <v>132.33694</v>
      </c>
      <c r="F97" s="11">
        <v>105.98587000000001</v>
      </c>
      <c r="G97" s="11">
        <v>176.98285999999999</v>
      </c>
      <c r="H97" s="9">
        <v>94.276889999999995</v>
      </c>
      <c r="I97" s="9">
        <v>131.87067999999999</v>
      </c>
      <c r="J97" s="9">
        <v>157.08555999999999</v>
      </c>
      <c r="K97" s="9">
        <v>95</v>
      </c>
      <c r="L97" s="9">
        <v>12</v>
      </c>
      <c r="M97" s="9">
        <v>20</v>
      </c>
    </row>
    <row r="98" spans="1:13" x14ac:dyDescent="0.35">
      <c r="A98" s="9">
        <v>87</v>
      </c>
      <c r="B98" s="11">
        <v>89.650949999999995</v>
      </c>
      <c r="C98" s="9">
        <v>43.07864</v>
      </c>
      <c r="D98" s="10">
        <v>22.863790000000002</v>
      </c>
      <c r="E98" s="11">
        <v>132.56447</v>
      </c>
      <c r="F98" s="11">
        <v>106.19376</v>
      </c>
      <c r="G98" s="11">
        <v>177.26326</v>
      </c>
      <c r="H98" s="9">
        <v>94.499989999999997</v>
      </c>
      <c r="I98" s="9">
        <v>132.10337999999999</v>
      </c>
      <c r="J98" s="9">
        <v>157.33879999999999</v>
      </c>
      <c r="K98" s="9">
        <v>96</v>
      </c>
      <c r="L98" s="9">
        <v>12</v>
      </c>
      <c r="M98" s="9">
        <v>20</v>
      </c>
    </row>
    <row r="99" spans="1:13" x14ac:dyDescent="0.35">
      <c r="A99" s="9">
        <v>88</v>
      </c>
      <c r="B99" s="11">
        <v>89.847719999999995</v>
      </c>
      <c r="C99" s="9">
        <v>43.298180000000002</v>
      </c>
      <c r="D99" s="10">
        <v>23.02618</v>
      </c>
      <c r="E99" s="11">
        <v>132.78964999999999</v>
      </c>
      <c r="F99" s="11">
        <v>106.3995</v>
      </c>
      <c r="G99" s="11">
        <v>177.54080999999999</v>
      </c>
      <c r="H99" s="9">
        <v>94.72081</v>
      </c>
      <c r="I99" s="9">
        <v>132.33367999999999</v>
      </c>
      <c r="J99" s="9">
        <v>157.58944</v>
      </c>
      <c r="K99" s="9">
        <v>97</v>
      </c>
      <c r="L99" s="9">
        <v>12</v>
      </c>
      <c r="M99" s="9">
        <v>20</v>
      </c>
    </row>
    <row r="100" spans="1:13" x14ac:dyDescent="0.35">
      <c r="A100" s="9">
        <v>89</v>
      </c>
      <c r="B100" s="11">
        <v>90.042469999999994</v>
      </c>
      <c r="C100" s="9">
        <v>43.515569999999997</v>
      </c>
      <c r="D100" s="10">
        <v>23.186920000000001</v>
      </c>
      <c r="E100" s="11">
        <v>133.01253</v>
      </c>
      <c r="F100" s="11">
        <v>106.60312999999999</v>
      </c>
      <c r="G100" s="11">
        <v>177.81556</v>
      </c>
      <c r="H100" s="9">
        <v>94.939400000000006</v>
      </c>
      <c r="I100" s="9">
        <v>132.56164000000001</v>
      </c>
      <c r="J100" s="9">
        <v>157.83753999999999</v>
      </c>
      <c r="K100" s="9">
        <v>98</v>
      </c>
      <c r="L100" s="9">
        <v>12</v>
      </c>
      <c r="M100" s="9">
        <v>20</v>
      </c>
    </row>
    <row r="101" spans="1:13" x14ac:dyDescent="0.35">
      <c r="A101" s="9">
        <v>90</v>
      </c>
      <c r="B101" s="11">
        <v>90.235249999999994</v>
      </c>
      <c r="C101" s="9">
        <v>43.730879999999999</v>
      </c>
      <c r="D101" s="10">
        <v>23.346029999999999</v>
      </c>
      <c r="E101" s="11">
        <v>133.23317</v>
      </c>
      <c r="F101" s="11">
        <v>106.8047</v>
      </c>
      <c r="G101" s="11">
        <v>178.08757</v>
      </c>
      <c r="H101" s="9">
        <v>95.155799999999999</v>
      </c>
      <c r="I101" s="9">
        <v>132.78730999999999</v>
      </c>
      <c r="J101" s="9">
        <v>158.08314999999999</v>
      </c>
      <c r="K101" s="9">
        <v>99</v>
      </c>
      <c r="L101" s="9">
        <v>12</v>
      </c>
      <c r="M101" s="9">
        <v>20</v>
      </c>
    </row>
    <row r="102" spans="1:13" x14ac:dyDescent="0.35">
      <c r="A102" s="9">
        <v>91</v>
      </c>
      <c r="B102" s="11">
        <v>90.426100000000005</v>
      </c>
      <c r="C102" s="9">
        <v>43.944130000000001</v>
      </c>
      <c r="D102" s="10">
        <v>23.50356</v>
      </c>
      <c r="E102" s="11">
        <v>133.45160000000001</v>
      </c>
      <c r="F102" s="11">
        <v>107.00426</v>
      </c>
      <c r="G102" s="11">
        <v>178.35688999999999</v>
      </c>
      <c r="H102" s="9">
        <v>95.370050000000006</v>
      </c>
      <c r="I102" s="9">
        <v>133.01073</v>
      </c>
      <c r="J102" s="9">
        <v>158.32631000000001</v>
      </c>
      <c r="K102" s="9">
        <v>100</v>
      </c>
      <c r="L102" s="9">
        <v>12</v>
      </c>
      <c r="M102" s="9">
        <v>20</v>
      </c>
    </row>
    <row r="103" spans="1:13" x14ac:dyDescent="0.35">
      <c r="A103" s="9">
        <v>92</v>
      </c>
      <c r="B103" s="11">
        <v>90.61506</v>
      </c>
      <c r="C103" s="9">
        <v>44.155369999999998</v>
      </c>
      <c r="D103" s="10">
        <v>23.659520000000001</v>
      </c>
      <c r="E103" s="11">
        <v>133.66786999999999</v>
      </c>
      <c r="F103" s="11">
        <v>107.20184</v>
      </c>
      <c r="G103" s="11">
        <v>178.62359000000001</v>
      </c>
      <c r="H103" s="9">
        <v>95.582220000000007</v>
      </c>
      <c r="I103" s="9">
        <v>133.23195000000001</v>
      </c>
      <c r="J103" s="9">
        <v>158.56709000000001</v>
      </c>
      <c r="K103" s="9">
        <v>101</v>
      </c>
      <c r="L103" s="9">
        <v>12</v>
      </c>
      <c r="M103" s="9">
        <v>20</v>
      </c>
    </row>
    <row r="104" spans="1:13" x14ac:dyDescent="0.35">
      <c r="A104" s="9">
        <v>93</v>
      </c>
      <c r="B104" s="11">
        <v>90.802180000000007</v>
      </c>
      <c r="C104" s="9">
        <v>44.364640000000001</v>
      </c>
      <c r="D104" s="10">
        <v>23.813960000000002</v>
      </c>
      <c r="E104" s="11">
        <v>133.88202999999999</v>
      </c>
      <c r="F104" s="11">
        <v>107.39748</v>
      </c>
      <c r="G104" s="11">
        <v>178.88772</v>
      </c>
      <c r="H104" s="9">
        <v>95.792330000000007</v>
      </c>
      <c r="I104" s="9">
        <v>133.45101</v>
      </c>
      <c r="J104" s="9">
        <v>158.80554000000001</v>
      </c>
      <c r="K104" s="9">
        <v>102</v>
      </c>
      <c r="L104" s="9">
        <v>12</v>
      </c>
      <c r="M104" s="9">
        <v>20</v>
      </c>
    </row>
    <row r="105" spans="1:13" x14ac:dyDescent="0.35">
      <c r="A105" s="9">
        <v>94</v>
      </c>
      <c r="B105" s="11">
        <v>90.987480000000005</v>
      </c>
      <c r="C105" s="9">
        <v>44.571980000000003</v>
      </c>
      <c r="D105" s="10">
        <v>23.966909999999999</v>
      </c>
      <c r="E105" s="11">
        <v>134.09412</v>
      </c>
      <c r="F105" s="11">
        <v>107.59123</v>
      </c>
      <c r="G105" s="11">
        <v>179.14931999999999</v>
      </c>
      <c r="H105" s="9">
        <v>96.000420000000005</v>
      </c>
      <c r="I105" s="9">
        <v>133.66795999999999</v>
      </c>
      <c r="J105" s="9">
        <v>159.04168999999999</v>
      </c>
      <c r="K105" s="9">
        <v>103</v>
      </c>
      <c r="L105" s="9">
        <v>12</v>
      </c>
      <c r="M105" s="9">
        <v>20</v>
      </c>
    </row>
    <row r="106" spans="1:13" x14ac:dyDescent="0.35">
      <c r="A106" s="9">
        <v>95</v>
      </c>
      <c r="B106" s="11">
        <v>91.171009999999995</v>
      </c>
      <c r="C106" s="9">
        <v>44.777430000000003</v>
      </c>
      <c r="D106" s="10">
        <v>24.118400000000001</v>
      </c>
      <c r="E106" s="11">
        <v>134.30419000000001</v>
      </c>
      <c r="F106" s="11">
        <v>107.78313</v>
      </c>
      <c r="G106" s="11">
        <v>179.40844999999999</v>
      </c>
      <c r="H106" s="9">
        <v>96.206549999999993</v>
      </c>
      <c r="I106" s="9">
        <v>133.88284999999999</v>
      </c>
      <c r="J106" s="9">
        <v>159.27558999999999</v>
      </c>
      <c r="K106" s="9">
        <v>104</v>
      </c>
      <c r="L106" s="9">
        <v>12</v>
      </c>
      <c r="M106" s="9">
        <v>20</v>
      </c>
    </row>
    <row r="107" spans="1:13" x14ac:dyDescent="0.35">
      <c r="A107" s="9">
        <v>96</v>
      </c>
      <c r="B107" s="11">
        <v>91.352800000000002</v>
      </c>
      <c r="C107" s="9">
        <v>44.981029999999997</v>
      </c>
      <c r="D107" s="10">
        <v>24.268450000000001</v>
      </c>
      <c r="E107" s="11">
        <v>134.51227</v>
      </c>
      <c r="F107" s="11">
        <v>107.97320999999999</v>
      </c>
      <c r="G107" s="11">
        <v>179.66516999999999</v>
      </c>
      <c r="H107" s="9">
        <v>96.410749999999993</v>
      </c>
      <c r="I107" s="9">
        <v>134.09571</v>
      </c>
      <c r="J107" s="9">
        <v>159.50729999999999</v>
      </c>
      <c r="K107" s="9">
        <v>105</v>
      </c>
      <c r="L107" s="9">
        <v>12</v>
      </c>
      <c r="M107" s="9">
        <v>20</v>
      </c>
    </row>
    <row r="108" spans="1:13" x14ac:dyDescent="0.35">
      <c r="A108" s="9">
        <v>97</v>
      </c>
      <c r="B108" s="11">
        <v>91.532880000000006</v>
      </c>
      <c r="C108" s="9">
        <v>45.182810000000003</v>
      </c>
      <c r="D108" s="10">
        <v>24.417090000000002</v>
      </c>
      <c r="E108" s="11">
        <v>134.71841000000001</v>
      </c>
      <c r="F108" s="11">
        <v>108.1615</v>
      </c>
      <c r="G108" s="11">
        <v>179.91951</v>
      </c>
      <c r="H108" s="9">
        <v>96.613050000000001</v>
      </c>
      <c r="I108" s="9">
        <v>134.30658</v>
      </c>
      <c r="J108" s="9">
        <v>159.73685</v>
      </c>
      <c r="K108" s="9">
        <v>106</v>
      </c>
      <c r="L108" s="9">
        <v>12</v>
      </c>
      <c r="M108" s="9">
        <v>20</v>
      </c>
    </row>
    <row r="109" spans="1:13" x14ac:dyDescent="0.35">
      <c r="A109" s="9">
        <v>98</v>
      </c>
      <c r="B109" s="11">
        <v>91.711290000000005</v>
      </c>
      <c r="C109" s="9">
        <v>45.382809999999999</v>
      </c>
      <c r="D109" s="10">
        <v>24.564360000000001</v>
      </c>
      <c r="E109" s="11">
        <v>134.92263</v>
      </c>
      <c r="F109" s="11">
        <v>108.34805</v>
      </c>
      <c r="G109" s="11">
        <v>180.17151999999999</v>
      </c>
      <c r="H109" s="9">
        <v>96.813490000000002</v>
      </c>
      <c r="I109" s="9">
        <v>134.51551000000001</v>
      </c>
      <c r="J109" s="9">
        <v>159.96428</v>
      </c>
      <c r="K109" s="9">
        <v>107</v>
      </c>
      <c r="L109" s="9">
        <v>12</v>
      </c>
      <c r="M109" s="9">
        <v>20</v>
      </c>
    </row>
    <row r="110" spans="1:13" x14ac:dyDescent="0.35">
      <c r="A110" s="9">
        <v>99</v>
      </c>
      <c r="B110" s="11">
        <v>91.888059999999996</v>
      </c>
      <c r="C110" s="9">
        <v>45.581049999999998</v>
      </c>
      <c r="D110" s="10">
        <v>24.710270000000001</v>
      </c>
      <c r="E110" s="11">
        <v>135.12497999999999</v>
      </c>
      <c r="F110" s="11">
        <v>108.53288000000001</v>
      </c>
      <c r="G110" s="11">
        <v>180.42124999999999</v>
      </c>
      <c r="H110" s="9">
        <v>97.012119999999996</v>
      </c>
      <c r="I110" s="9">
        <v>134.72252</v>
      </c>
      <c r="J110" s="9">
        <v>160.18964</v>
      </c>
      <c r="K110" s="9">
        <v>108</v>
      </c>
      <c r="L110" s="9">
        <v>12</v>
      </c>
      <c r="M110" s="9">
        <v>20</v>
      </c>
    </row>
    <row r="111" spans="1:13" x14ac:dyDescent="0.35">
      <c r="A111" s="9">
        <v>100</v>
      </c>
      <c r="B111" s="11">
        <v>92.063220000000001</v>
      </c>
      <c r="C111" s="9">
        <v>45.77758</v>
      </c>
      <c r="D111" s="10">
        <v>24.854859999999999</v>
      </c>
      <c r="E111" s="11">
        <v>135.32550000000001</v>
      </c>
      <c r="F111" s="11">
        <v>108.71603</v>
      </c>
      <c r="G111" s="11">
        <v>180.66874000000001</v>
      </c>
      <c r="H111" s="9">
        <v>97.208950000000002</v>
      </c>
      <c r="I111" s="9">
        <v>134.92767000000001</v>
      </c>
      <c r="J111" s="9">
        <v>160.41297</v>
      </c>
      <c r="K111" s="9">
        <v>109</v>
      </c>
      <c r="L111" s="9">
        <v>12</v>
      </c>
      <c r="M111" s="9">
        <v>20</v>
      </c>
    </row>
    <row r="112" spans="1:13" x14ac:dyDescent="0.35">
      <c r="A112" s="9">
        <v>101</v>
      </c>
      <c r="B112" s="11">
        <v>92.236810000000006</v>
      </c>
      <c r="C112" s="9">
        <v>45.972430000000003</v>
      </c>
      <c r="D112" s="10">
        <v>24.998149999999999</v>
      </c>
      <c r="E112" s="11">
        <v>135.52421000000001</v>
      </c>
      <c r="F112" s="11">
        <v>108.89753</v>
      </c>
      <c r="G112" s="11">
        <v>180.91403</v>
      </c>
      <c r="K112" s="9">
        <v>110</v>
      </c>
      <c r="L112" s="9">
        <v>12</v>
      </c>
      <c r="M112" s="9">
        <v>20</v>
      </c>
    </row>
    <row r="113" spans="1:13" x14ac:dyDescent="0.35">
      <c r="A113" s="9">
        <v>102</v>
      </c>
      <c r="B113" s="11">
        <v>92.408850000000001</v>
      </c>
      <c r="C113" s="9">
        <v>46.165619999999997</v>
      </c>
      <c r="D113" s="10">
        <v>25.140160000000002</v>
      </c>
      <c r="E113" s="11">
        <v>135.72116</v>
      </c>
      <c r="F113" s="11">
        <v>109.07741</v>
      </c>
      <c r="G113" s="11">
        <v>181.15717000000001</v>
      </c>
      <c r="K113" s="9">
        <v>111</v>
      </c>
      <c r="L113" s="9">
        <v>12</v>
      </c>
      <c r="M113" s="9">
        <v>20</v>
      </c>
    </row>
    <row r="114" spans="1:13" x14ac:dyDescent="0.35">
      <c r="A114" s="9">
        <v>103</v>
      </c>
      <c r="B114" s="11">
        <v>92.579369999999997</v>
      </c>
      <c r="C114" s="9">
        <v>46.357199999999999</v>
      </c>
      <c r="D114" s="10">
        <v>25.280919999999998</v>
      </c>
      <c r="E114" s="11">
        <v>135.91638</v>
      </c>
      <c r="F114" s="11">
        <v>109.25570999999999</v>
      </c>
      <c r="G114" s="11">
        <v>181.3982</v>
      </c>
      <c r="K114" s="9">
        <v>112</v>
      </c>
      <c r="L114" s="9">
        <v>12</v>
      </c>
      <c r="M114" s="9">
        <v>20</v>
      </c>
    </row>
    <row r="115" spans="1:13" x14ac:dyDescent="0.35">
      <c r="A115" s="9">
        <v>104</v>
      </c>
      <c r="B115" s="11">
        <v>92.748400000000004</v>
      </c>
      <c r="C115" s="9">
        <v>46.547170000000001</v>
      </c>
      <c r="D115" s="10">
        <v>25.420449999999999</v>
      </c>
      <c r="E115" s="11">
        <v>136.10989000000001</v>
      </c>
      <c r="F115" s="11">
        <v>109.43245</v>
      </c>
      <c r="G115" s="11">
        <v>181.63714999999999</v>
      </c>
      <c r="K115" s="9">
        <v>113</v>
      </c>
      <c r="L115" s="9">
        <v>12</v>
      </c>
      <c r="M115" s="9">
        <v>20</v>
      </c>
    </row>
    <row r="116" spans="1:13" x14ac:dyDescent="0.35">
      <c r="A116" s="9">
        <v>105</v>
      </c>
      <c r="B116" s="11">
        <v>92.915970000000002</v>
      </c>
      <c r="C116" s="9">
        <v>46.735590000000002</v>
      </c>
      <c r="D116" s="10">
        <v>25.558779999999999</v>
      </c>
      <c r="E116" s="11">
        <v>136.30172999999999</v>
      </c>
      <c r="F116" s="11">
        <v>109.60765000000001</v>
      </c>
      <c r="G116" s="11">
        <v>181.87405000000001</v>
      </c>
      <c r="K116" s="9">
        <v>114</v>
      </c>
      <c r="L116" s="9">
        <v>12</v>
      </c>
      <c r="M116" s="9">
        <v>20</v>
      </c>
    </row>
    <row r="117" spans="1:13" x14ac:dyDescent="0.35">
      <c r="A117" s="9">
        <v>106</v>
      </c>
      <c r="B117" s="11">
        <v>93.082099999999997</v>
      </c>
      <c r="C117" s="9">
        <v>46.922460000000001</v>
      </c>
      <c r="D117" s="10">
        <v>25.695920000000001</v>
      </c>
      <c r="E117" s="11">
        <v>136.49193</v>
      </c>
      <c r="F117" s="11">
        <v>109.78136000000001</v>
      </c>
      <c r="G117" s="11">
        <v>182.10896</v>
      </c>
      <c r="K117" s="9">
        <v>115</v>
      </c>
      <c r="L117" s="9">
        <v>12</v>
      </c>
      <c r="M117" s="9">
        <v>20</v>
      </c>
    </row>
    <row r="118" spans="1:13" x14ac:dyDescent="0.35">
      <c r="A118" s="9">
        <v>107</v>
      </c>
      <c r="B118" s="11">
        <v>93.246809999999996</v>
      </c>
      <c r="C118" s="9">
        <v>47.10783</v>
      </c>
      <c r="D118" s="10">
        <v>25.831900000000001</v>
      </c>
      <c r="E118" s="11">
        <v>136.68052</v>
      </c>
      <c r="F118" s="11">
        <v>109.95359000000001</v>
      </c>
      <c r="G118" s="11">
        <v>182.34190000000001</v>
      </c>
      <c r="K118" s="9">
        <v>116</v>
      </c>
      <c r="L118" s="9">
        <v>12</v>
      </c>
      <c r="M118" s="9">
        <v>20</v>
      </c>
    </row>
    <row r="119" spans="1:13" x14ac:dyDescent="0.35">
      <c r="A119" s="9">
        <v>108</v>
      </c>
      <c r="B119" s="11">
        <v>93.410139999999998</v>
      </c>
      <c r="C119" s="9">
        <v>47.291710000000002</v>
      </c>
      <c r="D119" s="10">
        <v>25.966729999999998</v>
      </c>
      <c r="E119" s="11">
        <v>136.86752000000001</v>
      </c>
      <c r="F119" s="11">
        <v>110.12437</v>
      </c>
      <c r="G119" s="11">
        <v>182.57291000000001</v>
      </c>
      <c r="K119" s="9">
        <v>117</v>
      </c>
      <c r="L119" s="9">
        <v>12</v>
      </c>
      <c r="M119" s="9">
        <v>20</v>
      </c>
    </row>
    <row r="120" spans="1:13" x14ac:dyDescent="0.35">
      <c r="A120" s="9">
        <v>109</v>
      </c>
      <c r="B120" s="11">
        <v>93.572109999999995</v>
      </c>
      <c r="C120" s="9">
        <v>47.474130000000002</v>
      </c>
      <c r="D120" s="10">
        <v>26.100439999999999</v>
      </c>
      <c r="E120" s="11">
        <v>137.05296999999999</v>
      </c>
      <c r="F120" s="11">
        <v>110.29371999999999</v>
      </c>
      <c r="G120" s="11">
        <v>182.80202</v>
      </c>
      <c r="K120" s="9">
        <v>118</v>
      </c>
      <c r="L120" s="9">
        <v>12</v>
      </c>
      <c r="M120" s="9">
        <v>20</v>
      </c>
    </row>
    <row r="121" spans="1:13" x14ac:dyDescent="0.35">
      <c r="A121" s="9">
        <v>110</v>
      </c>
      <c r="B121" s="11">
        <v>93.732749999999996</v>
      </c>
      <c r="C121" s="9">
        <v>47.655119999999997</v>
      </c>
      <c r="D121" s="10">
        <v>26.233049999999999</v>
      </c>
      <c r="E121" s="11">
        <v>137.23688999999999</v>
      </c>
      <c r="F121" s="11">
        <v>110.46168</v>
      </c>
      <c r="G121" s="11">
        <v>183.02925999999999</v>
      </c>
      <c r="K121" s="9">
        <v>119</v>
      </c>
      <c r="L121" s="9">
        <v>12</v>
      </c>
      <c r="M121" s="9">
        <v>20</v>
      </c>
    </row>
    <row r="122" spans="1:13" x14ac:dyDescent="0.35">
      <c r="A122" s="9">
        <v>111</v>
      </c>
      <c r="B122" s="11">
        <v>93.892060000000001</v>
      </c>
      <c r="C122" s="9">
        <v>47.834699999999998</v>
      </c>
      <c r="D122" s="10">
        <v>26.364570000000001</v>
      </c>
      <c r="E122" s="11">
        <v>137.41931</v>
      </c>
      <c r="F122" s="11">
        <v>110.62826</v>
      </c>
      <c r="G122" s="11">
        <v>183.25468000000001</v>
      </c>
      <c r="K122" s="9">
        <v>120</v>
      </c>
      <c r="L122" s="9">
        <v>12</v>
      </c>
      <c r="M122" s="9">
        <v>20</v>
      </c>
    </row>
    <row r="123" spans="1:13" x14ac:dyDescent="0.35">
      <c r="A123" s="9">
        <v>112</v>
      </c>
      <c r="B123" s="11">
        <v>94.050089999999997</v>
      </c>
      <c r="C123" s="9">
        <v>48.012889999999999</v>
      </c>
      <c r="D123" s="10">
        <v>26.49503</v>
      </c>
      <c r="E123" s="11">
        <v>137.60025999999999</v>
      </c>
      <c r="F123" s="11">
        <v>110.79349000000001</v>
      </c>
      <c r="G123" s="11">
        <v>183.47828999999999</v>
      </c>
      <c r="K123" s="9">
        <v>121</v>
      </c>
      <c r="L123" s="9">
        <v>12</v>
      </c>
      <c r="M123" s="9">
        <v>20</v>
      </c>
    </row>
    <row r="124" spans="1:13" x14ac:dyDescent="0.35">
      <c r="A124" s="9">
        <v>113</v>
      </c>
      <c r="B124" s="11">
        <v>94.20684</v>
      </c>
      <c r="C124" s="9">
        <v>48.189729999999997</v>
      </c>
      <c r="D124" s="10">
        <v>26.62444</v>
      </c>
      <c r="E124" s="11">
        <v>137.77975000000001</v>
      </c>
      <c r="F124" s="11">
        <v>110.95739</v>
      </c>
      <c r="G124" s="11">
        <v>183.70013</v>
      </c>
      <c r="K124" s="9">
        <v>122</v>
      </c>
      <c r="L124" s="9">
        <v>12</v>
      </c>
      <c r="M124" s="9">
        <v>20</v>
      </c>
    </row>
    <row r="125" spans="1:13" x14ac:dyDescent="0.35">
      <c r="A125" s="9">
        <v>114</v>
      </c>
      <c r="B125" s="11">
        <v>94.362350000000006</v>
      </c>
      <c r="C125" s="9">
        <v>48.365220000000001</v>
      </c>
      <c r="D125" s="10">
        <v>26.75282</v>
      </c>
      <c r="E125" s="11">
        <v>137.95782</v>
      </c>
      <c r="F125" s="11">
        <v>111.11999</v>
      </c>
      <c r="G125" s="11">
        <v>183.92022</v>
      </c>
      <c r="K125" s="9">
        <v>123</v>
      </c>
      <c r="L125" s="9">
        <v>12</v>
      </c>
      <c r="M125" s="9">
        <v>20</v>
      </c>
    </row>
    <row r="126" spans="1:13" x14ac:dyDescent="0.35">
      <c r="A126" s="9">
        <v>115</v>
      </c>
      <c r="B126" s="11">
        <v>94.516630000000006</v>
      </c>
      <c r="C126" s="9">
        <v>48.539400000000001</v>
      </c>
      <c r="D126" s="10">
        <v>26.880189999999999</v>
      </c>
      <c r="E126" s="11">
        <v>138.13448</v>
      </c>
      <c r="F126" s="11">
        <v>111.2813</v>
      </c>
      <c r="G126" s="11">
        <v>184.13861</v>
      </c>
      <c r="K126" s="9">
        <v>124</v>
      </c>
      <c r="L126" s="9">
        <v>12</v>
      </c>
      <c r="M126" s="9">
        <v>20</v>
      </c>
    </row>
    <row r="127" spans="1:13" x14ac:dyDescent="0.35">
      <c r="A127" s="9">
        <v>116</v>
      </c>
      <c r="B127" s="11">
        <v>94.669700000000006</v>
      </c>
      <c r="C127" s="9">
        <v>48.712269999999997</v>
      </c>
      <c r="D127" s="10">
        <v>27.00656</v>
      </c>
      <c r="E127" s="11">
        <v>138.30976000000001</v>
      </c>
      <c r="F127" s="11">
        <v>111.44135</v>
      </c>
      <c r="G127" s="11">
        <v>184.35531</v>
      </c>
      <c r="K127" s="9">
        <v>125</v>
      </c>
      <c r="L127" s="9">
        <v>12</v>
      </c>
      <c r="M127" s="9">
        <v>20</v>
      </c>
    </row>
    <row r="128" spans="1:13" x14ac:dyDescent="0.35">
      <c r="A128" s="9">
        <v>117</v>
      </c>
      <c r="B128" s="11">
        <v>94.821579999999997</v>
      </c>
      <c r="C128" s="9">
        <v>48.883879999999998</v>
      </c>
      <c r="D128" s="10">
        <v>27.131959999999999</v>
      </c>
      <c r="E128" s="11">
        <v>138.48369</v>
      </c>
      <c r="F128" s="11">
        <v>111.60016</v>
      </c>
      <c r="G128" s="11">
        <v>184.57034999999999</v>
      </c>
      <c r="K128" s="9">
        <v>126</v>
      </c>
      <c r="L128" s="9">
        <v>12</v>
      </c>
      <c r="M128" s="9">
        <v>20</v>
      </c>
    </row>
    <row r="129" spans="1:13" x14ac:dyDescent="0.35">
      <c r="A129" s="9">
        <v>118</v>
      </c>
      <c r="B129" s="11">
        <v>94.972290000000001</v>
      </c>
      <c r="C129" s="9">
        <v>49.054220000000001</v>
      </c>
      <c r="D129" s="10">
        <v>27.25638</v>
      </c>
      <c r="E129" s="11">
        <v>138.65628000000001</v>
      </c>
      <c r="F129" s="11">
        <v>111.75774</v>
      </c>
      <c r="G129" s="11">
        <v>184.78376</v>
      </c>
      <c r="K129" s="9">
        <v>127</v>
      </c>
      <c r="L129" s="9">
        <v>12</v>
      </c>
      <c r="M129" s="9">
        <v>20</v>
      </c>
    </row>
    <row r="130" spans="1:13" x14ac:dyDescent="0.35">
      <c r="A130" s="9">
        <v>119</v>
      </c>
      <c r="B130" s="11">
        <v>95.121849999999995</v>
      </c>
      <c r="C130" s="9">
        <v>49.223329999999997</v>
      </c>
      <c r="D130" s="10">
        <v>27.37987</v>
      </c>
      <c r="E130" s="11">
        <v>138.82756000000001</v>
      </c>
      <c r="F130" s="11">
        <v>111.91412</v>
      </c>
      <c r="G130" s="11">
        <v>184.99556999999999</v>
      </c>
      <c r="K130" s="9">
        <v>128</v>
      </c>
      <c r="L130" s="9">
        <v>12</v>
      </c>
      <c r="M130" s="9">
        <v>20</v>
      </c>
    </row>
    <row r="131" spans="1:13" x14ac:dyDescent="0.35">
      <c r="A131" s="9">
        <v>120</v>
      </c>
      <c r="B131" s="11">
        <v>95.27028</v>
      </c>
      <c r="C131" s="9">
        <v>49.39123</v>
      </c>
      <c r="D131" s="10">
        <v>27.502410000000001</v>
      </c>
      <c r="E131" s="11">
        <v>138.99754999999999</v>
      </c>
      <c r="F131" s="11">
        <v>112.06932</v>
      </c>
      <c r="G131" s="11">
        <v>185.20580000000001</v>
      </c>
      <c r="K131" s="9">
        <v>129</v>
      </c>
      <c r="L131" s="9">
        <v>12</v>
      </c>
      <c r="M131" s="9">
        <v>20</v>
      </c>
    </row>
    <row r="132" spans="1:13" x14ac:dyDescent="0.35">
      <c r="A132" s="9">
        <v>121</v>
      </c>
      <c r="B132" s="11">
        <v>95.417599999999993</v>
      </c>
      <c r="C132" s="9">
        <v>49.557929999999999</v>
      </c>
      <c r="D132" s="10">
        <v>27.624040000000001</v>
      </c>
      <c r="E132" s="11">
        <v>139.16625999999999</v>
      </c>
      <c r="F132" s="11">
        <v>112.22336</v>
      </c>
      <c r="G132" s="11">
        <v>185.41446999999999</v>
      </c>
      <c r="K132" s="9">
        <v>130</v>
      </c>
      <c r="L132" s="9">
        <v>12</v>
      </c>
      <c r="M132" s="9">
        <v>20</v>
      </c>
    </row>
    <row r="133" spans="1:13" x14ac:dyDescent="0.35">
      <c r="A133" s="9">
        <v>122</v>
      </c>
      <c r="B133" s="11">
        <v>95.563820000000007</v>
      </c>
      <c r="C133" s="9">
        <v>49.72345</v>
      </c>
      <c r="D133" s="10">
        <v>27.744769999999999</v>
      </c>
      <c r="E133" s="11">
        <v>139.33372</v>
      </c>
      <c r="F133" s="11">
        <v>112.37625</v>
      </c>
      <c r="G133" s="11">
        <v>185.62162000000001</v>
      </c>
      <c r="K133" s="9">
        <v>131</v>
      </c>
      <c r="L133" s="9">
        <v>12</v>
      </c>
      <c r="M133" s="9">
        <v>20</v>
      </c>
    </row>
    <row r="134" spans="1:13" x14ac:dyDescent="0.35">
      <c r="A134" s="9">
        <v>123</v>
      </c>
      <c r="B134" s="11">
        <v>95.708969999999994</v>
      </c>
      <c r="C134" s="9">
        <v>49.887810000000002</v>
      </c>
      <c r="D134" s="10">
        <v>27.864609999999999</v>
      </c>
      <c r="E134" s="11">
        <v>139.49995000000001</v>
      </c>
      <c r="F134" s="11">
        <v>112.52800999999999</v>
      </c>
      <c r="G134" s="11">
        <v>185.82726</v>
      </c>
      <c r="K134" s="9">
        <v>132</v>
      </c>
      <c r="L134" s="9">
        <v>12</v>
      </c>
      <c r="M134" s="9">
        <v>20</v>
      </c>
    </row>
    <row r="135" spans="1:13" x14ac:dyDescent="0.35">
      <c r="A135" s="9">
        <v>124</v>
      </c>
      <c r="B135" s="11">
        <v>95.853049999999996</v>
      </c>
      <c r="C135" s="9">
        <v>50.051020000000001</v>
      </c>
      <c r="D135" s="10">
        <v>27.98357</v>
      </c>
      <c r="E135" s="11">
        <v>139.66496000000001</v>
      </c>
      <c r="F135" s="11">
        <v>112.67865999999999</v>
      </c>
      <c r="G135" s="11">
        <v>186.03140999999999</v>
      </c>
      <c r="K135" s="9">
        <v>133</v>
      </c>
      <c r="L135" s="9">
        <v>12</v>
      </c>
      <c r="M135" s="9">
        <v>20</v>
      </c>
    </row>
    <row r="136" spans="1:13" x14ac:dyDescent="0.35">
      <c r="A136" s="9">
        <v>125</v>
      </c>
      <c r="B136" s="11">
        <v>95.996080000000006</v>
      </c>
      <c r="C136" s="9">
        <v>50.21311</v>
      </c>
      <c r="D136" s="10">
        <v>28.101659999999999</v>
      </c>
      <c r="E136" s="11">
        <v>139.82877999999999</v>
      </c>
      <c r="F136" s="11">
        <v>112.82821</v>
      </c>
      <c r="G136" s="11">
        <v>186.23410999999999</v>
      </c>
      <c r="K136" s="9">
        <v>134</v>
      </c>
      <c r="L136" s="9">
        <v>12</v>
      </c>
      <c r="M136" s="9">
        <v>20</v>
      </c>
    </row>
    <row r="137" spans="1:13" x14ac:dyDescent="0.35">
      <c r="A137" s="9">
        <v>126</v>
      </c>
      <c r="B137" s="11">
        <v>96.138090000000005</v>
      </c>
      <c r="C137" s="9">
        <v>50.374090000000002</v>
      </c>
      <c r="D137" s="10">
        <v>28.218910000000001</v>
      </c>
      <c r="E137" s="11">
        <v>139.99143000000001</v>
      </c>
      <c r="F137" s="11">
        <v>112.97669</v>
      </c>
      <c r="G137" s="11">
        <v>186.43537000000001</v>
      </c>
      <c r="K137" s="9">
        <v>135</v>
      </c>
      <c r="L137" s="9">
        <v>12</v>
      </c>
      <c r="M137" s="9">
        <v>20</v>
      </c>
    </row>
    <row r="138" spans="1:13" x14ac:dyDescent="0.35">
      <c r="A138" s="9">
        <v>127</v>
      </c>
      <c r="B138" s="11">
        <v>96.279079999999993</v>
      </c>
      <c r="C138" s="9">
        <v>50.533969999999997</v>
      </c>
      <c r="D138" s="10">
        <v>28.335319999999999</v>
      </c>
      <c r="E138" s="11">
        <v>140.15290999999999</v>
      </c>
      <c r="F138" s="11">
        <v>113.12411</v>
      </c>
      <c r="G138" s="11">
        <v>186.63521</v>
      </c>
      <c r="K138" s="9">
        <v>136</v>
      </c>
      <c r="L138" s="9">
        <v>12</v>
      </c>
      <c r="M138" s="9">
        <v>20</v>
      </c>
    </row>
    <row r="139" spans="1:13" x14ac:dyDescent="0.35">
      <c r="A139" s="9">
        <v>128</v>
      </c>
      <c r="B139" s="11">
        <v>96.419070000000005</v>
      </c>
      <c r="C139" s="9">
        <v>50.692779999999999</v>
      </c>
      <c r="D139" s="10">
        <v>28.45091</v>
      </c>
      <c r="E139" s="11">
        <v>140.31325000000001</v>
      </c>
      <c r="F139" s="11">
        <v>113.27049</v>
      </c>
      <c r="G139" s="11">
        <v>186.83365000000001</v>
      </c>
      <c r="K139" s="9">
        <v>137</v>
      </c>
      <c r="L139" s="9">
        <v>12</v>
      </c>
      <c r="M139" s="9">
        <v>20</v>
      </c>
    </row>
    <row r="140" spans="1:13" x14ac:dyDescent="0.35">
      <c r="A140" s="9">
        <v>129</v>
      </c>
      <c r="B140" s="11">
        <v>96.558070000000001</v>
      </c>
      <c r="C140" s="9">
        <v>50.850529999999999</v>
      </c>
      <c r="D140" s="10">
        <v>28.56568</v>
      </c>
      <c r="E140" s="11">
        <v>140.47246999999999</v>
      </c>
      <c r="F140" s="11">
        <v>113.41583</v>
      </c>
      <c r="G140" s="11">
        <v>187.03072</v>
      </c>
      <c r="K140" s="9">
        <v>138</v>
      </c>
      <c r="L140" s="9">
        <v>12</v>
      </c>
      <c r="M140" s="9">
        <v>20</v>
      </c>
    </row>
    <row r="141" spans="1:13" x14ac:dyDescent="0.35">
      <c r="A141" s="9">
        <v>130</v>
      </c>
      <c r="B141" s="11">
        <v>96.696110000000004</v>
      </c>
      <c r="C141" s="9">
        <v>51.00723</v>
      </c>
      <c r="D141" s="10">
        <v>28.679659999999998</v>
      </c>
      <c r="E141" s="11">
        <v>140.63058000000001</v>
      </c>
      <c r="F141" s="11">
        <v>113.56016</v>
      </c>
      <c r="G141" s="11">
        <v>187.22644</v>
      </c>
      <c r="K141" s="9">
        <v>139</v>
      </c>
      <c r="L141" s="9">
        <v>12</v>
      </c>
      <c r="M141" s="9">
        <v>20</v>
      </c>
    </row>
    <row r="142" spans="1:13" x14ac:dyDescent="0.35">
      <c r="A142" s="9">
        <v>131</v>
      </c>
      <c r="B142" s="11">
        <v>96.833190000000002</v>
      </c>
      <c r="C142" s="9">
        <v>51.162909999999997</v>
      </c>
      <c r="D142" s="10">
        <v>28.792850000000001</v>
      </c>
      <c r="E142" s="11">
        <v>140.7876</v>
      </c>
      <c r="F142" s="11">
        <v>113.70349</v>
      </c>
      <c r="G142" s="11">
        <v>187.42081999999999</v>
      </c>
      <c r="K142" s="9">
        <v>140</v>
      </c>
      <c r="L142" s="9">
        <v>12</v>
      </c>
      <c r="M142" s="9">
        <v>20</v>
      </c>
    </row>
    <row r="143" spans="1:13" x14ac:dyDescent="0.35">
      <c r="A143" s="9">
        <v>132</v>
      </c>
      <c r="B143" s="11">
        <v>96.969319999999996</v>
      </c>
      <c r="C143" s="9">
        <v>51.31756</v>
      </c>
      <c r="D143" s="10">
        <v>28.905259999999998</v>
      </c>
      <c r="E143" s="11">
        <v>140.94354000000001</v>
      </c>
      <c r="F143" s="11">
        <v>113.84583000000001</v>
      </c>
      <c r="G143" s="11">
        <v>187.61387999999999</v>
      </c>
    </row>
    <row r="144" spans="1:13" x14ac:dyDescent="0.35">
      <c r="A144" s="9">
        <v>133</v>
      </c>
      <c r="B144" s="11">
        <v>97.104529999999997</v>
      </c>
      <c r="C144" s="9">
        <v>51.471209999999999</v>
      </c>
      <c r="D144" s="10">
        <v>29.0169</v>
      </c>
      <c r="E144" s="11">
        <v>141.09842</v>
      </c>
      <c r="F144" s="11">
        <v>113.98721</v>
      </c>
      <c r="G144" s="11">
        <v>187.80565000000001</v>
      </c>
    </row>
    <row r="145" spans="1:7" x14ac:dyDescent="0.35">
      <c r="A145" s="9">
        <v>134</v>
      </c>
      <c r="B145" s="11">
        <v>97.238829999999993</v>
      </c>
      <c r="C145" s="9">
        <v>51.62388</v>
      </c>
      <c r="D145" s="10">
        <v>29.127790000000001</v>
      </c>
      <c r="E145" s="11">
        <v>141.25226000000001</v>
      </c>
      <c r="F145" s="11">
        <v>114.12763</v>
      </c>
      <c r="G145" s="11">
        <v>187.99614</v>
      </c>
    </row>
    <row r="146" spans="1:7" x14ac:dyDescent="0.35">
      <c r="A146" s="9">
        <v>135</v>
      </c>
      <c r="B146" s="11">
        <v>97.372219999999999</v>
      </c>
      <c r="C146" s="9">
        <v>51.775570000000002</v>
      </c>
      <c r="D146" s="10">
        <v>29.237939999999998</v>
      </c>
      <c r="E146" s="11">
        <v>141.40505999999999</v>
      </c>
      <c r="F146" s="11">
        <v>114.2671</v>
      </c>
      <c r="G146" s="11">
        <v>188.18537000000001</v>
      </c>
    </row>
    <row r="147" spans="1:7" x14ac:dyDescent="0.35">
      <c r="A147" s="9">
        <v>136</v>
      </c>
      <c r="B147" s="11">
        <v>97.504720000000006</v>
      </c>
      <c r="C147" s="9">
        <v>51.926299999999998</v>
      </c>
      <c r="D147" s="10">
        <v>29.347349999999999</v>
      </c>
      <c r="E147" s="11">
        <v>141.55685</v>
      </c>
      <c r="F147" s="11">
        <v>114.40564999999999</v>
      </c>
      <c r="G147" s="11">
        <v>188.37334999999999</v>
      </c>
    </row>
    <row r="148" spans="1:7" x14ac:dyDescent="0.35">
      <c r="A148" s="9">
        <v>137</v>
      </c>
      <c r="B148" s="11">
        <v>97.636349999999993</v>
      </c>
      <c r="C148" s="9">
        <v>52.076090000000001</v>
      </c>
      <c r="D148" s="10">
        <v>29.456040000000002</v>
      </c>
      <c r="E148" s="11">
        <v>141.70762999999999</v>
      </c>
      <c r="F148" s="11">
        <v>114.54327000000001</v>
      </c>
      <c r="G148" s="11">
        <v>188.56011000000001</v>
      </c>
    </row>
    <row r="149" spans="1:7" x14ac:dyDescent="0.35">
      <c r="A149" s="9">
        <v>138</v>
      </c>
      <c r="B149" s="11">
        <v>97.767110000000002</v>
      </c>
      <c r="C149" s="9">
        <v>52.224930000000001</v>
      </c>
      <c r="D149" s="10">
        <v>29.564019999999999</v>
      </c>
      <c r="E149" s="11">
        <v>141.85742999999999</v>
      </c>
      <c r="F149" s="11">
        <v>114.68</v>
      </c>
      <c r="G149" s="11">
        <v>188.74566999999999</v>
      </c>
    </row>
    <row r="150" spans="1:7" x14ac:dyDescent="0.35">
      <c r="A150" s="9">
        <v>139</v>
      </c>
      <c r="B150" s="11">
        <v>97.897019999999998</v>
      </c>
      <c r="C150" s="9">
        <v>52.372860000000003</v>
      </c>
      <c r="D150" s="10">
        <v>29.671289999999999</v>
      </c>
      <c r="E150" s="11">
        <v>142.00626</v>
      </c>
      <c r="F150" s="11">
        <v>114.81583000000001</v>
      </c>
      <c r="G150" s="11">
        <v>188.93002999999999</v>
      </c>
    </row>
    <row r="151" spans="1:7" x14ac:dyDescent="0.35">
      <c r="A151" s="9">
        <v>140</v>
      </c>
      <c r="B151" s="11">
        <v>98.026089999999996</v>
      </c>
      <c r="C151" s="9">
        <v>52.519880000000001</v>
      </c>
      <c r="D151" s="10">
        <v>29.77787</v>
      </c>
      <c r="E151" s="11">
        <v>142.15412000000001</v>
      </c>
      <c r="F151" s="11">
        <v>114.95077999999999</v>
      </c>
      <c r="G151" s="11">
        <v>189.11321000000001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Sheet1</vt:lpstr>
      <vt:lpstr>K2CO3</vt:lpstr>
      <vt:lpstr>for graphs</vt:lpstr>
      <vt:lpstr>MgCl2 grph</vt:lpstr>
      <vt:lpstr>K2CO3 grph</vt:lpstr>
      <vt:lpstr>graphs for thesis</vt:lpstr>
    </vt:vector>
  </TitlesOfParts>
  <Company>none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Kimpton H.J.</dc:creator>
  <cp:lastModifiedBy>Kimpton H.J.</cp:lastModifiedBy>
  <dcterms:created xsi:type="dcterms:W3CDTF">2019-01-31T11:10:53Z</dcterms:created>
  <dcterms:modified xsi:type="dcterms:W3CDTF">2022-07-05T12:29:21Z</dcterms:modified>
</cp:coreProperties>
</file>