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tore.soton.ac.uk\users\hjk1n15\mydocuments\PhD\Reports\Thesis\Figures\"/>
    </mc:Choice>
  </mc:AlternateContent>
  <bookViews>
    <workbookView xWindow="0" yWindow="0" windowWidth="14700" windowHeight="7290"/>
  </bookViews>
  <sheets>
    <sheet name="Store sizes grph" sheetId="2" r:id="rId1"/>
    <sheet name="Store sizes" sheetId="1" r:id="rId2"/>
    <sheet name="size collector vs eff grph" sheetId="4" r:id="rId3"/>
    <sheet name="energy captured vs roof area" sheetId="5" r:id="rId4"/>
    <sheet name="Solar collection" sheetId="3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0" i="3" l="1"/>
  <c r="AD7" i="3" l="1"/>
  <c r="AD8" i="3"/>
  <c r="AD9" i="3"/>
  <c r="AD10" i="3"/>
  <c r="AD11" i="3"/>
  <c r="AD12" i="3"/>
  <c r="AD13" i="3"/>
  <c r="AD14" i="3"/>
  <c r="AD15" i="3"/>
  <c r="AD16" i="3"/>
  <c r="AD17" i="3"/>
  <c r="AD18" i="3"/>
  <c r="AD19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6" i="3"/>
  <c r="C17" i="1" l="1"/>
  <c r="C16" i="1"/>
  <c r="C13" i="1"/>
  <c r="C12" i="1"/>
  <c r="C11" i="1"/>
  <c r="C10" i="1"/>
  <c r="AE7" i="3" l="1"/>
  <c r="AE8" i="3"/>
  <c r="AE9" i="3"/>
  <c r="AE10" i="3"/>
  <c r="AE11" i="3"/>
  <c r="AE12" i="3"/>
  <c r="AE13" i="3"/>
  <c r="AE14" i="3"/>
  <c r="AE15" i="3"/>
  <c r="AE16" i="3"/>
  <c r="AE17" i="3"/>
  <c r="AE18" i="3"/>
  <c r="AE19" i="3"/>
  <c r="AE20" i="3"/>
  <c r="AE21" i="3"/>
  <c r="AE22" i="3"/>
  <c r="AE23" i="3"/>
  <c r="AE24" i="3"/>
  <c r="AE25" i="3"/>
  <c r="AE26" i="3"/>
  <c r="AE27" i="3"/>
  <c r="AE28" i="3"/>
  <c r="AE29" i="3"/>
  <c r="AE30" i="3"/>
  <c r="AE31" i="3"/>
  <c r="AE32" i="3"/>
  <c r="AE33" i="3"/>
  <c r="AE34" i="3"/>
  <c r="AE35" i="3"/>
  <c r="AE36" i="3"/>
  <c r="AE6" i="3"/>
  <c r="AC7" i="3" l="1"/>
  <c r="AC8" i="3"/>
  <c r="AC9" i="3"/>
  <c r="AC10" i="3"/>
  <c r="AC11" i="3"/>
  <c r="AC12" i="3"/>
  <c r="AC13" i="3"/>
  <c r="AC14" i="3"/>
  <c r="AC15" i="3"/>
  <c r="AC16" i="3"/>
  <c r="AC17" i="3"/>
  <c r="AC18" i="3"/>
  <c r="AC19" i="3"/>
  <c r="AC20" i="3"/>
  <c r="AC21" i="3"/>
  <c r="AC22" i="3"/>
  <c r="AC23" i="3"/>
  <c r="AC24" i="3"/>
  <c r="AC25" i="3"/>
  <c r="AC26" i="3"/>
  <c r="AC27" i="3"/>
  <c r="AC28" i="3"/>
  <c r="AC29" i="3"/>
  <c r="AC30" i="3"/>
  <c r="AC31" i="3"/>
  <c r="AC32" i="3"/>
  <c r="AC33" i="3"/>
  <c r="AC34" i="3"/>
  <c r="AC35" i="3"/>
  <c r="AC36" i="3"/>
  <c r="AC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32" i="3"/>
  <c r="AB33" i="3"/>
  <c r="AB34" i="3"/>
  <c r="AB35" i="3"/>
  <c r="AB36" i="3"/>
  <c r="AB6" i="3"/>
  <c r="AA7" i="3"/>
  <c r="AA8" i="3"/>
  <c r="AA9" i="3"/>
  <c r="AA10" i="3"/>
  <c r="AA11" i="3"/>
  <c r="AA12" i="3"/>
  <c r="AA13" i="3"/>
  <c r="AA14" i="3"/>
  <c r="AA15" i="3"/>
  <c r="AA16" i="3"/>
  <c r="AA17" i="3"/>
  <c r="AA18" i="3"/>
  <c r="AA19" i="3"/>
  <c r="AA20" i="3"/>
  <c r="AA21" i="3"/>
  <c r="AA22" i="3"/>
  <c r="AA23" i="3"/>
  <c r="AA24" i="3"/>
  <c r="AA25" i="3"/>
  <c r="AA26" i="3"/>
  <c r="AA27" i="3"/>
  <c r="AA28" i="3"/>
  <c r="AA29" i="3"/>
  <c r="AA30" i="3"/>
  <c r="AA31" i="3"/>
  <c r="AA32" i="3"/>
  <c r="AA33" i="3"/>
  <c r="AA34" i="3"/>
  <c r="AA35" i="3"/>
  <c r="AA36" i="3"/>
  <c r="AA6" i="3"/>
  <c r="G5" i="3"/>
  <c r="X5" i="3" l="1"/>
  <c r="L4" i="3"/>
  <c r="H4" i="3"/>
  <c r="H29" i="3" s="1"/>
  <c r="K5" i="3"/>
  <c r="W5" i="3" s="1"/>
  <c r="J5" i="3"/>
  <c r="V5" i="3" s="1"/>
  <c r="I5" i="3"/>
  <c r="U5" i="3" s="1"/>
  <c r="H5" i="3"/>
  <c r="T5" i="3" s="1"/>
  <c r="F5" i="3"/>
  <c r="S5" i="3" s="1"/>
  <c r="E5" i="3"/>
  <c r="R5" i="3" s="1"/>
  <c r="D5" i="3"/>
  <c r="Q5" i="3" s="1"/>
  <c r="C5" i="3"/>
  <c r="P5" i="3" s="1"/>
  <c r="B5" i="3"/>
  <c r="O5" i="3" s="1"/>
  <c r="C9" i="1"/>
  <c r="H8" i="3" l="1"/>
  <c r="H39" i="3"/>
  <c r="H43" i="3"/>
  <c r="H46" i="3"/>
  <c r="H40" i="3"/>
  <c r="H44" i="3"/>
  <c r="H42" i="3"/>
  <c r="H37" i="3"/>
  <c r="H41" i="3"/>
  <c r="H45" i="3"/>
  <c r="H38" i="3"/>
  <c r="H12" i="3"/>
  <c r="T4" i="3"/>
  <c r="H24" i="3"/>
  <c r="H35" i="3"/>
  <c r="H32" i="3"/>
  <c r="H36" i="3"/>
  <c r="H30" i="3"/>
  <c r="H9" i="3"/>
  <c r="H13" i="3"/>
  <c r="H17" i="3"/>
  <c r="H21" i="3"/>
  <c r="H25" i="3"/>
  <c r="H27" i="3"/>
  <c r="H31" i="3"/>
  <c r="H10" i="3"/>
  <c r="H14" i="3"/>
  <c r="H18" i="3"/>
  <c r="H22" i="3"/>
  <c r="H26" i="3"/>
  <c r="H33" i="3"/>
  <c r="H28" i="3"/>
  <c r="H7" i="3"/>
  <c r="H11" i="3"/>
  <c r="H15" i="3"/>
  <c r="H19" i="3"/>
  <c r="H23" i="3"/>
  <c r="H6" i="3"/>
  <c r="H20" i="3"/>
  <c r="H34" i="3"/>
  <c r="H16" i="3"/>
  <c r="F14" i="1"/>
  <c r="I14" i="1" s="1"/>
  <c r="E14" i="1"/>
  <c r="H14" i="1" s="1"/>
  <c r="D14" i="1"/>
  <c r="G14" i="1" s="1"/>
  <c r="F8" i="1"/>
  <c r="I8" i="1" s="1"/>
  <c r="F9" i="1"/>
  <c r="I9" i="1" s="1"/>
  <c r="F15" i="1"/>
  <c r="I15" i="1" s="1"/>
  <c r="E8" i="1"/>
  <c r="H8" i="1" s="1"/>
  <c r="E9" i="1"/>
  <c r="H9" i="1" s="1"/>
  <c r="E15" i="1"/>
  <c r="H15" i="1" s="1"/>
  <c r="D15" i="1"/>
  <c r="G15" i="1" s="1"/>
  <c r="D8" i="1"/>
  <c r="G8" i="1" s="1"/>
  <c r="D9" i="1"/>
  <c r="G9" i="1" s="1"/>
  <c r="D12" i="1" l="1"/>
  <c r="G12" i="1" s="1"/>
  <c r="F12" i="1"/>
  <c r="I12" i="1" s="1"/>
  <c r="E12" i="1"/>
  <c r="H12" i="1" s="1"/>
  <c r="B4" i="3"/>
  <c r="T9" i="3"/>
  <c r="T13" i="3"/>
  <c r="T17" i="3"/>
  <c r="T21" i="3"/>
  <c r="T25" i="3"/>
  <c r="T29" i="3"/>
  <c r="T33" i="3"/>
  <c r="T10" i="3"/>
  <c r="T14" i="3"/>
  <c r="T18" i="3"/>
  <c r="T22" i="3"/>
  <c r="T26" i="3"/>
  <c r="T30" i="3"/>
  <c r="T34" i="3"/>
  <c r="T7" i="3"/>
  <c r="T11" i="3"/>
  <c r="T15" i="3"/>
  <c r="T19" i="3"/>
  <c r="T23" i="3"/>
  <c r="T27" i="3"/>
  <c r="T31" i="3"/>
  <c r="T35" i="3"/>
  <c r="T16" i="3"/>
  <c r="T32" i="3"/>
  <c r="T20" i="3"/>
  <c r="T36" i="3"/>
  <c r="T8" i="3"/>
  <c r="T24" i="3"/>
  <c r="T6" i="3"/>
  <c r="X6" i="3" s="1"/>
  <c r="T12" i="3"/>
  <c r="T28" i="3"/>
  <c r="B47" i="3" l="1"/>
  <c r="B51" i="3"/>
  <c r="B55" i="3"/>
  <c r="B59" i="3"/>
  <c r="B63" i="3"/>
  <c r="B53" i="3"/>
  <c r="B61" i="3"/>
  <c r="B54" i="3"/>
  <c r="B62" i="3"/>
  <c r="B48" i="3"/>
  <c r="B52" i="3"/>
  <c r="B56" i="3"/>
  <c r="B60" i="3"/>
  <c r="B64" i="3"/>
  <c r="B49" i="3"/>
  <c r="B57" i="3"/>
  <c r="B65" i="3"/>
  <c r="B50" i="3"/>
  <c r="B58" i="3"/>
  <c r="B66" i="3"/>
  <c r="B7" i="3"/>
  <c r="B44" i="3"/>
  <c r="B45" i="3"/>
  <c r="B36" i="3"/>
  <c r="B16" i="3"/>
  <c r="B13" i="3"/>
  <c r="B32" i="3"/>
  <c r="B6" i="3"/>
  <c r="O4" i="3"/>
  <c r="B37" i="3"/>
  <c r="B46" i="3"/>
  <c r="B30" i="3"/>
  <c r="B14" i="3"/>
  <c r="B33" i="3"/>
  <c r="B40" i="3"/>
  <c r="B35" i="3"/>
  <c r="B9" i="3"/>
  <c r="B11" i="3"/>
  <c r="B39" i="3"/>
  <c r="B42" i="3"/>
  <c r="B38" i="3"/>
  <c r="B15" i="3"/>
  <c r="B29" i="3"/>
  <c r="B20" i="3"/>
  <c r="B17" i="3"/>
  <c r="B27" i="3"/>
  <c r="B22" i="3"/>
  <c r="B26" i="3"/>
  <c r="B28" i="3"/>
  <c r="B24" i="3"/>
  <c r="B43" i="3"/>
  <c r="B34" i="3"/>
  <c r="B8" i="3"/>
  <c r="B21" i="3"/>
  <c r="B31" i="3"/>
  <c r="B19" i="3"/>
  <c r="B18" i="3"/>
  <c r="B41" i="3"/>
  <c r="B23" i="3"/>
  <c r="B12" i="3"/>
  <c r="B25" i="3"/>
  <c r="B10" i="3"/>
  <c r="I4" i="3"/>
  <c r="D4" i="3"/>
  <c r="F10" i="1"/>
  <c r="I10" i="1" s="1"/>
  <c r="E10" i="1"/>
  <c r="H10" i="1" s="1"/>
  <c r="D10" i="1"/>
  <c r="G10" i="1" s="1"/>
  <c r="D47" i="3" l="1"/>
  <c r="D51" i="3"/>
  <c r="D55" i="3"/>
  <c r="D59" i="3"/>
  <c r="D63" i="3"/>
  <c r="D53" i="3"/>
  <c r="D61" i="3"/>
  <c r="D50" i="3"/>
  <c r="D58" i="3"/>
  <c r="D66" i="3"/>
  <c r="D48" i="3"/>
  <c r="D52" i="3"/>
  <c r="D56" i="3"/>
  <c r="D60" i="3"/>
  <c r="D64" i="3"/>
  <c r="D49" i="3"/>
  <c r="D57" i="3"/>
  <c r="D65" i="3"/>
  <c r="D54" i="3"/>
  <c r="D62" i="3"/>
  <c r="I37" i="3"/>
  <c r="I38" i="3"/>
  <c r="I43" i="3"/>
  <c r="I17" i="3"/>
  <c r="I25" i="3"/>
  <c r="I36" i="3"/>
  <c r="I34" i="3"/>
  <c r="I18" i="3"/>
  <c r="I7" i="3"/>
  <c r="I23" i="3"/>
  <c r="I8" i="3"/>
  <c r="I24" i="3"/>
  <c r="I21" i="3"/>
  <c r="I46" i="3"/>
  <c r="I33" i="3"/>
  <c r="I26" i="3"/>
  <c r="U4" i="3"/>
  <c r="I32" i="3"/>
  <c r="I41" i="3"/>
  <c r="I42" i="3"/>
  <c r="I40" i="3"/>
  <c r="I30" i="3"/>
  <c r="I31" i="3"/>
  <c r="I22" i="3"/>
  <c r="I11" i="3"/>
  <c r="I6" i="3"/>
  <c r="I12" i="3"/>
  <c r="I45" i="3"/>
  <c r="I13" i="3"/>
  <c r="I10" i="3"/>
  <c r="I15" i="3"/>
  <c r="I16" i="3"/>
  <c r="I9" i="3"/>
  <c r="I44" i="3"/>
  <c r="I39" i="3"/>
  <c r="I29" i="3"/>
  <c r="I27" i="3"/>
  <c r="I28" i="3"/>
  <c r="I19" i="3"/>
  <c r="I14" i="3"/>
  <c r="I20" i="3"/>
  <c r="I35" i="3"/>
  <c r="O12" i="3"/>
  <c r="O28" i="3"/>
  <c r="O13" i="3"/>
  <c r="O29" i="3"/>
  <c r="O18" i="3"/>
  <c r="O19" i="3"/>
  <c r="O22" i="3"/>
  <c r="O7" i="3"/>
  <c r="O33" i="3"/>
  <c r="O27" i="3"/>
  <c r="O31" i="3"/>
  <c r="O20" i="3"/>
  <c r="O6" i="3"/>
  <c r="O35" i="3"/>
  <c r="O24" i="3"/>
  <c r="O10" i="3"/>
  <c r="O14" i="3"/>
  <c r="O16" i="3"/>
  <c r="O32" i="3"/>
  <c r="O17" i="3"/>
  <c r="O26" i="3"/>
  <c r="O30" i="3"/>
  <c r="O36" i="3"/>
  <c r="O21" i="3"/>
  <c r="O34" i="3"/>
  <c r="O15" i="3"/>
  <c r="O8" i="3"/>
  <c r="O9" i="3"/>
  <c r="O25" i="3"/>
  <c r="O11" i="3"/>
  <c r="O23" i="3"/>
  <c r="D43" i="3"/>
  <c r="D38" i="3"/>
  <c r="D46" i="3"/>
  <c r="D35" i="3"/>
  <c r="D30" i="3"/>
  <c r="D9" i="3"/>
  <c r="D27" i="3"/>
  <c r="D18" i="3"/>
  <c r="D7" i="3"/>
  <c r="D23" i="3"/>
  <c r="D29" i="3"/>
  <c r="D20" i="3"/>
  <c r="D42" i="3"/>
  <c r="D37" i="3"/>
  <c r="D13" i="3"/>
  <c r="D32" i="3"/>
  <c r="D31" i="3"/>
  <c r="D22" i="3"/>
  <c r="D11" i="3"/>
  <c r="D6" i="3"/>
  <c r="D8" i="3"/>
  <c r="D21" i="3"/>
  <c r="D40" i="3"/>
  <c r="D41" i="3"/>
  <c r="D25" i="3"/>
  <c r="D36" i="3"/>
  <c r="D10" i="3"/>
  <c r="D26" i="3"/>
  <c r="D15" i="3"/>
  <c r="Q4" i="3"/>
  <c r="D12" i="3"/>
  <c r="D39" i="3"/>
  <c r="D45" i="3"/>
  <c r="D24" i="3"/>
  <c r="D33" i="3"/>
  <c r="D44" i="3"/>
  <c r="D14" i="3"/>
  <c r="D19" i="3"/>
  <c r="D17" i="3"/>
  <c r="D34" i="3"/>
  <c r="D16" i="3"/>
  <c r="D28" i="3"/>
  <c r="U7" i="3" l="1"/>
  <c r="U23" i="3"/>
  <c r="U8" i="3"/>
  <c r="U24" i="3"/>
  <c r="U9" i="3"/>
  <c r="U25" i="3"/>
  <c r="U14" i="3"/>
  <c r="U22" i="3"/>
  <c r="U16" i="3"/>
  <c r="U17" i="3"/>
  <c r="U18" i="3"/>
  <c r="U35" i="3"/>
  <c r="U21" i="3"/>
  <c r="U34" i="3"/>
  <c r="U11" i="3"/>
  <c r="U27" i="3"/>
  <c r="U12" i="3"/>
  <c r="U28" i="3"/>
  <c r="U13" i="3"/>
  <c r="U29" i="3"/>
  <c r="U30" i="3"/>
  <c r="U26" i="3"/>
  <c r="U15" i="3"/>
  <c r="U31" i="3"/>
  <c r="U32" i="3"/>
  <c r="U33" i="3"/>
  <c r="U10" i="3"/>
  <c r="U19" i="3"/>
  <c r="U20" i="3"/>
  <c r="U36" i="3"/>
  <c r="U6" i="3"/>
  <c r="Q10" i="3"/>
  <c r="Q26" i="3"/>
  <c r="Q11" i="3"/>
  <c r="Q27" i="3"/>
  <c r="Q16" i="3"/>
  <c r="Q17" i="3"/>
  <c r="Q20" i="3"/>
  <c r="Q21" i="3"/>
  <c r="Q18" i="3"/>
  <c r="Q19" i="3"/>
  <c r="Q32" i="3"/>
  <c r="Q36" i="3"/>
  <c r="Q22" i="3"/>
  <c r="Q23" i="3"/>
  <c r="Q9" i="3"/>
  <c r="Q13" i="3"/>
  <c r="Q14" i="3"/>
  <c r="Q30" i="3"/>
  <c r="Q15" i="3"/>
  <c r="Q31" i="3"/>
  <c r="Q24" i="3"/>
  <c r="Q25" i="3"/>
  <c r="Q28" i="3"/>
  <c r="Q6" i="3"/>
  <c r="Q34" i="3"/>
  <c r="Q35" i="3"/>
  <c r="Q33" i="3"/>
  <c r="Q29" i="3"/>
  <c r="Q7" i="3"/>
  <c r="Q8" i="3"/>
  <c r="Q12" i="3"/>
  <c r="E4" i="3" l="1"/>
  <c r="F4" i="3"/>
  <c r="C4" i="3"/>
  <c r="D11" i="1"/>
  <c r="G11" i="1"/>
  <c r="C47" i="3" l="1"/>
  <c r="C51" i="3"/>
  <c r="C55" i="3"/>
  <c r="C59" i="3"/>
  <c r="C63" i="3"/>
  <c r="C49" i="3"/>
  <c r="C57" i="3"/>
  <c r="C65" i="3"/>
  <c r="C54" i="3"/>
  <c r="C58" i="3"/>
  <c r="C66" i="3"/>
  <c r="C48" i="3"/>
  <c r="C52" i="3"/>
  <c r="C56" i="3"/>
  <c r="C60" i="3"/>
  <c r="C64" i="3"/>
  <c r="C53" i="3"/>
  <c r="C61" i="3"/>
  <c r="C50" i="3"/>
  <c r="C62" i="3"/>
  <c r="F47" i="3"/>
  <c r="F51" i="3"/>
  <c r="F55" i="3"/>
  <c r="F59" i="3"/>
  <c r="F63" i="3"/>
  <c r="F53" i="3"/>
  <c r="F61" i="3"/>
  <c r="F50" i="3"/>
  <c r="F58" i="3"/>
  <c r="F66" i="3"/>
  <c r="F48" i="3"/>
  <c r="F52" i="3"/>
  <c r="F56" i="3"/>
  <c r="F60" i="3"/>
  <c r="F64" i="3"/>
  <c r="F57" i="3"/>
  <c r="F65" i="3"/>
  <c r="F54" i="3"/>
  <c r="F62" i="3"/>
  <c r="F49" i="3"/>
  <c r="E45" i="3"/>
  <c r="E47" i="3"/>
  <c r="E51" i="3"/>
  <c r="E55" i="3"/>
  <c r="E59" i="3"/>
  <c r="E63" i="3"/>
  <c r="E49" i="3"/>
  <c r="E57" i="3"/>
  <c r="E65" i="3"/>
  <c r="E54" i="3"/>
  <c r="E62" i="3"/>
  <c r="E48" i="3"/>
  <c r="E52" i="3"/>
  <c r="E56" i="3"/>
  <c r="E60" i="3"/>
  <c r="E64" i="3"/>
  <c r="E53" i="3"/>
  <c r="E61" i="3"/>
  <c r="E50" i="3"/>
  <c r="E58" i="3"/>
  <c r="E66" i="3"/>
  <c r="D13" i="1"/>
  <c r="G13" i="1" s="1"/>
  <c r="G4" i="3"/>
  <c r="G46" i="3" s="1"/>
  <c r="F13" i="1"/>
  <c r="I13" i="1" s="1"/>
  <c r="E29" i="3"/>
  <c r="E31" i="3"/>
  <c r="E40" i="3"/>
  <c r="G24" i="3"/>
  <c r="E27" i="3"/>
  <c r="E28" i="3"/>
  <c r="E42" i="3"/>
  <c r="E19" i="3"/>
  <c r="E21" i="3"/>
  <c r="E26" i="3"/>
  <c r="G39" i="3"/>
  <c r="P4" i="3"/>
  <c r="C11" i="3"/>
  <c r="C44" i="3"/>
  <c r="C40" i="3"/>
  <c r="C19" i="3"/>
  <c r="C33" i="3"/>
  <c r="C17" i="3"/>
  <c r="C27" i="3"/>
  <c r="C18" i="3"/>
  <c r="C24" i="3"/>
  <c r="C23" i="3"/>
  <c r="C41" i="3"/>
  <c r="C43" i="3"/>
  <c r="C32" i="3"/>
  <c r="C25" i="3"/>
  <c r="C26" i="3"/>
  <c r="C8" i="3"/>
  <c r="C45" i="3"/>
  <c r="C6" i="3"/>
  <c r="C36" i="3"/>
  <c r="C34" i="3"/>
  <c r="C28" i="3"/>
  <c r="C37" i="3"/>
  <c r="C38" i="3"/>
  <c r="C39" i="3"/>
  <c r="C35" i="3"/>
  <c r="C30" i="3"/>
  <c r="C21" i="3"/>
  <c r="C31" i="3"/>
  <c r="C22" i="3"/>
  <c r="C16" i="3"/>
  <c r="C15" i="3"/>
  <c r="C29" i="3"/>
  <c r="C42" i="3"/>
  <c r="C20" i="3"/>
  <c r="C12" i="3"/>
  <c r="C9" i="3"/>
  <c r="C10" i="3"/>
  <c r="C7" i="3"/>
  <c r="C46" i="3"/>
  <c r="C13" i="3"/>
  <c r="C14" i="3"/>
  <c r="E11" i="1"/>
  <c r="H11" i="1" s="1"/>
  <c r="E13" i="1"/>
  <c r="H13" i="1" s="1"/>
  <c r="E12" i="3"/>
  <c r="E18" i="3"/>
  <c r="E14" i="3"/>
  <c r="E24" i="3"/>
  <c r="E46" i="3"/>
  <c r="E6" i="3"/>
  <c r="E36" i="3"/>
  <c r="E25" i="3"/>
  <c r="E38" i="3"/>
  <c r="E10" i="3"/>
  <c r="E41" i="3"/>
  <c r="G34" i="3"/>
  <c r="G14" i="3"/>
  <c r="G18" i="3"/>
  <c r="G36" i="3"/>
  <c r="G25" i="3"/>
  <c r="E17" i="3"/>
  <c r="E13" i="3"/>
  <c r="E35" i="3"/>
  <c r="E7" i="3"/>
  <c r="E30" i="3"/>
  <c r="E39" i="3"/>
  <c r="E16" i="3"/>
  <c r="G41" i="3"/>
  <c r="G6" i="3"/>
  <c r="E22" i="3"/>
  <c r="E43" i="3"/>
  <c r="E32" i="3"/>
  <c r="E20" i="3"/>
  <c r="G12" i="3"/>
  <c r="G21" i="3"/>
  <c r="G29" i="3"/>
  <c r="G23" i="3"/>
  <c r="F42" i="3"/>
  <c r="F21" i="3"/>
  <c r="F37" i="3"/>
  <c r="F9" i="3"/>
  <c r="S4" i="3"/>
  <c r="F34" i="3"/>
  <c r="F36" i="3"/>
  <c r="F11" i="3"/>
  <c r="F33" i="3"/>
  <c r="F17" i="3"/>
  <c r="F43" i="3"/>
  <c r="F22" i="3"/>
  <c r="F10" i="3"/>
  <c r="F24" i="3"/>
  <c r="F45" i="3"/>
  <c r="F28" i="3"/>
  <c r="F46" i="3"/>
  <c r="F30" i="3"/>
  <c r="F20" i="3"/>
  <c r="F41" i="3"/>
  <c r="F35" i="3"/>
  <c r="F23" i="3"/>
  <c r="F32" i="3"/>
  <c r="F31" i="3"/>
  <c r="F7" i="3"/>
  <c r="F25" i="3"/>
  <c r="F6" i="3"/>
  <c r="F8" i="3"/>
  <c r="F14" i="3"/>
  <c r="F44" i="3"/>
  <c r="F27" i="3"/>
  <c r="F18" i="3"/>
  <c r="F16" i="3"/>
  <c r="F29" i="3"/>
  <c r="F40" i="3"/>
  <c r="F19" i="3"/>
  <c r="F39" i="3"/>
  <c r="F38" i="3"/>
  <c r="F26" i="3"/>
  <c r="F13" i="3"/>
  <c r="F15" i="3"/>
  <c r="F12" i="3"/>
  <c r="F11" i="1"/>
  <c r="I11" i="1" s="1"/>
  <c r="R4" i="3"/>
  <c r="E23" i="3"/>
  <c r="E34" i="3"/>
  <c r="E15" i="3"/>
  <c r="E33" i="3"/>
  <c r="E9" i="3"/>
  <c r="E37" i="3"/>
  <c r="E11" i="3"/>
  <c r="E44" i="3"/>
  <c r="E8" i="3"/>
  <c r="G33" i="3"/>
  <c r="G11" i="3"/>
  <c r="G17" i="3"/>
  <c r="G28" i="3"/>
  <c r="G35" i="3" l="1"/>
  <c r="G38" i="3"/>
  <c r="G20" i="3"/>
  <c r="G45" i="3"/>
  <c r="G40" i="3"/>
  <c r="G15" i="3"/>
  <c r="G7" i="3"/>
  <c r="G32" i="3"/>
  <c r="G43" i="3"/>
  <c r="G19" i="3"/>
  <c r="G10" i="3"/>
  <c r="G9" i="3"/>
  <c r="G31" i="3"/>
  <c r="G22" i="3"/>
  <c r="G16" i="3"/>
  <c r="G44" i="3"/>
  <c r="G26" i="3"/>
  <c r="G27" i="3"/>
  <c r="G42" i="3"/>
  <c r="G8" i="3"/>
  <c r="G30" i="3"/>
  <c r="G13" i="3"/>
  <c r="G37" i="3"/>
  <c r="S27" i="3"/>
  <c r="S29" i="3"/>
  <c r="S20" i="3"/>
  <c r="S24" i="3"/>
  <c r="S31" i="3"/>
  <c r="S33" i="3"/>
  <c r="S36" i="3"/>
  <c r="S9" i="3"/>
  <c r="S28" i="3"/>
  <c r="S26" i="3"/>
  <c r="S32" i="3"/>
  <c r="S7" i="3"/>
  <c r="S11" i="3"/>
  <c r="S13" i="3"/>
  <c r="S23" i="3"/>
  <c r="S17" i="3"/>
  <c r="S8" i="3"/>
  <c r="S12" i="3"/>
  <c r="S22" i="3"/>
  <c r="S21" i="3"/>
  <c r="S25" i="3"/>
  <c r="S16" i="3"/>
  <c r="S10" i="3"/>
  <c r="S18" i="3"/>
  <c r="S34" i="3"/>
  <c r="S14" i="3"/>
  <c r="S30" i="3"/>
  <c r="S6" i="3"/>
  <c r="S19" i="3"/>
  <c r="S15" i="3"/>
  <c r="S35" i="3"/>
  <c r="R18" i="3"/>
  <c r="R28" i="3"/>
  <c r="R22" i="3"/>
  <c r="R36" i="3"/>
  <c r="R16" i="3"/>
  <c r="R32" i="3"/>
  <c r="R27" i="3"/>
  <c r="R24" i="3"/>
  <c r="R31" i="3"/>
  <c r="R11" i="3"/>
  <c r="R29" i="3"/>
  <c r="R20" i="3"/>
  <c r="R25" i="3"/>
  <c r="R34" i="3"/>
  <c r="R33" i="3"/>
  <c r="R8" i="3"/>
  <c r="R35" i="3"/>
  <c r="R23" i="3"/>
  <c r="R26" i="3"/>
  <c r="R9" i="3"/>
  <c r="R7" i="3"/>
  <c r="R21" i="3"/>
  <c r="R19" i="3"/>
  <c r="R10" i="3"/>
  <c r="R13" i="3"/>
  <c r="R12" i="3"/>
  <c r="R15" i="3"/>
  <c r="R30" i="3"/>
  <c r="R14" i="3"/>
  <c r="R17" i="3"/>
  <c r="R6" i="3"/>
  <c r="P22" i="3"/>
  <c r="P30" i="3"/>
  <c r="P11" i="3"/>
  <c r="P27" i="3"/>
  <c r="P12" i="3"/>
  <c r="P28" i="3"/>
  <c r="P17" i="3"/>
  <c r="P18" i="3"/>
  <c r="P21" i="3"/>
  <c r="P19" i="3"/>
  <c r="P35" i="3"/>
  <c r="P36" i="3"/>
  <c r="P34" i="3"/>
  <c r="P8" i="3"/>
  <c r="P10" i="3"/>
  <c r="P15" i="3"/>
  <c r="P31" i="3"/>
  <c r="P16" i="3"/>
  <c r="P32" i="3"/>
  <c r="P25" i="3"/>
  <c r="P26" i="3"/>
  <c r="P29" i="3"/>
  <c r="P20" i="3"/>
  <c r="P33" i="3"/>
  <c r="P6" i="3"/>
  <c r="P7" i="3"/>
  <c r="P23" i="3"/>
  <c r="P24" i="3"/>
  <c r="P9" i="3"/>
  <c r="P14" i="3"/>
  <c r="P13" i="3"/>
  <c r="K4" i="3"/>
  <c r="W4" i="3" s="1"/>
  <c r="J4" i="3"/>
  <c r="V4" i="3" s="1"/>
  <c r="J38" i="3"/>
  <c r="J13" i="3"/>
  <c r="J29" i="3"/>
  <c r="J24" i="3"/>
  <c r="J11" i="3"/>
  <c r="J31" i="3"/>
  <c r="J43" i="3"/>
  <c r="E17" i="1"/>
  <c r="H17" i="1" s="1"/>
  <c r="D17" i="1"/>
  <c r="G17" i="1" s="1"/>
  <c r="F17" i="1"/>
  <c r="I17" i="1" s="1"/>
  <c r="E16" i="1"/>
  <c r="H16" i="1"/>
  <c r="F16" i="1"/>
  <c r="I16" i="1" s="1"/>
  <c r="D16" i="1"/>
  <c r="G16" i="1"/>
  <c r="J8" i="3" l="1"/>
  <c r="J21" i="3"/>
  <c r="K46" i="3"/>
  <c r="J6" i="3"/>
  <c r="J32" i="3"/>
  <c r="J39" i="3"/>
  <c r="J37" i="3"/>
  <c r="J12" i="3"/>
  <c r="K23" i="3"/>
  <c r="J22" i="3"/>
  <c r="J23" i="3"/>
  <c r="J14" i="3"/>
  <c r="J27" i="3"/>
  <c r="J42" i="3"/>
  <c r="J33" i="3"/>
  <c r="J45" i="3"/>
  <c r="J15" i="3"/>
  <c r="J35" i="3"/>
  <c r="J44" i="3"/>
  <c r="K13" i="3"/>
  <c r="J19" i="3"/>
  <c r="J7" i="3"/>
  <c r="J30" i="3"/>
  <c r="J16" i="3"/>
  <c r="J25" i="3"/>
  <c r="J20" i="3"/>
  <c r="J34" i="3"/>
  <c r="J36" i="3"/>
  <c r="J26" i="3"/>
  <c r="J9" i="3"/>
  <c r="J17" i="3"/>
  <c r="J46" i="3"/>
  <c r="J10" i="3"/>
  <c r="J18" i="3"/>
  <c r="J28" i="3"/>
  <c r="J41" i="3"/>
  <c r="J40" i="3"/>
  <c r="K6" i="3"/>
  <c r="K33" i="3"/>
  <c r="K28" i="3"/>
  <c r="K25" i="3"/>
  <c r="K36" i="3"/>
  <c r="K44" i="3"/>
  <c r="K42" i="3"/>
  <c r="W9" i="3"/>
  <c r="W20" i="3"/>
  <c r="W24" i="3"/>
  <c r="W35" i="3"/>
  <c r="W8" i="3"/>
  <c r="W19" i="3"/>
  <c r="W23" i="3"/>
  <c r="W6" i="3"/>
  <c r="W22" i="3"/>
  <c r="W7" i="3"/>
  <c r="W33" i="3"/>
  <c r="W30" i="3"/>
  <c r="W32" i="3"/>
  <c r="W17" i="3"/>
  <c r="W15" i="3"/>
  <c r="W16" i="3"/>
  <c r="W11" i="3"/>
  <c r="W18" i="3"/>
  <c r="W10" i="3"/>
  <c r="W26" i="3"/>
  <c r="W21" i="3"/>
  <c r="W36" i="3"/>
  <c r="W34" i="3"/>
  <c r="W31" i="3"/>
  <c r="W29" i="3"/>
  <c r="W14" i="3"/>
  <c r="W28" i="3"/>
  <c r="W13" i="3"/>
  <c r="W12" i="3"/>
  <c r="W27" i="3"/>
  <c r="W25" i="3"/>
  <c r="V14" i="3"/>
  <c r="V18" i="3"/>
  <c r="V19" i="3"/>
  <c r="V15" i="3"/>
  <c r="V26" i="3"/>
  <c r="V29" i="3"/>
  <c r="V28" i="3"/>
  <c r="V34" i="3"/>
  <c r="V22" i="3"/>
  <c r="V25" i="3"/>
  <c r="V6" i="3"/>
  <c r="V21" i="3"/>
  <c r="V8" i="3"/>
  <c r="V16" i="3"/>
  <c r="V24" i="3"/>
  <c r="V33" i="3"/>
  <c r="V17" i="3"/>
  <c r="V11" i="3"/>
  <c r="V9" i="3"/>
  <c r="V7" i="3"/>
  <c r="V30" i="3"/>
  <c r="V13" i="3"/>
  <c r="V27" i="3"/>
  <c r="V20" i="3"/>
  <c r="V12" i="3"/>
  <c r="V23" i="3"/>
  <c r="V32" i="3"/>
  <c r="V35" i="3"/>
  <c r="V10" i="3"/>
  <c r="V31" i="3"/>
  <c r="V36" i="3"/>
  <c r="K29" i="3"/>
  <c r="K18" i="3"/>
  <c r="K21" i="3"/>
  <c r="K38" i="3"/>
  <c r="K31" i="3"/>
  <c r="K9" i="3"/>
  <c r="K41" i="3"/>
  <c r="K12" i="3"/>
  <c r="K15" i="3"/>
  <c r="K17" i="3"/>
  <c r="K45" i="3"/>
  <c r="K14" i="3"/>
  <c r="K43" i="3"/>
  <c r="K40" i="3"/>
  <c r="K20" i="3"/>
  <c r="K35" i="3"/>
  <c r="K19" i="3"/>
  <c r="K24" i="3"/>
  <c r="K26" i="3"/>
  <c r="K34" i="3"/>
  <c r="K30" i="3"/>
  <c r="K27" i="3"/>
  <c r="K37" i="3"/>
  <c r="K22" i="3"/>
  <c r="K16" i="3"/>
  <c r="K7" i="3"/>
  <c r="K10" i="3"/>
  <c r="K39" i="3"/>
  <c r="K8" i="3"/>
  <c r="K11" i="3"/>
  <c r="K32" i="3"/>
</calcChain>
</file>

<file path=xl/sharedStrings.xml><?xml version="1.0" encoding="utf-8"?>
<sst xmlns="http://schemas.openxmlformats.org/spreadsheetml/2006/main" count="56" uniqueCount="51">
  <si>
    <t>TCS</t>
  </si>
  <si>
    <t>TCS = thermochemical thermal storage</t>
  </si>
  <si>
    <t>Amount of energy stored kWh</t>
  </si>
  <si>
    <t>kWh / m3</t>
  </si>
  <si>
    <t>kWh /m3</t>
  </si>
  <si>
    <t>Cube size</t>
  </si>
  <si>
    <t>STS side length</t>
  </si>
  <si>
    <t>LTS side length</t>
  </si>
  <si>
    <t>TCS side length</t>
  </si>
  <si>
    <t>HW = hot water</t>
  </si>
  <si>
    <t>Current efficiency of 45.6%</t>
  </si>
  <si>
    <t>Amount of energy needed</t>
  </si>
  <si>
    <t>Roof area needed</t>
  </si>
  <si>
    <t>Efficiency needed to meet demand</t>
  </si>
  <si>
    <t>Solar efficiency /%</t>
  </si>
  <si>
    <t>Roof area / m2</t>
  </si>
  <si>
    <t>UK average roof area</t>
  </si>
  <si>
    <t>Amount of energy captured</t>
  </si>
  <si>
    <t>Average mine 100% efficiency, 7000 kWh</t>
  </si>
  <si>
    <t>Av mine 100% efficiency - HW, 5,400 kWh</t>
  </si>
  <si>
    <t>Scenario</t>
  </si>
  <si>
    <t>8. Average at 75% efficiency mine, 9,333 kWh</t>
  </si>
  <si>
    <t>9. Av mine -HW at 75% efficiency, 7200 kWh</t>
  </si>
  <si>
    <t>Note that also included in this data</t>
  </si>
  <si>
    <t>is values for my own house</t>
  </si>
  <si>
    <t>(not included in paper)</t>
  </si>
  <si>
    <t xml:space="preserve">Mine = </t>
  </si>
  <si>
    <t>Above average roof area (but covered in PV panels!)</t>
  </si>
  <si>
    <t>Below median demand</t>
  </si>
  <si>
    <r>
      <t xml:space="preserve">FPC </t>
    </r>
    <r>
      <rPr>
        <sz val="11"/>
        <color theme="1"/>
        <rFont val="Calibri"/>
        <family val="2"/>
      </rPr>
      <t>η</t>
    </r>
    <r>
      <rPr>
        <vertAlign val="subscript"/>
        <sz val="11"/>
        <color theme="1"/>
        <rFont val="Calibri"/>
        <family val="2"/>
      </rPr>
      <t>c</t>
    </r>
    <r>
      <rPr>
        <sz val="11"/>
        <color theme="1"/>
        <rFont val="Calibri"/>
        <family val="2"/>
      </rPr>
      <t xml:space="preserve"> = </t>
    </r>
    <r>
      <rPr>
        <sz val="11"/>
        <color theme="1"/>
        <rFont val="Calibri"/>
        <family val="2"/>
        <scheme val="minor"/>
      </rPr>
      <t>46%</t>
    </r>
  </si>
  <si>
    <r>
      <rPr>
        <sz val="11"/>
        <color theme="1"/>
        <rFont val="Calibri"/>
        <family val="2"/>
      </rPr>
      <t>η</t>
    </r>
    <r>
      <rPr>
        <vertAlign val="subscript"/>
        <sz val="11"/>
        <color theme="1"/>
        <rFont val="Calibri"/>
        <family val="2"/>
      </rPr>
      <t>c</t>
    </r>
    <r>
      <rPr>
        <sz val="11"/>
        <color theme="1"/>
        <rFont val="Calibri"/>
        <family val="2"/>
      </rPr>
      <t xml:space="preserve"> = </t>
    </r>
    <r>
      <rPr>
        <sz val="11"/>
        <color theme="1"/>
        <rFont val="Calibri"/>
        <family val="2"/>
        <scheme val="minor"/>
      </rPr>
      <t>50%</t>
    </r>
  </si>
  <si>
    <r>
      <rPr>
        <sz val="11"/>
        <color theme="1"/>
        <rFont val="Calibri"/>
        <family val="2"/>
      </rPr>
      <t>η</t>
    </r>
    <r>
      <rPr>
        <vertAlign val="subscript"/>
        <sz val="11"/>
        <color theme="1"/>
        <rFont val="Calibri"/>
        <family val="2"/>
      </rPr>
      <t>c</t>
    </r>
    <r>
      <rPr>
        <sz val="11"/>
        <color theme="1"/>
        <rFont val="Calibri"/>
        <family val="2"/>
      </rPr>
      <t xml:space="preserve"> = </t>
    </r>
    <r>
      <rPr>
        <sz val="11"/>
        <color theme="1"/>
        <rFont val="Calibri"/>
        <family val="2"/>
        <scheme val="minor"/>
      </rPr>
      <t>55%</t>
    </r>
  </si>
  <si>
    <r>
      <t xml:space="preserve">ETC </t>
    </r>
    <r>
      <rPr>
        <sz val="11"/>
        <color theme="1"/>
        <rFont val="Calibri"/>
        <family val="2"/>
      </rPr>
      <t>η</t>
    </r>
    <r>
      <rPr>
        <vertAlign val="subscript"/>
        <sz val="11"/>
        <color theme="1"/>
        <rFont val="Calibri"/>
        <family val="2"/>
      </rPr>
      <t>c</t>
    </r>
    <r>
      <rPr>
        <sz val="11"/>
        <color theme="1"/>
        <rFont val="Calibri"/>
        <family val="2"/>
      </rPr>
      <t xml:space="preserve"> = </t>
    </r>
    <r>
      <rPr>
        <sz val="11"/>
        <color theme="1"/>
        <rFont val="Calibri"/>
        <family val="2"/>
        <scheme val="minor"/>
      </rPr>
      <t>61%</t>
    </r>
  </si>
  <si>
    <r>
      <rPr>
        <sz val="11"/>
        <color theme="1"/>
        <rFont val="Calibri"/>
        <family val="2"/>
      </rPr>
      <t>η</t>
    </r>
    <r>
      <rPr>
        <vertAlign val="subscript"/>
        <sz val="11"/>
        <color theme="1"/>
        <rFont val="Calibri"/>
        <family val="2"/>
      </rPr>
      <t>c</t>
    </r>
    <r>
      <rPr>
        <sz val="11"/>
        <color theme="1"/>
        <rFont val="Calibri"/>
        <family val="2"/>
      </rPr>
      <t xml:space="preserve"> = </t>
    </r>
    <r>
      <rPr>
        <sz val="11"/>
        <color theme="1"/>
        <rFont val="Calibri"/>
        <family val="2"/>
        <scheme val="minor"/>
      </rPr>
      <t>70%</t>
    </r>
  </si>
  <si>
    <t>Data for figure 2-1</t>
  </si>
  <si>
    <t>Highlighted in yellow</t>
  </si>
  <si>
    <r>
      <t>All with solar of 1100 kWh / m</t>
    </r>
    <r>
      <rPr>
        <sz val="11"/>
        <color theme="1"/>
        <rFont val="Calibri"/>
        <family val="2"/>
      </rPr>
      <t>²</t>
    </r>
  </si>
  <si>
    <r>
      <t>Current average roof area 15 m</t>
    </r>
    <r>
      <rPr>
        <sz val="11"/>
        <color theme="1"/>
        <rFont val="Calibri"/>
        <family val="2"/>
      </rPr>
      <t>²</t>
    </r>
  </si>
  <si>
    <t>Data for figure 2-2</t>
  </si>
  <si>
    <t>Highlighted in light orange</t>
  </si>
  <si>
    <t>Data for figure 2-3 highlighted in yellow</t>
  </si>
  <si>
    <t>STES</t>
  </si>
  <si>
    <t>LTES</t>
  </si>
  <si>
    <t>STES = sensible thermal storage</t>
  </si>
  <si>
    <t>LTES = latent thermal storage</t>
  </si>
  <si>
    <t>1. 12,000 kW h</t>
  </si>
  <si>
    <t>2. 10,400 kW h</t>
  </si>
  <si>
    <t>3. 16,000 kW h</t>
  </si>
  <si>
    <t>4. 13,867 kW h</t>
  </si>
  <si>
    <t>5. 12,800 kW h</t>
  </si>
  <si>
    <t>6. 11,093 kW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</si>
</sst>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64" fontId="0" fillId="0" borderId="0" xfId="0" applyNumberFormat="1"/>
    <xf numFmtId="1" fontId="0" fillId="0" borderId="0" xfId="0" applyNumberFormat="1" applyAlignment="1">
      <alignment wrapText="1"/>
    </xf>
    <xf numFmtId="1" fontId="0" fillId="0" borderId="0" xfId="0" applyNumberFormat="1"/>
    <xf numFmtId="0" fontId="0" fillId="0" borderId="0" xfId="0" applyAlignment="1"/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Alignment="1"/>
    <xf numFmtId="164" fontId="0" fillId="2" borderId="0" xfId="0" applyNumberFormat="1" applyFill="1"/>
    <xf numFmtId="0" fontId="0" fillId="3" borderId="0" xfId="0" applyFill="1"/>
    <xf numFmtId="0" fontId="0" fillId="3" borderId="0" xfId="0" applyFill="1" applyAlignment="1">
      <alignment wrapText="1"/>
    </xf>
    <xf numFmtId="164" fontId="0" fillId="2" borderId="0" xfId="0" applyNumberForma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2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'Store sizes'!$D$7</c:f>
              <c:strCache>
                <c:ptCount val="1"/>
                <c:pt idx="0">
                  <c:v>STES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0070C0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'Store sizes'!$B$8:$B$17</c15:sqref>
                  </c15:fullRef>
                </c:ext>
              </c:extLst>
              <c:f>'Store sizes'!$B$8:$B$13</c:f>
              <c:strCache>
                <c:ptCount val="6"/>
                <c:pt idx="0">
                  <c:v>1. 12,000 kW h</c:v>
                </c:pt>
                <c:pt idx="1">
                  <c:v>2. 10,400 kW h</c:v>
                </c:pt>
                <c:pt idx="2">
                  <c:v>3. 16,000 kW h</c:v>
                </c:pt>
                <c:pt idx="3">
                  <c:v>4. 13,867 kW h</c:v>
                </c:pt>
                <c:pt idx="4">
                  <c:v>5. 12,800 kW h</c:v>
                </c:pt>
                <c:pt idx="5">
                  <c:v>6. 11,093 kW 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'Store sizes'!$D$8:$D$17</c15:sqref>
                  </c15:fullRef>
                </c:ext>
              </c:extLst>
              <c:f>'Store sizes'!$D$8:$D$13</c:f>
              <c:numCache>
                <c:formatCode>0.0</c:formatCode>
                <c:ptCount val="6"/>
                <c:pt idx="0">
                  <c:v>480</c:v>
                </c:pt>
                <c:pt idx="1">
                  <c:v>416</c:v>
                </c:pt>
                <c:pt idx="2">
                  <c:v>640</c:v>
                </c:pt>
                <c:pt idx="3">
                  <c:v>554.66666666666663</c:v>
                </c:pt>
                <c:pt idx="4">
                  <c:v>512</c:v>
                </c:pt>
                <c:pt idx="5">
                  <c:v>443.73333333333335</c:v>
                </c:pt>
              </c:numCache>
            </c:numRef>
          </c:val>
        </c:ser>
        <c:ser>
          <c:idx val="2"/>
          <c:order val="2"/>
          <c:tx>
            <c:strRef>
              <c:f>'Store sizes'!$E$7</c:f>
              <c:strCache>
                <c:ptCount val="1"/>
                <c:pt idx="0">
                  <c:v>LTES</c:v>
                </c:pt>
              </c:strCache>
            </c:strRef>
          </c:tx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'Store sizes'!$B$8:$B$17</c15:sqref>
                  </c15:fullRef>
                </c:ext>
              </c:extLst>
              <c:f>'Store sizes'!$B$8:$B$13</c:f>
              <c:strCache>
                <c:ptCount val="6"/>
                <c:pt idx="0">
                  <c:v>1. 12,000 kW h</c:v>
                </c:pt>
                <c:pt idx="1">
                  <c:v>2. 10,400 kW h</c:v>
                </c:pt>
                <c:pt idx="2">
                  <c:v>3. 16,000 kW h</c:v>
                </c:pt>
                <c:pt idx="3">
                  <c:v>4. 13,867 kW h</c:v>
                </c:pt>
                <c:pt idx="4">
                  <c:v>5. 12,800 kW h</c:v>
                </c:pt>
                <c:pt idx="5">
                  <c:v>6. 11,093 kW 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'Store sizes'!$E$8:$E$17</c15:sqref>
                  </c15:fullRef>
                </c:ext>
              </c:extLst>
              <c:f>'Store sizes'!$E$8:$E$13</c:f>
              <c:numCache>
                <c:formatCode>0.0</c:formatCode>
                <c:ptCount val="6"/>
                <c:pt idx="0">
                  <c:v>120</c:v>
                </c:pt>
                <c:pt idx="1">
                  <c:v>104</c:v>
                </c:pt>
                <c:pt idx="2">
                  <c:v>160</c:v>
                </c:pt>
                <c:pt idx="3">
                  <c:v>138.66666666666666</c:v>
                </c:pt>
                <c:pt idx="4">
                  <c:v>128</c:v>
                </c:pt>
                <c:pt idx="5">
                  <c:v>110.93333333333334</c:v>
                </c:pt>
              </c:numCache>
            </c:numRef>
          </c:val>
        </c:ser>
        <c:ser>
          <c:idx val="3"/>
          <c:order val="3"/>
          <c:tx>
            <c:strRef>
              <c:f>'Store sizes'!$F$7</c:f>
              <c:strCache>
                <c:ptCount val="1"/>
                <c:pt idx="0">
                  <c:v>TCS</c:v>
                </c:pt>
              </c:strCache>
            </c:strRef>
          </c:tx>
          <c:spPr>
            <a:pattFill prst="wdUpDiag">
              <a:fgClr>
                <a:srgbClr val="FF0000"/>
              </a:fgClr>
              <a:bgClr>
                <a:schemeClr val="bg1"/>
              </a:bgClr>
            </a:pattFill>
            <a:ln>
              <a:solidFill>
                <a:srgbClr val="FF0000"/>
              </a:solidFill>
            </a:ln>
            <a:effectLst/>
          </c:spPr>
          <c:invertIfNegative val="0"/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'Store sizes'!$B$8:$B$17</c15:sqref>
                  </c15:fullRef>
                </c:ext>
              </c:extLst>
              <c:f>'Store sizes'!$B$8:$B$13</c:f>
              <c:strCache>
                <c:ptCount val="6"/>
                <c:pt idx="0">
                  <c:v>1. 12,000 kW h</c:v>
                </c:pt>
                <c:pt idx="1">
                  <c:v>2. 10,400 kW h</c:v>
                </c:pt>
                <c:pt idx="2">
                  <c:v>3. 16,000 kW h</c:v>
                </c:pt>
                <c:pt idx="3">
                  <c:v>4. 13,867 kW h</c:v>
                </c:pt>
                <c:pt idx="4">
                  <c:v>5. 12,800 kW h</c:v>
                </c:pt>
                <c:pt idx="5">
                  <c:v>6. 11,093 kW h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'Store sizes'!$F$8:$F$17</c15:sqref>
                  </c15:fullRef>
                </c:ext>
              </c:extLst>
              <c:f>'Store sizes'!$F$8:$F$13</c:f>
              <c:numCache>
                <c:formatCode>0.0</c:formatCode>
                <c:ptCount val="6"/>
                <c:pt idx="0">
                  <c:v>40</c:v>
                </c:pt>
                <c:pt idx="1">
                  <c:v>34.666666666666664</c:v>
                </c:pt>
                <c:pt idx="2">
                  <c:v>53.333333333333336</c:v>
                </c:pt>
                <c:pt idx="3">
                  <c:v>46.222222222222221</c:v>
                </c:pt>
                <c:pt idx="4">
                  <c:v>42.666666666666664</c:v>
                </c:pt>
                <c:pt idx="5">
                  <c:v>36.977777777777781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76450816"/>
        <c:axId val="37644807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'Store sizes'!$C$7</c15:sqref>
                        </c15:formulaRef>
                      </c:ext>
                    </c:extLst>
                    <c:strCache>
                      <c:ptCount val="1"/>
                      <c:pt idx="0">
                        <c:v>Amount of energy stored kWh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'Store sizes'!$B$8:$B$17</c15:sqref>
                        </c15:fullRef>
                        <c15:formulaRef>
                          <c15:sqref>'Store sizes'!$B$8:$B$13</c15:sqref>
                        </c15:formulaRef>
                      </c:ext>
                    </c:extLst>
                    <c:strCache>
                      <c:ptCount val="6"/>
                      <c:pt idx="0">
                        <c:v>1. 12,000 kW h</c:v>
                      </c:pt>
                      <c:pt idx="1">
                        <c:v>2. 10,400 kW h</c:v>
                      </c:pt>
                      <c:pt idx="2">
                        <c:v>3. 16,000 kW h</c:v>
                      </c:pt>
                      <c:pt idx="3">
                        <c:v>4. 13,867 kW h</c:v>
                      </c:pt>
                      <c:pt idx="4">
                        <c:v>5. 12,800 kW h</c:v>
                      </c:pt>
                      <c:pt idx="5">
                        <c:v>6. 11,093 kW h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'Store sizes'!$C$8:$C$17</c15:sqref>
                        </c15:fullRef>
                        <c15:formulaRef>
                          <c15:sqref>'Store sizes'!$C$8:$C$13</c15:sqref>
                        </c15:formulaRef>
                      </c:ext>
                    </c:extLst>
                    <c:numCache>
                      <c:formatCode>0</c:formatCode>
                      <c:ptCount val="6"/>
                      <c:pt idx="0">
                        <c:v>12000</c:v>
                      </c:pt>
                      <c:pt idx="1">
                        <c:v>10400</c:v>
                      </c:pt>
                      <c:pt idx="2">
                        <c:v>16000</c:v>
                      </c:pt>
                      <c:pt idx="3">
                        <c:v>13866.666666666666</c:v>
                      </c:pt>
                      <c:pt idx="4">
                        <c:v>12800</c:v>
                      </c:pt>
                      <c:pt idx="5">
                        <c:v>11093.333333333334</c:v>
                      </c:pt>
                    </c:numCache>
                  </c:numRef>
                </c:val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'Store sizes'!$G$7</c15:sqref>
                        </c15:formulaRef>
                      </c:ext>
                    </c:extLst>
                    <c:strCache>
                      <c:ptCount val="1"/>
                      <c:pt idx="0">
                        <c:v>STS side length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'Store sizes'!$B$8:$B$17</c15:sqref>
                        </c15:fullRef>
                        <c15:formulaRef>
                          <c15:sqref>'Store sizes'!$B$8:$B$13</c15:sqref>
                        </c15:formulaRef>
                      </c:ext>
                    </c:extLst>
                    <c:strCache>
                      <c:ptCount val="6"/>
                      <c:pt idx="0">
                        <c:v>1. 12,000 kW h</c:v>
                      </c:pt>
                      <c:pt idx="1">
                        <c:v>2. 10,400 kW h</c:v>
                      </c:pt>
                      <c:pt idx="2">
                        <c:v>3. 16,000 kW h</c:v>
                      </c:pt>
                      <c:pt idx="3">
                        <c:v>4. 13,867 kW h</c:v>
                      </c:pt>
                      <c:pt idx="4">
                        <c:v>5. 12,800 kW h</c:v>
                      </c:pt>
                      <c:pt idx="5">
                        <c:v>6. 11,093 kW h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'Store sizes'!$G$8:$G$17</c15:sqref>
                        </c15:fullRef>
                        <c15:formulaRef>
                          <c15:sqref>'Store sizes'!$G$8:$G$13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7.8297352823377269</c:v>
                      </c:pt>
                      <c:pt idx="1">
                        <c:v>7.4650223136344946</c:v>
                      </c:pt>
                      <c:pt idx="2">
                        <c:v>8.6177387601275335</c:v>
                      </c:pt>
                      <c:pt idx="3">
                        <c:v>8.2163201969987174</c:v>
                      </c:pt>
                      <c:pt idx="4">
                        <c:v>7.9999999999999982</c:v>
                      </c:pt>
                      <c:pt idx="5">
                        <c:v>7.6273560159552796</c:v>
                      </c:pt>
                    </c:numCache>
                  </c:numRef>
                </c:val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'Store sizes'!$H$7</c15:sqref>
                        </c15:formulaRef>
                      </c:ext>
                    </c:extLst>
                    <c:strCache>
                      <c:ptCount val="1"/>
                      <c:pt idx="0">
                        <c:v>LTS side length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'Store sizes'!$B$8:$B$17</c15:sqref>
                        </c15:fullRef>
                        <c15:formulaRef>
                          <c15:sqref>'Store sizes'!$B$8:$B$13</c15:sqref>
                        </c15:formulaRef>
                      </c:ext>
                    </c:extLst>
                    <c:strCache>
                      <c:ptCount val="6"/>
                      <c:pt idx="0">
                        <c:v>1. 12,000 kW h</c:v>
                      </c:pt>
                      <c:pt idx="1">
                        <c:v>2. 10,400 kW h</c:v>
                      </c:pt>
                      <c:pt idx="2">
                        <c:v>3. 16,000 kW h</c:v>
                      </c:pt>
                      <c:pt idx="3">
                        <c:v>4. 13,867 kW h</c:v>
                      </c:pt>
                      <c:pt idx="4">
                        <c:v>5. 12,800 kW h</c:v>
                      </c:pt>
                      <c:pt idx="5">
                        <c:v>6. 11,093 kW h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'Store sizes'!$H$8:$H$17</c15:sqref>
                        </c15:fullRef>
                        <c15:formulaRef>
                          <c15:sqref>'Store sizes'!$H$8:$H$13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4.9324241486609397</c:v>
                      </c:pt>
                      <c:pt idx="1">
                        <c:v>4.7026693754415136</c:v>
                      </c:pt>
                      <c:pt idx="2">
                        <c:v>5.4288352331898126</c:v>
                      </c:pt>
                      <c:pt idx="3">
                        <c:v>5.1759573844375373</c:v>
                      </c:pt>
                      <c:pt idx="4">
                        <c:v>5.0396841995794919</c:v>
                      </c:pt>
                      <c:pt idx="5">
                        <c:v>4.8049331997721758</c:v>
                      </c:pt>
                    </c:numCache>
                  </c:numRef>
                </c:val>
              </c15:ser>
            </c15:filteredBarSeries>
            <c15:filteredBa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'Store sizes'!$I$7</c15:sqref>
                        </c15:formulaRef>
                      </c:ext>
                    </c:extLst>
                    <c:strCache>
                      <c:ptCount val="1"/>
                      <c:pt idx="0">
                        <c:v>TCS side length</c:v>
                      </c:pt>
                    </c:strCache>
                  </c:strRef>
                </c:tx>
                <c:spPr>
                  <a:solidFill>
                    <a:schemeClr val="accent1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'Store sizes'!$B$8:$B$17</c15:sqref>
                        </c15:fullRef>
                        <c15:formulaRef>
                          <c15:sqref>'Store sizes'!$B$8:$B$13</c15:sqref>
                        </c15:formulaRef>
                      </c:ext>
                    </c:extLst>
                    <c:strCache>
                      <c:ptCount val="6"/>
                      <c:pt idx="0">
                        <c:v>1. 12,000 kW h</c:v>
                      </c:pt>
                      <c:pt idx="1">
                        <c:v>2. 10,400 kW h</c:v>
                      </c:pt>
                      <c:pt idx="2">
                        <c:v>3. 16,000 kW h</c:v>
                      </c:pt>
                      <c:pt idx="3">
                        <c:v>4. 13,867 kW h</c:v>
                      </c:pt>
                      <c:pt idx="4">
                        <c:v>5. 12,800 kW h</c:v>
                      </c:pt>
                      <c:pt idx="5">
                        <c:v>6. 11,093 kW h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ullRef>
                          <c15:sqref>'Store sizes'!$I$8:$I$17</c15:sqref>
                        </c15:fullRef>
                        <c15:formulaRef>
                          <c15:sqref>'Store sizes'!$I$8:$I$13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3.4199518933533941</c:v>
                      </c:pt>
                      <c:pt idx="1">
                        <c:v>3.2606488310058319</c:v>
                      </c:pt>
                      <c:pt idx="2">
                        <c:v>3.7641441155241142</c:v>
                      </c:pt>
                      <c:pt idx="3">
                        <c:v>3.5888084080581892</c:v>
                      </c:pt>
                      <c:pt idx="4">
                        <c:v>3.4943218589451948</c:v>
                      </c:pt>
                      <c:pt idx="5">
                        <c:v>3.3315546065637087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3764508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Scenario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448072"/>
        <c:crosses val="autoZero"/>
        <c:auto val="1"/>
        <c:lblAlgn val="ctr"/>
        <c:lblOffset val="100"/>
        <c:noMultiLvlLbl val="0"/>
      </c:catAx>
      <c:valAx>
        <c:axId val="376448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Size</a:t>
                </a:r>
                <a:r>
                  <a:rPr lang="en-GB" baseline="0">
                    <a:solidFill>
                      <a:schemeClr val="tx1"/>
                    </a:solidFill>
                  </a:rPr>
                  <a:t> of thermal store / m</a:t>
                </a:r>
                <a:r>
                  <a:rPr lang="en-GB" baseline="30000">
                    <a:solidFill>
                      <a:schemeClr val="tx1"/>
                    </a:solidFill>
                  </a:rPr>
                  <a:t>3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45081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6045605069600324"/>
          <c:y val="8.2308052845885646E-2"/>
          <c:w val="0.11952773681557821"/>
          <c:h val="3.41198699358467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229700623079493E-2"/>
          <c:y val="2.2240944735471266E-2"/>
          <c:w val="0.91095783667868868"/>
          <c:h val="0.889495778519036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'Solar collection'!$B$5</c:f>
              <c:strCache>
                <c:ptCount val="1"/>
                <c:pt idx="0">
                  <c:v>1. 12,000 kW h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'Solar collection'!$A$6:$A$66</c:f>
              <c:numCache>
                <c:formatCode>General</c:formatCode>
                <c:ptCount val="61"/>
                <c:pt idx="0">
                  <c:v>40</c:v>
                </c:pt>
                <c:pt idx="1">
                  <c:v>41</c:v>
                </c:pt>
                <c:pt idx="2">
                  <c:v>42</c:v>
                </c:pt>
                <c:pt idx="3">
                  <c:v>43</c:v>
                </c:pt>
                <c:pt idx="4">
                  <c:v>44</c:v>
                </c:pt>
                <c:pt idx="5">
                  <c:v>45</c:v>
                </c:pt>
                <c:pt idx="6">
                  <c:v>46</c:v>
                </c:pt>
                <c:pt idx="7">
                  <c:v>47</c:v>
                </c:pt>
                <c:pt idx="8">
                  <c:v>48</c:v>
                </c:pt>
                <c:pt idx="9">
                  <c:v>49</c:v>
                </c:pt>
                <c:pt idx="10">
                  <c:v>50</c:v>
                </c:pt>
                <c:pt idx="11">
                  <c:v>51</c:v>
                </c:pt>
                <c:pt idx="12">
                  <c:v>52</c:v>
                </c:pt>
                <c:pt idx="13">
                  <c:v>53</c:v>
                </c:pt>
                <c:pt idx="14">
                  <c:v>54</c:v>
                </c:pt>
                <c:pt idx="15">
                  <c:v>55</c:v>
                </c:pt>
                <c:pt idx="16">
                  <c:v>56</c:v>
                </c:pt>
                <c:pt idx="17">
                  <c:v>57</c:v>
                </c:pt>
                <c:pt idx="18">
                  <c:v>58</c:v>
                </c:pt>
                <c:pt idx="19">
                  <c:v>59</c:v>
                </c:pt>
                <c:pt idx="20">
                  <c:v>60</c:v>
                </c:pt>
                <c:pt idx="21">
                  <c:v>61</c:v>
                </c:pt>
                <c:pt idx="22">
                  <c:v>62</c:v>
                </c:pt>
                <c:pt idx="23">
                  <c:v>63</c:v>
                </c:pt>
                <c:pt idx="24">
                  <c:v>64</c:v>
                </c:pt>
                <c:pt idx="25">
                  <c:v>65</c:v>
                </c:pt>
                <c:pt idx="26">
                  <c:v>66</c:v>
                </c:pt>
                <c:pt idx="27">
                  <c:v>67</c:v>
                </c:pt>
                <c:pt idx="28">
                  <c:v>68</c:v>
                </c:pt>
                <c:pt idx="29">
                  <c:v>69</c:v>
                </c:pt>
                <c:pt idx="30">
                  <c:v>70</c:v>
                </c:pt>
                <c:pt idx="31">
                  <c:v>71</c:v>
                </c:pt>
                <c:pt idx="32">
                  <c:v>72</c:v>
                </c:pt>
                <c:pt idx="33">
                  <c:v>73</c:v>
                </c:pt>
                <c:pt idx="34">
                  <c:v>74</c:v>
                </c:pt>
                <c:pt idx="35">
                  <c:v>75</c:v>
                </c:pt>
                <c:pt idx="36">
                  <c:v>76</c:v>
                </c:pt>
                <c:pt idx="37">
                  <c:v>77</c:v>
                </c:pt>
                <c:pt idx="38">
                  <c:v>78</c:v>
                </c:pt>
                <c:pt idx="39">
                  <c:v>79</c:v>
                </c:pt>
                <c:pt idx="40">
                  <c:v>80</c:v>
                </c:pt>
                <c:pt idx="41">
                  <c:v>81</c:v>
                </c:pt>
                <c:pt idx="42">
                  <c:v>82</c:v>
                </c:pt>
                <c:pt idx="43">
                  <c:v>83</c:v>
                </c:pt>
                <c:pt idx="44">
                  <c:v>84</c:v>
                </c:pt>
                <c:pt idx="45">
                  <c:v>85</c:v>
                </c:pt>
                <c:pt idx="46">
                  <c:v>86</c:v>
                </c:pt>
                <c:pt idx="47">
                  <c:v>87</c:v>
                </c:pt>
                <c:pt idx="48">
                  <c:v>88</c:v>
                </c:pt>
                <c:pt idx="49">
                  <c:v>89</c:v>
                </c:pt>
                <c:pt idx="50">
                  <c:v>90</c:v>
                </c:pt>
                <c:pt idx="51">
                  <c:v>91</c:v>
                </c:pt>
                <c:pt idx="52">
                  <c:v>92</c:v>
                </c:pt>
                <c:pt idx="53">
                  <c:v>93</c:v>
                </c:pt>
                <c:pt idx="54">
                  <c:v>94</c:v>
                </c:pt>
                <c:pt idx="55">
                  <c:v>95</c:v>
                </c:pt>
                <c:pt idx="56">
                  <c:v>96</c:v>
                </c:pt>
                <c:pt idx="57">
                  <c:v>97</c:v>
                </c:pt>
                <c:pt idx="58">
                  <c:v>98</c:v>
                </c:pt>
                <c:pt idx="59">
                  <c:v>99</c:v>
                </c:pt>
                <c:pt idx="60">
                  <c:v>100</c:v>
                </c:pt>
              </c:numCache>
            </c:numRef>
          </c:xVal>
          <c:yVal>
            <c:numRef>
              <c:f>'Solar collection'!$B$6:$B$66</c:f>
              <c:numCache>
                <c:formatCode>0.0</c:formatCode>
                <c:ptCount val="61"/>
                <c:pt idx="0">
                  <c:v>27.27272727272727</c:v>
                </c:pt>
                <c:pt idx="1">
                  <c:v>26.607538802660752</c:v>
                </c:pt>
                <c:pt idx="2">
                  <c:v>25.974025974025974</c:v>
                </c:pt>
                <c:pt idx="3">
                  <c:v>25.369978858350951</c:v>
                </c:pt>
                <c:pt idx="4">
                  <c:v>24.793388429752063</c:v>
                </c:pt>
                <c:pt idx="5">
                  <c:v>24.242424242424239</c:v>
                </c:pt>
                <c:pt idx="6">
                  <c:v>23.715415019762844</c:v>
                </c:pt>
                <c:pt idx="7">
                  <c:v>23.210831721470019</c:v>
                </c:pt>
                <c:pt idx="8">
                  <c:v>22.727272727272727</c:v>
                </c:pt>
                <c:pt idx="9">
                  <c:v>22.263450834879404</c:v>
                </c:pt>
                <c:pt idx="10">
                  <c:v>21.818181818181817</c:v>
                </c:pt>
                <c:pt idx="11">
                  <c:v>21.390374331550799</c:v>
                </c:pt>
                <c:pt idx="12">
                  <c:v>20.979020979020977</c:v>
                </c:pt>
                <c:pt idx="13">
                  <c:v>20.583190394511146</c:v>
                </c:pt>
                <c:pt idx="14">
                  <c:v>20.202020202020201</c:v>
                </c:pt>
                <c:pt idx="15">
                  <c:v>19.834710743801651</c:v>
                </c:pt>
                <c:pt idx="16">
                  <c:v>19.480519480519476</c:v>
                </c:pt>
                <c:pt idx="17">
                  <c:v>19.138755980861244</c:v>
                </c:pt>
                <c:pt idx="18">
                  <c:v>18.808777429467085</c:v>
                </c:pt>
                <c:pt idx="19">
                  <c:v>18.489984591679505</c:v>
                </c:pt>
                <c:pt idx="20">
                  <c:v>18.18181818181818</c:v>
                </c:pt>
                <c:pt idx="21">
                  <c:v>17.883755588673619</c:v>
                </c:pt>
                <c:pt idx="22">
                  <c:v>17.595307917888562</c:v>
                </c:pt>
                <c:pt idx="23">
                  <c:v>17.316017316017316</c:v>
                </c:pt>
                <c:pt idx="24">
                  <c:v>17.045454545454543</c:v>
                </c:pt>
                <c:pt idx="25">
                  <c:v>16.78321678321678</c:v>
                </c:pt>
                <c:pt idx="26">
                  <c:v>16.528925619834709</c:v>
                </c:pt>
                <c:pt idx="27">
                  <c:v>16.282225237449115</c:v>
                </c:pt>
                <c:pt idx="28">
                  <c:v>16.042780748663098</c:v>
                </c:pt>
                <c:pt idx="29">
                  <c:v>15.810276679841897</c:v>
                </c:pt>
                <c:pt idx="30">
                  <c:v>15.584415584415584</c:v>
                </c:pt>
                <c:pt idx="31">
                  <c:v>15.364916773367478</c:v>
                </c:pt>
                <c:pt idx="32">
                  <c:v>15.15151515151515</c:v>
                </c:pt>
                <c:pt idx="33">
                  <c:v>14.943960149439601</c:v>
                </c:pt>
                <c:pt idx="34">
                  <c:v>14.74201474201474</c:v>
                </c:pt>
                <c:pt idx="35">
                  <c:v>14.545454545454545</c:v>
                </c:pt>
                <c:pt idx="36">
                  <c:v>14.354066985645932</c:v>
                </c:pt>
                <c:pt idx="37">
                  <c:v>14.167650531286894</c:v>
                </c:pt>
                <c:pt idx="38">
                  <c:v>13.986013986013985</c:v>
                </c:pt>
                <c:pt idx="39">
                  <c:v>13.808975834292289</c:v>
                </c:pt>
                <c:pt idx="40">
                  <c:v>13.636363636363635</c:v>
                </c:pt>
                <c:pt idx="41">
                  <c:v>13.468013468013465</c:v>
                </c:pt>
                <c:pt idx="42">
                  <c:v>13.303769401330376</c:v>
                </c:pt>
                <c:pt idx="43">
                  <c:v>13.143483023001094</c:v>
                </c:pt>
                <c:pt idx="44">
                  <c:v>12.987012987012987</c:v>
                </c:pt>
                <c:pt idx="45">
                  <c:v>12.834224598930481</c:v>
                </c:pt>
                <c:pt idx="46">
                  <c:v>12.684989429175475</c:v>
                </c:pt>
                <c:pt idx="47">
                  <c:v>12.539184952978056</c:v>
                </c:pt>
                <c:pt idx="48">
                  <c:v>12.396694214876032</c:v>
                </c:pt>
                <c:pt idx="49">
                  <c:v>12.257405515832481</c:v>
                </c:pt>
                <c:pt idx="50">
                  <c:v>12.121212121212119</c:v>
                </c:pt>
                <c:pt idx="51">
                  <c:v>11.988011988011987</c:v>
                </c:pt>
                <c:pt idx="52">
                  <c:v>11.857707509881422</c:v>
                </c:pt>
                <c:pt idx="53">
                  <c:v>11.730205278592374</c:v>
                </c:pt>
                <c:pt idx="54">
                  <c:v>11.605415860735009</c:v>
                </c:pt>
                <c:pt idx="55">
                  <c:v>11.483253588516746</c:v>
                </c:pt>
                <c:pt idx="56">
                  <c:v>11.363636363636363</c:v>
                </c:pt>
                <c:pt idx="57">
                  <c:v>11.246485473289596</c:v>
                </c:pt>
                <c:pt idx="58">
                  <c:v>11.131725417439702</c:v>
                </c:pt>
                <c:pt idx="59">
                  <c:v>11.019283746556473</c:v>
                </c:pt>
                <c:pt idx="60">
                  <c:v>10.909090909090908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'Solar collection'!$D$5</c:f>
              <c:strCache>
                <c:ptCount val="1"/>
                <c:pt idx="0">
                  <c:v>3. 16,000 kW h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'Solar collection'!$A$6:$A$66</c:f>
              <c:numCache>
                <c:formatCode>General</c:formatCode>
                <c:ptCount val="61"/>
                <c:pt idx="0">
                  <c:v>40</c:v>
                </c:pt>
                <c:pt idx="1">
                  <c:v>41</c:v>
                </c:pt>
                <c:pt idx="2">
                  <c:v>42</c:v>
                </c:pt>
                <c:pt idx="3">
                  <c:v>43</c:v>
                </c:pt>
                <c:pt idx="4">
                  <c:v>44</c:v>
                </c:pt>
                <c:pt idx="5">
                  <c:v>45</c:v>
                </c:pt>
                <c:pt idx="6">
                  <c:v>46</c:v>
                </c:pt>
                <c:pt idx="7">
                  <c:v>47</c:v>
                </c:pt>
                <c:pt idx="8">
                  <c:v>48</c:v>
                </c:pt>
                <c:pt idx="9">
                  <c:v>49</c:v>
                </c:pt>
                <c:pt idx="10">
                  <c:v>50</c:v>
                </c:pt>
                <c:pt idx="11">
                  <c:v>51</c:v>
                </c:pt>
                <c:pt idx="12">
                  <c:v>52</c:v>
                </c:pt>
                <c:pt idx="13">
                  <c:v>53</c:v>
                </c:pt>
                <c:pt idx="14">
                  <c:v>54</c:v>
                </c:pt>
                <c:pt idx="15">
                  <c:v>55</c:v>
                </c:pt>
                <c:pt idx="16">
                  <c:v>56</c:v>
                </c:pt>
                <c:pt idx="17">
                  <c:v>57</c:v>
                </c:pt>
                <c:pt idx="18">
                  <c:v>58</c:v>
                </c:pt>
                <c:pt idx="19">
                  <c:v>59</c:v>
                </c:pt>
                <c:pt idx="20">
                  <c:v>60</c:v>
                </c:pt>
                <c:pt idx="21">
                  <c:v>61</c:v>
                </c:pt>
                <c:pt idx="22">
                  <c:v>62</c:v>
                </c:pt>
                <c:pt idx="23">
                  <c:v>63</c:v>
                </c:pt>
                <c:pt idx="24">
                  <c:v>64</c:v>
                </c:pt>
                <c:pt idx="25">
                  <c:v>65</c:v>
                </c:pt>
                <c:pt idx="26">
                  <c:v>66</c:v>
                </c:pt>
                <c:pt idx="27">
                  <c:v>67</c:v>
                </c:pt>
                <c:pt idx="28">
                  <c:v>68</c:v>
                </c:pt>
                <c:pt idx="29">
                  <c:v>69</c:v>
                </c:pt>
                <c:pt idx="30">
                  <c:v>70</c:v>
                </c:pt>
                <c:pt idx="31">
                  <c:v>71</c:v>
                </c:pt>
                <c:pt idx="32">
                  <c:v>72</c:v>
                </c:pt>
                <c:pt idx="33">
                  <c:v>73</c:v>
                </c:pt>
                <c:pt idx="34">
                  <c:v>74</c:v>
                </c:pt>
                <c:pt idx="35">
                  <c:v>75</c:v>
                </c:pt>
                <c:pt idx="36">
                  <c:v>76</c:v>
                </c:pt>
                <c:pt idx="37">
                  <c:v>77</c:v>
                </c:pt>
                <c:pt idx="38">
                  <c:v>78</c:v>
                </c:pt>
                <c:pt idx="39">
                  <c:v>79</c:v>
                </c:pt>
                <c:pt idx="40">
                  <c:v>80</c:v>
                </c:pt>
                <c:pt idx="41">
                  <c:v>81</c:v>
                </c:pt>
                <c:pt idx="42">
                  <c:v>82</c:v>
                </c:pt>
                <c:pt idx="43">
                  <c:v>83</c:v>
                </c:pt>
                <c:pt idx="44">
                  <c:v>84</c:v>
                </c:pt>
                <c:pt idx="45">
                  <c:v>85</c:v>
                </c:pt>
                <c:pt idx="46">
                  <c:v>86</c:v>
                </c:pt>
                <c:pt idx="47">
                  <c:v>87</c:v>
                </c:pt>
                <c:pt idx="48">
                  <c:v>88</c:v>
                </c:pt>
                <c:pt idx="49">
                  <c:v>89</c:v>
                </c:pt>
                <c:pt idx="50">
                  <c:v>90</c:v>
                </c:pt>
                <c:pt idx="51">
                  <c:v>91</c:v>
                </c:pt>
                <c:pt idx="52">
                  <c:v>92</c:v>
                </c:pt>
                <c:pt idx="53">
                  <c:v>93</c:v>
                </c:pt>
                <c:pt idx="54">
                  <c:v>94</c:v>
                </c:pt>
                <c:pt idx="55">
                  <c:v>95</c:v>
                </c:pt>
                <c:pt idx="56">
                  <c:v>96</c:v>
                </c:pt>
                <c:pt idx="57">
                  <c:v>97</c:v>
                </c:pt>
                <c:pt idx="58">
                  <c:v>98</c:v>
                </c:pt>
                <c:pt idx="59">
                  <c:v>99</c:v>
                </c:pt>
                <c:pt idx="60">
                  <c:v>100</c:v>
                </c:pt>
              </c:numCache>
            </c:numRef>
          </c:xVal>
          <c:yVal>
            <c:numRef>
              <c:f>'Solar collection'!$D$6:$D$66</c:f>
              <c:numCache>
                <c:formatCode>0.0</c:formatCode>
                <c:ptCount val="61"/>
                <c:pt idx="0">
                  <c:v>36.36363636363636</c:v>
                </c:pt>
                <c:pt idx="1">
                  <c:v>35.476718403547672</c:v>
                </c:pt>
                <c:pt idx="2">
                  <c:v>34.632034632034632</c:v>
                </c:pt>
                <c:pt idx="3">
                  <c:v>33.826638477801268</c:v>
                </c:pt>
                <c:pt idx="4">
                  <c:v>33.057851239669418</c:v>
                </c:pt>
                <c:pt idx="5">
                  <c:v>32.323232323232318</c:v>
                </c:pt>
                <c:pt idx="6">
                  <c:v>31.620553359683793</c:v>
                </c:pt>
                <c:pt idx="7">
                  <c:v>30.947775628626694</c:v>
                </c:pt>
                <c:pt idx="8">
                  <c:v>30.303030303030305</c:v>
                </c:pt>
                <c:pt idx="9">
                  <c:v>29.68460111317254</c:v>
                </c:pt>
                <c:pt idx="10">
                  <c:v>29.09090909090909</c:v>
                </c:pt>
                <c:pt idx="11">
                  <c:v>28.520499108734402</c:v>
                </c:pt>
                <c:pt idx="12">
                  <c:v>27.97202797202797</c:v>
                </c:pt>
                <c:pt idx="13">
                  <c:v>27.444253859348198</c:v>
                </c:pt>
                <c:pt idx="14">
                  <c:v>26.936026936026934</c:v>
                </c:pt>
                <c:pt idx="15">
                  <c:v>26.446280991735534</c:v>
                </c:pt>
                <c:pt idx="16">
                  <c:v>25.97402597402597</c:v>
                </c:pt>
                <c:pt idx="17">
                  <c:v>25.518341307814993</c:v>
                </c:pt>
                <c:pt idx="18">
                  <c:v>25.078369905956112</c:v>
                </c:pt>
                <c:pt idx="19">
                  <c:v>24.65331278890601</c:v>
                </c:pt>
                <c:pt idx="20">
                  <c:v>24.242424242424242</c:v>
                </c:pt>
                <c:pt idx="21">
                  <c:v>23.845007451564829</c:v>
                </c:pt>
                <c:pt idx="22">
                  <c:v>23.460410557184751</c:v>
                </c:pt>
                <c:pt idx="23">
                  <c:v>23.088023088023085</c:v>
                </c:pt>
                <c:pt idx="24">
                  <c:v>22.727272727272727</c:v>
                </c:pt>
                <c:pt idx="25">
                  <c:v>22.377622377622377</c:v>
                </c:pt>
                <c:pt idx="26">
                  <c:v>22.038567493112946</c:v>
                </c:pt>
                <c:pt idx="27">
                  <c:v>21.709633649932154</c:v>
                </c:pt>
                <c:pt idx="28">
                  <c:v>21.390374331550799</c:v>
                </c:pt>
                <c:pt idx="29">
                  <c:v>21.080368906455863</c:v>
                </c:pt>
                <c:pt idx="30">
                  <c:v>20.779220779220779</c:v>
                </c:pt>
                <c:pt idx="31">
                  <c:v>20.486555697823302</c:v>
                </c:pt>
                <c:pt idx="32">
                  <c:v>20.202020202020201</c:v>
                </c:pt>
                <c:pt idx="33">
                  <c:v>19.925280199252803</c:v>
                </c:pt>
                <c:pt idx="34">
                  <c:v>19.656019656019655</c:v>
                </c:pt>
                <c:pt idx="35">
                  <c:v>19.393939393939394</c:v>
                </c:pt>
                <c:pt idx="36">
                  <c:v>19.138755980861244</c:v>
                </c:pt>
                <c:pt idx="37">
                  <c:v>18.890200708382526</c:v>
                </c:pt>
                <c:pt idx="38">
                  <c:v>18.648018648018645</c:v>
                </c:pt>
                <c:pt idx="39">
                  <c:v>18.411967779056386</c:v>
                </c:pt>
                <c:pt idx="40">
                  <c:v>18.18181818181818</c:v>
                </c:pt>
                <c:pt idx="41">
                  <c:v>17.957351290684624</c:v>
                </c:pt>
                <c:pt idx="42">
                  <c:v>17.738359201773836</c:v>
                </c:pt>
                <c:pt idx="43">
                  <c:v>17.524644030668128</c:v>
                </c:pt>
                <c:pt idx="44">
                  <c:v>17.316017316017316</c:v>
                </c:pt>
                <c:pt idx="45">
                  <c:v>17.112299465240643</c:v>
                </c:pt>
                <c:pt idx="46">
                  <c:v>16.913319238900634</c:v>
                </c:pt>
                <c:pt idx="47">
                  <c:v>16.718913270637408</c:v>
                </c:pt>
                <c:pt idx="48">
                  <c:v>16.528925619834709</c:v>
                </c:pt>
                <c:pt idx="49">
                  <c:v>16.343207354443308</c:v>
                </c:pt>
                <c:pt idx="50">
                  <c:v>16.161616161616159</c:v>
                </c:pt>
                <c:pt idx="51">
                  <c:v>15.984015984015983</c:v>
                </c:pt>
                <c:pt idx="52">
                  <c:v>15.810276679841897</c:v>
                </c:pt>
                <c:pt idx="53">
                  <c:v>15.640273704789832</c:v>
                </c:pt>
                <c:pt idx="54">
                  <c:v>15.473887814313347</c:v>
                </c:pt>
                <c:pt idx="55">
                  <c:v>15.311004784688995</c:v>
                </c:pt>
                <c:pt idx="56">
                  <c:v>15.151515151515152</c:v>
                </c:pt>
                <c:pt idx="57">
                  <c:v>14.99531396438613</c:v>
                </c:pt>
                <c:pt idx="58">
                  <c:v>14.84230055658627</c:v>
                </c:pt>
                <c:pt idx="59">
                  <c:v>14.692378328741965</c:v>
                </c:pt>
                <c:pt idx="60">
                  <c:v>14.545454545454545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'Solar collection'!$F$5</c:f>
              <c:strCache>
                <c:ptCount val="1"/>
                <c:pt idx="0">
                  <c:v>5. 12,800 kW h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'Solar collection'!$A$6:$A$66</c:f>
              <c:numCache>
                <c:formatCode>General</c:formatCode>
                <c:ptCount val="61"/>
                <c:pt idx="0">
                  <c:v>40</c:v>
                </c:pt>
                <c:pt idx="1">
                  <c:v>41</c:v>
                </c:pt>
                <c:pt idx="2">
                  <c:v>42</c:v>
                </c:pt>
                <c:pt idx="3">
                  <c:v>43</c:v>
                </c:pt>
                <c:pt idx="4">
                  <c:v>44</c:v>
                </c:pt>
                <c:pt idx="5">
                  <c:v>45</c:v>
                </c:pt>
                <c:pt idx="6">
                  <c:v>46</c:v>
                </c:pt>
                <c:pt idx="7">
                  <c:v>47</c:v>
                </c:pt>
                <c:pt idx="8">
                  <c:v>48</c:v>
                </c:pt>
                <c:pt idx="9">
                  <c:v>49</c:v>
                </c:pt>
                <c:pt idx="10">
                  <c:v>50</c:v>
                </c:pt>
                <c:pt idx="11">
                  <c:v>51</c:v>
                </c:pt>
                <c:pt idx="12">
                  <c:v>52</c:v>
                </c:pt>
                <c:pt idx="13">
                  <c:v>53</c:v>
                </c:pt>
                <c:pt idx="14">
                  <c:v>54</c:v>
                </c:pt>
                <c:pt idx="15">
                  <c:v>55</c:v>
                </c:pt>
                <c:pt idx="16">
                  <c:v>56</c:v>
                </c:pt>
                <c:pt idx="17">
                  <c:v>57</c:v>
                </c:pt>
                <c:pt idx="18">
                  <c:v>58</c:v>
                </c:pt>
                <c:pt idx="19">
                  <c:v>59</c:v>
                </c:pt>
                <c:pt idx="20">
                  <c:v>60</c:v>
                </c:pt>
                <c:pt idx="21">
                  <c:v>61</c:v>
                </c:pt>
                <c:pt idx="22">
                  <c:v>62</c:v>
                </c:pt>
                <c:pt idx="23">
                  <c:v>63</c:v>
                </c:pt>
                <c:pt idx="24">
                  <c:v>64</c:v>
                </c:pt>
                <c:pt idx="25">
                  <c:v>65</c:v>
                </c:pt>
                <c:pt idx="26">
                  <c:v>66</c:v>
                </c:pt>
                <c:pt idx="27">
                  <c:v>67</c:v>
                </c:pt>
                <c:pt idx="28">
                  <c:v>68</c:v>
                </c:pt>
                <c:pt idx="29">
                  <c:v>69</c:v>
                </c:pt>
                <c:pt idx="30">
                  <c:v>70</c:v>
                </c:pt>
                <c:pt idx="31">
                  <c:v>71</c:v>
                </c:pt>
                <c:pt idx="32">
                  <c:v>72</c:v>
                </c:pt>
                <c:pt idx="33">
                  <c:v>73</c:v>
                </c:pt>
                <c:pt idx="34">
                  <c:v>74</c:v>
                </c:pt>
                <c:pt idx="35">
                  <c:v>75</c:v>
                </c:pt>
                <c:pt idx="36">
                  <c:v>76</c:v>
                </c:pt>
                <c:pt idx="37">
                  <c:v>77</c:v>
                </c:pt>
                <c:pt idx="38">
                  <c:v>78</c:v>
                </c:pt>
                <c:pt idx="39">
                  <c:v>79</c:v>
                </c:pt>
                <c:pt idx="40">
                  <c:v>80</c:v>
                </c:pt>
                <c:pt idx="41">
                  <c:v>81</c:v>
                </c:pt>
                <c:pt idx="42">
                  <c:v>82</c:v>
                </c:pt>
                <c:pt idx="43">
                  <c:v>83</c:v>
                </c:pt>
                <c:pt idx="44">
                  <c:v>84</c:v>
                </c:pt>
                <c:pt idx="45">
                  <c:v>85</c:v>
                </c:pt>
                <c:pt idx="46">
                  <c:v>86</c:v>
                </c:pt>
                <c:pt idx="47">
                  <c:v>87</c:v>
                </c:pt>
                <c:pt idx="48">
                  <c:v>88</c:v>
                </c:pt>
                <c:pt idx="49">
                  <c:v>89</c:v>
                </c:pt>
                <c:pt idx="50">
                  <c:v>90</c:v>
                </c:pt>
                <c:pt idx="51">
                  <c:v>91</c:v>
                </c:pt>
                <c:pt idx="52">
                  <c:v>92</c:v>
                </c:pt>
                <c:pt idx="53">
                  <c:v>93</c:v>
                </c:pt>
                <c:pt idx="54">
                  <c:v>94</c:v>
                </c:pt>
                <c:pt idx="55">
                  <c:v>95</c:v>
                </c:pt>
                <c:pt idx="56">
                  <c:v>96</c:v>
                </c:pt>
                <c:pt idx="57">
                  <c:v>97</c:v>
                </c:pt>
                <c:pt idx="58">
                  <c:v>98</c:v>
                </c:pt>
                <c:pt idx="59">
                  <c:v>99</c:v>
                </c:pt>
                <c:pt idx="60">
                  <c:v>100</c:v>
                </c:pt>
              </c:numCache>
            </c:numRef>
          </c:xVal>
          <c:yVal>
            <c:numRef>
              <c:f>'Solar collection'!$F$6:$F$66</c:f>
              <c:numCache>
                <c:formatCode>0.0</c:formatCode>
                <c:ptCount val="61"/>
                <c:pt idx="0">
                  <c:v>29.09090909090909</c:v>
                </c:pt>
                <c:pt idx="1">
                  <c:v>28.381374722838139</c:v>
                </c:pt>
                <c:pt idx="2">
                  <c:v>27.705627705627709</c:v>
                </c:pt>
                <c:pt idx="3">
                  <c:v>27.061310782241016</c:v>
                </c:pt>
                <c:pt idx="4">
                  <c:v>26.446280991735538</c:v>
                </c:pt>
                <c:pt idx="5">
                  <c:v>25.858585858585858</c:v>
                </c:pt>
                <c:pt idx="6">
                  <c:v>25.296442687747035</c:v>
                </c:pt>
                <c:pt idx="7">
                  <c:v>24.758220502901356</c:v>
                </c:pt>
                <c:pt idx="8">
                  <c:v>24.242424242424246</c:v>
                </c:pt>
                <c:pt idx="9">
                  <c:v>23.747680890538035</c:v>
                </c:pt>
                <c:pt idx="10">
                  <c:v>23.272727272727273</c:v>
                </c:pt>
                <c:pt idx="11">
                  <c:v>22.816399286987522</c:v>
                </c:pt>
                <c:pt idx="12">
                  <c:v>22.377622377622377</c:v>
                </c:pt>
                <c:pt idx="13">
                  <c:v>21.955403087478558</c:v>
                </c:pt>
                <c:pt idx="14">
                  <c:v>21.548821548821547</c:v>
                </c:pt>
                <c:pt idx="15">
                  <c:v>21.15702479338843</c:v>
                </c:pt>
                <c:pt idx="16">
                  <c:v>20.779220779220779</c:v>
                </c:pt>
                <c:pt idx="17">
                  <c:v>20.414673046251995</c:v>
                </c:pt>
                <c:pt idx="18">
                  <c:v>20.062695924764892</c:v>
                </c:pt>
                <c:pt idx="19">
                  <c:v>19.72265023112481</c:v>
                </c:pt>
                <c:pt idx="20">
                  <c:v>19.393939393939394</c:v>
                </c:pt>
                <c:pt idx="21">
                  <c:v>19.076005961251862</c:v>
                </c:pt>
                <c:pt idx="22">
                  <c:v>18.768328445747802</c:v>
                </c:pt>
                <c:pt idx="23">
                  <c:v>18.470418470418469</c:v>
                </c:pt>
                <c:pt idx="24">
                  <c:v>18.181818181818183</c:v>
                </c:pt>
                <c:pt idx="25">
                  <c:v>17.902097902097903</c:v>
                </c:pt>
                <c:pt idx="26">
                  <c:v>17.630853994490359</c:v>
                </c:pt>
                <c:pt idx="27">
                  <c:v>17.367706919945725</c:v>
                </c:pt>
                <c:pt idx="28">
                  <c:v>17.112299465240643</c:v>
                </c:pt>
                <c:pt idx="29">
                  <c:v>16.864295125164691</c:v>
                </c:pt>
                <c:pt idx="30">
                  <c:v>16.623376623376625</c:v>
                </c:pt>
                <c:pt idx="31">
                  <c:v>16.389244558258643</c:v>
                </c:pt>
                <c:pt idx="32">
                  <c:v>16.161616161616163</c:v>
                </c:pt>
                <c:pt idx="33">
                  <c:v>15.940224159402243</c:v>
                </c:pt>
                <c:pt idx="34">
                  <c:v>15.724815724815725</c:v>
                </c:pt>
                <c:pt idx="35">
                  <c:v>15.515151515151516</c:v>
                </c:pt>
                <c:pt idx="36">
                  <c:v>15.311004784688995</c:v>
                </c:pt>
                <c:pt idx="37">
                  <c:v>15.112160566706022</c:v>
                </c:pt>
                <c:pt idx="38">
                  <c:v>14.918414918414918</c:v>
                </c:pt>
                <c:pt idx="39">
                  <c:v>14.729574223245109</c:v>
                </c:pt>
                <c:pt idx="40">
                  <c:v>14.545454545454545</c:v>
                </c:pt>
                <c:pt idx="41">
                  <c:v>14.3658810325477</c:v>
                </c:pt>
                <c:pt idx="42">
                  <c:v>14.190687361419069</c:v>
                </c:pt>
                <c:pt idx="43">
                  <c:v>14.019715224534503</c:v>
                </c:pt>
                <c:pt idx="44">
                  <c:v>13.852813852813854</c:v>
                </c:pt>
                <c:pt idx="45">
                  <c:v>13.689839572192515</c:v>
                </c:pt>
                <c:pt idx="46">
                  <c:v>13.530655391120508</c:v>
                </c:pt>
                <c:pt idx="47">
                  <c:v>13.375130616509928</c:v>
                </c:pt>
                <c:pt idx="48">
                  <c:v>13.223140495867769</c:v>
                </c:pt>
                <c:pt idx="49">
                  <c:v>13.074565883554648</c:v>
                </c:pt>
                <c:pt idx="50">
                  <c:v>12.929292929292929</c:v>
                </c:pt>
                <c:pt idx="51">
                  <c:v>12.787212787212788</c:v>
                </c:pt>
                <c:pt idx="52">
                  <c:v>12.648221343873518</c:v>
                </c:pt>
                <c:pt idx="53">
                  <c:v>12.512218963831867</c:v>
                </c:pt>
                <c:pt idx="54">
                  <c:v>12.379110251450678</c:v>
                </c:pt>
                <c:pt idx="55">
                  <c:v>12.248803827751198</c:v>
                </c:pt>
                <c:pt idx="56">
                  <c:v>12.121212121212123</c:v>
                </c:pt>
                <c:pt idx="57">
                  <c:v>11.996251171508904</c:v>
                </c:pt>
                <c:pt idx="58">
                  <c:v>11.873840445269018</c:v>
                </c:pt>
                <c:pt idx="59">
                  <c:v>11.753902662993573</c:v>
                </c:pt>
                <c:pt idx="60">
                  <c:v>11.636363636363637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'Solar collection'!$L$5</c:f>
              <c:strCache>
                <c:ptCount val="1"/>
                <c:pt idx="0">
                  <c:v>UK average roof area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38"/>
              <c:layout>
                <c:manualLayout>
                  <c:x val="-2.4938874345383319E-2"/>
                  <c:y val="4.8525697604664651E-2"/>
                </c:manualLayout>
              </c:layout>
              <c:tx>
                <c:rich>
                  <a:bodyPr/>
                  <a:lstStyle/>
                  <a:p>
                    <a:fld id="{AF40000B-02DF-459C-ABEE-87B305F90621}" type="XVALUE">
                      <a:rPr lang="en-US"/>
                      <a:pPr/>
                      <a:t>[X VALUE]</a:t>
                    </a:fld>
                    <a:r>
                      <a:rPr lang="en-US"/>
                      <a:t>%</a:t>
                    </a:r>
                    <a:r>
                      <a:rPr lang="en-US" baseline="0"/>
                      <a:t>, </a:t>
                    </a:r>
                    <a:fld id="{A4587AD8-B1E5-464E-85BD-45AD6048D543}" type="YVALUE">
                      <a:rPr lang="en-US" baseline="0"/>
                      <a:pPr/>
                      <a:t>[Y VALUE]</a:t>
                    </a:fld>
                    <a:r>
                      <a:rPr lang="en-US" baseline="0"/>
                      <a:t>m</a:t>
                    </a:r>
                    <a:r>
                      <a:rPr lang="en-US" baseline="30000"/>
                      <a:t>2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dLbl>
              <c:idx val="57"/>
              <c:layout>
                <c:manualLayout>
                  <c:x val="-6.899999711006892E-2"/>
                  <c:y val="-6.6774191543943262E-2"/>
                </c:manualLayout>
              </c:layout>
              <c:tx>
                <c:rich>
                  <a:bodyPr/>
                  <a:lstStyle/>
                  <a:p>
                    <a:fld id="{6A72FCC2-745B-4138-9158-B5064AD1EED4}" type="XVALUE">
                      <a:rPr lang="en-US">
                        <a:solidFill>
                          <a:schemeClr val="tx1"/>
                        </a:solidFill>
                      </a:rPr>
                      <a:pPr/>
                      <a:t>[X VALUE]</a:t>
                    </a:fld>
                    <a:r>
                      <a:rPr lang="en-US">
                        <a:solidFill>
                          <a:schemeClr val="tx1"/>
                        </a:solidFill>
                      </a:rPr>
                      <a:t>%, </a:t>
                    </a:r>
                    <a:fld id="{A4A3E91C-1651-42B2-BEFC-6052E40FACB3}" type="YVALUE">
                      <a:rPr lang="en-US">
                        <a:solidFill>
                          <a:schemeClr val="tx1"/>
                        </a:solidFill>
                      </a:rPr>
                      <a:pPr/>
                      <a:t>[Y VALUE]</a:t>
                    </a:fld>
                    <a:r>
                      <a:rPr lang="en-US">
                        <a:solidFill>
                          <a:schemeClr val="tx1"/>
                        </a:solidFill>
                      </a:rPr>
                      <a:t>m2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'Solar collection'!$A$6:$A$66</c:f>
              <c:numCache>
                <c:formatCode>General</c:formatCode>
                <c:ptCount val="61"/>
                <c:pt idx="0">
                  <c:v>40</c:v>
                </c:pt>
                <c:pt idx="1">
                  <c:v>41</c:v>
                </c:pt>
                <c:pt idx="2">
                  <c:v>42</c:v>
                </c:pt>
                <c:pt idx="3">
                  <c:v>43</c:v>
                </c:pt>
                <c:pt idx="4">
                  <c:v>44</c:v>
                </c:pt>
                <c:pt idx="5">
                  <c:v>45</c:v>
                </c:pt>
                <c:pt idx="6">
                  <c:v>46</c:v>
                </c:pt>
                <c:pt idx="7">
                  <c:v>47</c:v>
                </c:pt>
                <c:pt idx="8">
                  <c:v>48</c:v>
                </c:pt>
                <c:pt idx="9">
                  <c:v>49</c:v>
                </c:pt>
                <c:pt idx="10">
                  <c:v>50</c:v>
                </c:pt>
                <c:pt idx="11">
                  <c:v>51</c:v>
                </c:pt>
                <c:pt idx="12">
                  <c:v>52</c:v>
                </c:pt>
                <c:pt idx="13">
                  <c:v>53</c:v>
                </c:pt>
                <c:pt idx="14">
                  <c:v>54</c:v>
                </c:pt>
                <c:pt idx="15">
                  <c:v>55</c:v>
                </c:pt>
                <c:pt idx="16">
                  <c:v>56</c:v>
                </c:pt>
                <c:pt idx="17">
                  <c:v>57</c:v>
                </c:pt>
                <c:pt idx="18">
                  <c:v>58</c:v>
                </c:pt>
                <c:pt idx="19">
                  <c:v>59</c:v>
                </c:pt>
                <c:pt idx="20">
                  <c:v>60</c:v>
                </c:pt>
                <c:pt idx="21">
                  <c:v>61</c:v>
                </c:pt>
                <c:pt idx="22">
                  <c:v>62</c:v>
                </c:pt>
                <c:pt idx="23">
                  <c:v>63</c:v>
                </c:pt>
                <c:pt idx="24">
                  <c:v>64</c:v>
                </c:pt>
                <c:pt idx="25">
                  <c:v>65</c:v>
                </c:pt>
                <c:pt idx="26">
                  <c:v>66</c:v>
                </c:pt>
                <c:pt idx="27">
                  <c:v>67</c:v>
                </c:pt>
                <c:pt idx="28">
                  <c:v>68</c:v>
                </c:pt>
                <c:pt idx="29">
                  <c:v>69</c:v>
                </c:pt>
                <c:pt idx="30">
                  <c:v>70</c:v>
                </c:pt>
                <c:pt idx="31">
                  <c:v>71</c:v>
                </c:pt>
                <c:pt idx="32">
                  <c:v>72</c:v>
                </c:pt>
                <c:pt idx="33">
                  <c:v>73</c:v>
                </c:pt>
                <c:pt idx="34">
                  <c:v>74</c:v>
                </c:pt>
                <c:pt idx="35">
                  <c:v>75</c:v>
                </c:pt>
                <c:pt idx="36">
                  <c:v>76</c:v>
                </c:pt>
                <c:pt idx="37">
                  <c:v>77</c:v>
                </c:pt>
                <c:pt idx="38">
                  <c:v>78</c:v>
                </c:pt>
                <c:pt idx="39">
                  <c:v>79</c:v>
                </c:pt>
                <c:pt idx="40">
                  <c:v>80</c:v>
                </c:pt>
                <c:pt idx="41">
                  <c:v>81</c:v>
                </c:pt>
                <c:pt idx="42">
                  <c:v>82</c:v>
                </c:pt>
                <c:pt idx="43">
                  <c:v>83</c:v>
                </c:pt>
                <c:pt idx="44">
                  <c:v>84</c:v>
                </c:pt>
                <c:pt idx="45">
                  <c:v>85</c:v>
                </c:pt>
                <c:pt idx="46">
                  <c:v>86</c:v>
                </c:pt>
                <c:pt idx="47">
                  <c:v>87</c:v>
                </c:pt>
                <c:pt idx="48">
                  <c:v>88</c:v>
                </c:pt>
                <c:pt idx="49">
                  <c:v>89</c:v>
                </c:pt>
                <c:pt idx="50">
                  <c:v>90</c:v>
                </c:pt>
                <c:pt idx="51">
                  <c:v>91</c:v>
                </c:pt>
                <c:pt idx="52">
                  <c:v>92</c:v>
                </c:pt>
                <c:pt idx="53">
                  <c:v>93</c:v>
                </c:pt>
                <c:pt idx="54">
                  <c:v>94</c:v>
                </c:pt>
                <c:pt idx="55">
                  <c:v>95</c:v>
                </c:pt>
                <c:pt idx="56">
                  <c:v>96</c:v>
                </c:pt>
                <c:pt idx="57">
                  <c:v>97</c:v>
                </c:pt>
                <c:pt idx="58">
                  <c:v>98</c:v>
                </c:pt>
                <c:pt idx="59">
                  <c:v>99</c:v>
                </c:pt>
                <c:pt idx="60">
                  <c:v>100</c:v>
                </c:pt>
              </c:numCache>
            </c:numRef>
          </c:xVal>
          <c:yVal>
            <c:numRef>
              <c:f>'Solar collection'!$L$6:$L$66</c:f>
              <c:numCache>
                <c:formatCode>General</c:formatCode>
                <c:ptCount val="61"/>
                <c:pt idx="0">
                  <c:v>15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15</c:v>
                </c:pt>
                <c:pt idx="39">
                  <c:v>15</c:v>
                </c:pt>
                <c:pt idx="40">
                  <c:v>15</c:v>
                </c:pt>
                <c:pt idx="41">
                  <c:v>15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15</c:v>
                </c:pt>
                <c:pt idx="46">
                  <c:v>15</c:v>
                </c:pt>
                <c:pt idx="47">
                  <c:v>15</c:v>
                </c:pt>
                <c:pt idx="48">
                  <c:v>15</c:v>
                </c:pt>
                <c:pt idx="49">
                  <c:v>15</c:v>
                </c:pt>
                <c:pt idx="50">
                  <c:v>15</c:v>
                </c:pt>
                <c:pt idx="51">
                  <c:v>15</c:v>
                </c:pt>
                <c:pt idx="52">
                  <c:v>15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986928"/>
        <c:axId val="374987712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'Solar collection'!$C$5</c15:sqref>
                        </c15:formulaRef>
                      </c:ext>
                    </c:extLst>
                    <c:strCache>
                      <c:ptCount val="1"/>
                      <c:pt idx="0">
                        <c:v>2. 10,400 kW h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dLbl>
                    <c:idx val="6"/>
                    <c:tx>
                      <c:rich>
                        <a:bodyPr/>
                        <a:lstStyle/>
                        <a:p>
                          <a:fld id="{2B8A403A-DAB5-4939-A8D8-DA12B47992D8}" type="XVALUE">
                            <a:rPr lang="en-US"/>
                            <a:pPr/>
                            <a:t>[X VALUE]</a:t>
                          </a:fld>
                          <a:r>
                            <a:rPr lang="en-US" baseline="0"/>
                            <a:t>, </a:t>
                          </a:r>
                          <a:fld id="{AC0A7EA8-3034-4BE3-8DFB-9A5C31BFC951}" type="YVALUE">
                            <a:rPr lang="en-US" baseline="0"/>
                            <a:pPr/>
                            <a:t>[Y VALUE]</a:t>
                          </a:fld>
                          <a:r>
                            <a:rPr lang="en-US" baseline="0"/>
                            <a:t>m</a:t>
                          </a:r>
                          <a:r>
                            <a:rPr lang="en-US" baseline="30000"/>
                            <a:t>2</a:t>
                          </a:r>
                        </a:p>
                      </c:rich>
                    </c:tx>
                    <c:showLegendKey val="0"/>
                    <c:showVal val="1"/>
                    <c:showCatName val="1"/>
                    <c:showSerName val="0"/>
                    <c:showPercent val="0"/>
                    <c:showBubbleSize val="0"/>
                    <c:extLst>
                      <c:ext uri="{CE6537A1-D6FC-4f65-9D91-7224C49458BB}">
                        <c15:dlblFieldTable/>
                        <c15:showDataLabelsRange val="0"/>
                      </c:ext>
                    </c:extLst>
                  </c:dLbl>
                  <c:spPr>
                    <a:solidFill>
                      <a:sysClr val="window" lastClr="FFFFFF"/>
                    </a:solidFill>
                    <a:ln>
                      <a:solidFill>
                        <a:sysClr val="windowText" lastClr="000000">
                          <a:lumMod val="25000"/>
                          <a:lumOff val="75000"/>
                        </a:sysClr>
                      </a:solidFill>
                    </a:ln>
                    <a:effectLst/>
                  </c:spPr>
                  <c:txPr>
                    <a:bodyPr rot="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200" b="0" i="0" u="none" strike="noStrike" kern="1200" baseline="0">
                          <a:solidFill>
                            <a:schemeClr val="dk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>
                      <c15:spPr xmlns:c15="http://schemas.microsoft.com/office/drawing/2012/chart">
                        <a:prstGeom prst="wedgeRectCallout">
                          <a:avLst/>
                        </a:prstGeom>
                        <a:noFill/>
                        <a:ln>
                          <a:noFill/>
                        </a:ln>
                      </c15:spPr>
                      <c15:showLeaderLines val="0"/>
                    </c:ext>
                  </c:extLst>
                </c:dLbls>
                <c:xVal>
                  <c:numRef>
                    <c:extLst>
                      <c:ext uri="{02D57815-91ED-43cb-92C2-25804820EDAC}">
                        <c15:formulaRef>
                          <c15:sqref>'Solar collection'!$A$6:$A$66</c15:sqref>
                        </c15:formulaRef>
                      </c:ext>
                    </c:extLst>
                    <c:numCache>
                      <c:formatCode>General</c:formatCode>
                      <c:ptCount val="61"/>
                      <c:pt idx="0">
                        <c:v>40</c:v>
                      </c:pt>
                      <c:pt idx="1">
                        <c:v>41</c:v>
                      </c:pt>
                      <c:pt idx="2">
                        <c:v>42</c:v>
                      </c:pt>
                      <c:pt idx="3">
                        <c:v>43</c:v>
                      </c:pt>
                      <c:pt idx="4">
                        <c:v>44</c:v>
                      </c:pt>
                      <c:pt idx="5">
                        <c:v>45</c:v>
                      </c:pt>
                      <c:pt idx="6">
                        <c:v>46</c:v>
                      </c:pt>
                      <c:pt idx="7">
                        <c:v>47</c:v>
                      </c:pt>
                      <c:pt idx="8">
                        <c:v>48</c:v>
                      </c:pt>
                      <c:pt idx="9">
                        <c:v>49</c:v>
                      </c:pt>
                      <c:pt idx="10">
                        <c:v>50</c:v>
                      </c:pt>
                      <c:pt idx="11">
                        <c:v>51</c:v>
                      </c:pt>
                      <c:pt idx="12">
                        <c:v>52</c:v>
                      </c:pt>
                      <c:pt idx="13">
                        <c:v>53</c:v>
                      </c:pt>
                      <c:pt idx="14">
                        <c:v>54</c:v>
                      </c:pt>
                      <c:pt idx="15">
                        <c:v>55</c:v>
                      </c:pt>
                      <c:pt idx="16">
                        <c:v>56</c:v>
                      </c:pt>
                      <c:pt idx="17">
                        <c:v>57</c:v>
                      </c:pt>
                      <c:pt idx="18">
                        <c:v>58</c:v>
                      </c:pt>
                      <c:pt idx="19">
                        <c:v>59</c:v>
                      </c:pt>
                      <c:pt idx="20">
                        <c:v>60</c:v>
                      </c:pt>
                      <c:pt idx="21">
                        <c:v>61</c:v>
                      </c:pt>
                      <c:pt idx="22">
                        <c:v>62</c:v>
                      </c:pt>
                      <c:pt idx="23">
                        <c:v>63</c:v>
                      </c:pt>
                      <c:pt idx="24">
                        <c:v>64</c:v>
                      </c:pt>
                      <c:pt idx="25">
                        <c:v>65</c:v>
                      </c:pt>
                      <c:pt idx="26">
                        <c:v>66</c:v>
                      </c:pt>
                      <c:pt idx="27">
                        <c:v>67</c:v>
                      </c:pt>
                      <c:pt idx="28">
                        <c:v>68</c:v>
                      </c:pt>
                      <c:pt idx="29">
                        <c:v>69</c:v>
                      </c:pt>
                      <c:pt idx="30">
                        <c:v>70</c:v>
                      </c:pt>
                      <c:pt idx="31">
                        <c:v>71</c:v>
                      </c:pt>
                      <c:pt idx="32">
                        <c:v>72</c:v>
                      </c:pt>
                      <c:pt idx="33">
                        <c:v>73</c:v>
                      </c:pt>
                      <c:pt idx="34">
                        <c:v>74</c:v>
                      </c:pt>
                      <c:pt idx="35">
                        <c:v>75</c:v>
                      </c:pt>
                      <c:pt idx="36">
                        <c:v>76</c:v>
                      </c:pt>
                      <c:pt idx="37">
                        <c:v>77</c:v>
                      </c:pt>
                      <c:pt idx="38">
                        <c:v>78</c:v>
                      </c:pt>
                      <c:pt idx="39">
                        <c:v>79</c:v>
                      </c:pt>
                      <c:pt idx="40">
                        <c:v>80</c:v>
                      </c:pt>
                      <c:pt idx="41">
                        <c:v>81</c:v>
                      </c:pt>
                      <c:pt idx="42">
                        <c:v>82</c:v>
                      </c:pt>
                      <c:pt idx="43">
                        <c:v>83</c:v>
                      </c:pt>
                      <c:pt idx="44">
                        <c:v>84</c:v>
                      </c:pt>
                      <c:pt idx="45">
                        <c:v>85</c:v>
                      </c:pt>
                      <c:pt idx="46">
                        <c:v>86</c:v>
                      </c:pt>
                      <c:pt idx="47">
                        <c:v>87</c:v>
                      </c:pt>
                      <c:pt idx="48">
                        <c:v>88</c:v>
                      </c:pt>
                      <c:pt idx="49">
                        <c:v>89</c:v>
                      </c:pt>
                      <c:pt idx="50">
                        <c:v>90</c:v>
                      </c:pt>
                      <c:pt idx="51">
                        <c:v>91</c:v>
                      </c:pt>
                      <c:pt idx="52">
                        <c:v>92</c:v>
                      </c:pt>
                      <c:pt idx="53">
                        <c:v>93</c:v>
                      </c:pt>
                      <c:pt idx="54">
                        <c:v>94</c:v>
                      </c:pt>
                      <c:pt idx="55">
                        <c:v>95</c:v>
                      </c:pt>
                      <c:pt idx="56">
                        <c:v>96</c:v>
                      </c:pt>
                      <c:pt idx="57">
                        <c:v>97</c:v>
                      </c:pt>
                      <c:pt idx="58">
                        <c:v>98</c:v>
                      </c:pt>
                      <c:pt idx="59">
                        <c:v>99</c:v>
                      </c:pt>
                      <c:pt idx="60">
                        <c:v>100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'Solar collection'!$C$6:$C$66</c15:sqref>
                        </c15:formulaRef>
                      </c:ext>
                    </c:extLst>
                    <c:numCache>
                      <c:formatCode>0.0</c:formatCode>
                      <c:ptCount val="61"/>
                      <c:pt idx="0">
                        <c:v>23.636363636363637</c:v>
                      </c:pt>
                      <c:pt idx="1">
                        <c:v>23.059866962305989</c:v>
                      </c:pt>
                      <c:pt idx="2">
                        <c:v>22.510822510822514</c:v>
                      </c:pt>
                      <c:pt idx="3">
                        <c:v>21.987315010570825</c:v>
                      </c:pt>
                      <c:pt idx="4">
                        <c:v>21.487603305785125</c:v>
                      </c:pt>
                      <c:pt idx="5">
                        <c:v>21.01010101010101</c:v>
                      </c:pt>
                      <c:pt idx="6">
                        <c:v>20.553359683794465</c:v>
                      </c:pt>
                      <c:pt idx="7">
                        <c:v>20.116054158607351</c:v>
                      </c:pt>
                      <c:pt idx="8">
                        <c:v>19.696969696969699</c:v>
                      </c:pt>
                      <c:pt idx="9">
                        <c:v>19.294990723562154</c:v>
                      </c:pt>
                      <c:pt idx="10">
                        <c:v>18.90909090909091</c:v>
                      </c:pt>
                      <c:pt idx="11">
                        <c:v>18.538324420677363</c:v>
                      </c:pt>
                      <c:pt idx="12">
                        <c:v>18.181818181818183</c:v>
                      </c:pt>
                      <c:pt idx="13">
                        <c:v>17.838765008576328</c:v>
                      </c:pt>
                      <c:pt idx="14">
                        <c:v>17.508417508417509</c:v>
                      </c:pt>
                      <c:pt idx="15">
                        <c:v>17.190082644628099</c:v>
                      </c:pt>
                      <c:pt idx="16">
                        <c:v>16.883116883116884</c:v>
                      </c:pt>
                      <c:pt idx="17">
                        <c:v>16.586921850079747</c:v>
                      </c:pt>
                      <c:pt idx="18">
                        <c:v>16.300940438871475</c:v>
                      </c:pt>
                      <c:pt idx="19">
                        <c:v>16.024653312788907</c:v>
                      </c:pt>
                      <c:pt idx="20">
                        <c:v>15.75757575757576</c:v>
                      </c:pt>
                      <c:pt idx="21">
                        <c:v>15.499254843517139</c:v>
                      </c:pt>
                      <c:pt idx="22">
                        <c:v>15.249266862170089</c:v>
                      </c:pt>
                      <c:pt idx="23">
                        <c:v>15.007215007215008</c:v>
                      </c:pt>
                      <c:pt idx="24">
                        <c:v>14.772727272727273</c:v>
                      </c:pt>
                      <c:pt idx="25">
                        <c:v>14.545454545454545</c:v>
                      </c:pt>
                      <c:pt idx="26">
                        <c:v>14.325068870523417</c:v>
                      </c:pt>
                      <c:pt idx="27">
                        <c:v>14.111261872455902</c:v>
                      </c:pt>
                      <c:pt idx="28">
                        <c:v>13.903743315508022</c:v>
                      </c:pt>
                      <c:pt idx="29">
                        <c:v>13.702239789196312</c:v>
                      </c:pt>
                      <c:pt idx="30">
                        <c:v>13.506493506493507</c:v>
                      </c:pt>
                      <c:pt idx="31">
                        <c:v>13.316261203585148</c:v>
                      </c:pt>
                      <c:pt idx="32">
                        <c:v>13.131313131313133</c:v>
                      </c:pt>
                      <c:pt idx="33">
                        <c:v>12.951432129514322</c:v>
                      </c:pt>
                      <c:pt idx="34">
                        <c:v>12.776412776412776</c:v>
                      </c:pt>
                      <c:pt idx="35">
                        <c:v>12.606060606060607</c:v>
                      </c:pt>
                      <c:pt idx="36">
                        <c:v>12.440191387559809</c:v>
                      </c:pt>
                      <c:pt idx="37">
                        <c:v>12.278630460448642</c:v>
                      </c:pt>
                      <c:pt idx="38">
                        <c:v>12.121212121212121</c:v>
                      </c:pt>
                      <c:pt idx="39">
                        <c:v>11.967779056386652</c:v>
                      </c:pt>
                      <c:pt idx="40">
                        <c:v>11.818181818181818</c:v>
                      </c:pt>
                      <c:pt idx="41">
                        <c:v>11.672278338945006</c:v>
                      </c:pt>
                      <c:pt idx="42">
                        <c:v>11.529933481152995</c:v>
                      </c:pt>
                      <c:pt idx="43">
                        <c:v>11.391018619934284</c:v>
                      </c:pt>
                      <c:pt idx="44">
                        <c:v>11.255411255411257</c:v>
                      </c:pt>
                      <c:pt idx="45">
                        <c:v>11.122994652406417</c:v>
                      </c:pt>
                      <c:pt idx="46">
                        <c:v>10.993657505285412</c:v>
                      </c:pt>
                      <c:pt idx="47">
                        <c:v>10.867293625914316</c:v>
                      </c:pt>
                      <c:pt idx="48">
                        <c:v>10.743801652892563</c:v>
                      </c:pt>
                      <c:pt idx="49">
                        <c:v>10.623084780388151</c:v>
                      </c:pt>
                      <c:pt idx="50">
                        <c:v>10.505050505050505</c:v>
                      </c:pt>
                      <c:pt idx="51">
                        <c:v>10.38961038961039</c:v>
                      </c:pt>
                      <c:pt idx="52">
                        <c:v>10.276679841897232</c:v>
                      </c:pt>
                      <c:pt idx="53">
                        <c:v>10.166177908113392</c:v>
                      </c:pt>
                      <c:pt idx="54">
                        <c:v>10.058027079303676</c:v>
                      </c:pt>
                      <c:pt idx="55">
                        <c:v>9.9521531100478473</c:v>
                      </c:pt>
                      <c:pt idx="56">
                        <c:v>9.8484848484848495</c:v>
                      </c:pt>
                      <c:pt idx="57">
                        <c:v>9.7469540768509848</c:v>
                      </c:pt>
                      <c:pt idx="58">
                        <c:v>9.6474953617810772</c:v>
                      </c:pt>
                      <c:pt idx="59">
                        <c:v>9.5500459136822773</c:v>
                      </c:pt>
                      <c:pt idx="60">
                        <c:v>9.454545454545455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collection'!$E$5</c15:sqref>
                        </c15:formulaRef>
                      </c:ext>
                    </c:extLst>
                    <c:strCache>
                      <c:ptCount val="1"/>
                      <c:pt idx="0">
                        <c:v>4. 13,867 kW h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collection'!$A$6:$A$66</c15:sqref>
                        </c15:formulaRef>
                      </c:ext>
                    </c:extLst>
                    <c:numCache>
                      <c:formatCode>General</c:formatCode>
                      <c:ptCount val="61"/>
                      <c:pt idx="0">
                        <c:v>40</c:v>
                      </c:pt>
                      <c:pt idx="1">
                        <c:v>41</c:v>
                      </c:pt>
                      <c:pt idx="2">
                        <c:v>42</c:v>
                      </c:pt>
                      <c:pt idx="3">
                        <c:v>43</c:v>
                      </c:pt>
                      <c:pt idx="4">
                        <c:v>44</c:v>
                      </c:pt>
                      <c:pt idx="5">
                        <c:v>45</c:v>
                      </c:pt>
                      <c:pt idx="6">
                        <c:v>46</c:v>
                      </c:pt>
                      <c:pt idx="7">
                        <c:v>47</c:v>
                      </c:pt>
                      <c:pt idx="8">
                        <c:v>48</c:v>
                      </c:pt>
                      <c:pt idx="9">
                        <c:v>49</c:v>
                      </c:pt>
                      <c:pt idx="10">
                        <c:v>50</c:v>
                      </c:pt>
                      <c:pt idx="11">
                        <c:v>51</c:v>
                      </c:pt>
                      <c:pt idx="12">
                        <c:v>52</c:v>
                      </c:pt>
                      <c:pt idx="13">
                        <c:v>53</c:v>
                      </c:pt>
                      <c:pt idx="14">
                        <c:v>54</c:v>
                      </c:pt>
                      <c:pt idx="15">
                        <c:v>55</c:v>
                      </c:pt>
                      <c:pt idx="16">
                        <c:v>56</c:v>
                      </c:pt>
                      <c:pt idx="17">
                        <c:v>57</c:v>
                      </c:pt>
                      <c:pt idx="18">
                        <c:v>58</c:v>
                      </c:pt>
                      <c:pt idx="19">
                        <c:v>59</c:v>
                      </c:pt>
                      <c:pt idx="20">
                        <c:v>60</c:v>
                      </c:pt>
                      <c:pt idx="21">
                        <c:v>61</c:v>
                      </c:pt>
                      <c:pt idx="22">
                        <c:v>62</c:v>
                      </c:pt>
                      <c:pt idx="23">
                        <c:v>63</c:v>
                      </c:pt>
                      <c:pt idx="24">
                        <c:v>64</c:v>
                      </c:pt>
                      <c:pt idx="25">
                        <c:v>65</c:v>
                      </c:pt>
                      <c:pt idx="26">
                        <c:v>66</c:v>
                      </c:pt>
                      <c:pt idx="27">
                        <c:v>67</c:v>
                      </c:pt>
                      <c:pt idx="28">
                        <c:v>68</c:v>
                      </c:pt>
                      <c:pt idx="29">
                        <c:v>69</c:v>
                      </c:pt>
                      <c:pt idx="30">
                        <c:v>70</c:v>
                      </c:pt>
                      <c:pt idx="31">
                        <c:v>71</c:v>
                      </c:pt>
                      <c:pt idx="32">
                        <c:v>72</c:v>
                      </c:pt>
                      <c:pt idx="33">
                        <c:v>73</c:v>
                      </c:pt>
                      <c:pt idx="34">
                        <c:v>74</c:v>
                      </c:pt>
                      <c:pt idx="35">
                        <c:v>75</c:v>
                      </c:pt>
                      <c:pt idx="36">
                        <c:v>76</c:v>
                      </c:pt>
                      <c:pt idx="37">
                        <c:v>77</c:v>
                      </c:pt>
                      <c:pt idx="38">
                        <c:v>78</c:v>
                      </c:pt>
                      <c:pt idx="39">
                        <c:v>79</c:v>
                      </c:pt>
                      <c:pt idx="40">
                        <c:v>80</c:v>
                      </c:pt>
                      <c:pt idx="41">
                        <c:v>81</c:v>
                      </c:pt>
                      <c:pt idx="42">
                        <c:v>82</c:v>
                      </c:pt>
                      <c:pt idx="43">
                        <c:v>83</c:v>
                      </c:pt>
                      <c:pt idx="44">
                        <c:v>84</c:v>
                      </c:pt>
                      <c:pt idx="45">
                        <c:v>85</c:v>
                      </c:pt>
                      <c:pt idx="46">
                        <c:v>86</c:v>
                      </c:pt>
                      <c:pt idx="47">
                        <c:v>87</c:v>
                      </c:pt>
                      <c:pt idx="48">
                        <c:v>88</c:v>
                      </c:pt>
                      <c:pt idx="49">
                        <c:v>89</c:v>
                      </c:pt>
                      <c:pt idx="50">
                        <c:v>90</c:v>
                      </c:pt>
                      <c:pt idx="51">
                        <c:v>91</c:v>
                      </c:pt>
                      <c:pt idx="52">
                        <c:v>92</c:v>
                      </c:pt>
                      <c:pt idx="53">
                        <c:v>93</c:v>
                      </c:pt>
                      <c:pt idx="54">
                        <c:v>94</c:v>
                      </c:pt>
                      <c:pt idx="55">
                        <c:v>95</c:v>
                      </c:pt>
                      <c:pt idx="56">
                        <c:v>96</c:v>
                      </c:pt>
                      <c:pt idx="57">
                        <c:v>97</c:v>
                      </c:pt>
                      <c:pt idx="58">
                        <c:v>98</c:v>
                      </c:pt>
                      <c:pt idx="59">
                        <c:v>99</c:v>
                      </c:pt>
                      <c:pt idx="6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collection'!$E$6:$E$66</c15:sqref>
                        </c15:formulaRef>
                      </c:ext>
                    </c:extLst>
                    <c:numCache>
                      <c:formatCode>0.0</c:formatCode>
                      <c:ptCount val="61"/>
                      <c:pt idx="0">
                        <c:v>31.515151515151512</c:v>
                      </c:pt>
                      <c:pt idx="1">
                        <c:v>30.746489283074649</c:v>
                      </c:pt>
                      <c:pt idx="2">
                        <c:v>30.014430014430015</c:v>
                      </c:pt>
                      <c:pt idx="3">
                        <c:v>29.316420014094433</c:v>
                      </c:pt>
                      <c:pt idx="4">
                        <c:v>28.65013774104683</c:v>
                      </c:pt>
                      <c:pt idx="5">
                        <c:v>28.01346801346801</c:v>
                      </c:pt>
                      <c:pt idx="6">
                        <c:v>27.404479578392621</c:v>
                      </c:pt>
                      <c:pt idx="7">
                        <c:v>26.821405544809799</c:v>
                      </c:pt>
                      <c:pt idx="8">
                        <c:v>26.262626262626263</c:v>
                      </c:pt>
                      <c:pt idx="9">
                        <c:v>25.72665429808287</c:v>
                      </c:pt>
                      <c:pt idx="10">
                        <c:v>25.212121212121211</c:v>
                      </c:pt>
                      <c:pt idx="11">
                        <c:v>24.717765894236482</c:v>
                      </c:pt>
                      <c:pt idx="12">
                        <c:v>24.242424242424242</c:v>
                      </c:pt>
                      <c:pt idx="13">
                        <c:v>23.785020011435105</c:v>
                      </c:pt>
                      <c:pt idx="14">
                        <c:v>23.344556677890008</c:v>
                      </c:pt>
                      <c:pt idx="15">
                        <c:v>22.920110192837463</c:v>
                      </c:pt>
                      <c:pt idx="16">
                        <c:v>22.510822510822507</c:v>
                      </c:pt>
                      <c:pt idx="17">
                        <c:v>22.115895800106326</c:v>
                      </c:pt>
                      <c:pt idx="18">
                        <c:v>21.734587251828632</c:v>
                      </c:pt>
                      <c:pt idx="19">
                        <c:v>21.366204417051875</c:v>
                      </c:pt>
                      <c:pt idx="20">
                        <c:v>21.01010101010101</c:v>
                      </c:pt>
                      <c:pt idx="21">
                        <c:v>20.665673124689519</c:v>
                      </c:pt>
                      <c:pt idx="22">
                        <c:v>20.332355816226784</c:v>
                      </c:pt>
                      <c:pt idx="23">
                        <c:v>20.009620009620008</c:v>
                      </c:pt>
                      <c:pt idx="24">
                        <c:v>19.696969696969695</c:v>
                      </c:pt>
                      <c:pt idx="25">
                        <c:v>19.393939393939391</c:v>
                      </c:pt>
                      <c:pt idx="26">
                        <c:v>19.100091827364555</c:v>
                      </c:pt>
                      <c:pt idx="27">
                        <c:v>18.815015829941203</c:v>
                      </c:pt>
                      <c:pt idx="28">
                        <c:v>18.538324420677359</c:v>
                      </c:pt>
                      <c:pt idx="29">
                        <c:v>18.269653052261749</c:v>
                      </c:pt>
                      <c:pt idx="30">
                        <c:v>18.00865800865801</c:v>
                      </c:pt>
                      <c:pt idx="31">
                        <c:v>17.755014938113529</c:v>
                      </c:pt>
                      <c:pt idx="32">
                        <c:v>17.508417508417509</c:v>
                      </c:pt>
                      <c:pt idx="33">
                        <c:v>17.268576172685762</c:v>
                      </c:pt>
                      <c:pt idx="34">
                        <c:v>17.035217035217034</c:v>
                      </c:pt>
                      <c:pt idx="35">
                        <c:v>16.808080808080806</c:v>
                      </c:pt>
                      <c:pt idx="36">
                        <c:v>16.586921850079744</c:v>
                      </c:pt>
                      <c:pt idx="37">
                        <c:v>16.371507280598188</c:v>
                      </c:pt>
                      <c:pt idx="38">
                        <c:v>16.161616161616159</c:v>
                      </c:pt>
                      <c:pt idx="39">
                        <c:v>15.957038741848868</c:v>
                      </c:pt>
                      <c:pt idx="40">
                        <c:v>15.757575757575756</c:v>
                      </c:pt>
                      <c:pt idx="41">
                        <c:v>15.563037785260006</c:v>
                      </c:pt>
                      <c:pt idx="42">
                        <c:v>15.373244641537324</c:v>
                      </c:pt>
                      <c:pt idx="43">
                        <c:v>15.188024826579044</c:v>
                      </c:pt>
                      <c:pt idx="44">
                        <c:v>15.007215007215008</c:v>
                      </c:pt>
                      <c:pt idx="45">
                        <c:v>14.830659536541889</c:v>
                      </c:pt>
                      <c:pt idx="46">
                        <c:v>14.658210007047217</c:v>
                      </c:pt>
                      <c:pt idx="47">
                        <c:v>14.489724834552421</c:v>
                      </c:pt>
                      <c:pt idx="48">
                        <c:v>14.325068870523415</c:v>
                      </c:pt>
                      <c:pt idx="49">
                        <c:v>14.164113040517535</c:v>
                      </c:pt>
                      <c:pt idx="50">
                        <c:v>14.006734006734005</c:v>
                      </c:pt>
                      <c:pt idx="51">
                        <c:v>13.852813852813851</c:v>
                      </c:pt>
                      <c:pt idx="52">
                        <c:v>13.702239789196311</c:v>
                      </c:pt>
                      <c:pt idx="53">
                        <c:v>13.554903877484522</c:v>
                      </c:pt>
                      <c:pt idx="54">
                        <c:v>13.4107027724049</c:v>
                      </c:pt>
                      <c:pt idx="55">
                        <c:v>13.269537480063796</c:v>
                      </c:pt>
                      <c:pt idx="56">
                        <c:v>13.131313131313131</c:v>
                      </c:pt>
                      <c:pt idx="57">
                        <c:v>12.995938769134645</c:v>
                      </c:pt>
                      <c:pt idx="58">
                        <c:v>12.863327149041435</c:v>
                      </c:pt>
                      <c:pt idx="59">
                        <c:v>12.733394551576369</c:v>
                      </c:pt>
                      <c:pt idx="60">
                        <c:v>12.606060606060606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collection'!$G$5</c15:sqref>
                        </c15:formulaRef>
                      </c:ext>
                    </c:extLst>
                    <c:strCache>
                      <c:ptCount val="1"/>
                      <c:pt idx="0">
                        <c:v>6. 11,093 kW h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dLbls>
                  <c:dLbl>
                    <c:idx val="6"/>
                    <c:tx>
                      <c:rich>
                        <a:bodyPr/>
                        <a:lstStyle/>
                        <a:p>
                          <a:fld id="{442213CB-640C-4509-B630-39D405A1084E}" type="XVALUE">
                            <a:rPr lang="en-US"/>
                            <a:pPr/>
                            <a:t>[X VALUE]</a:t>
                          </a:fld>
                          <a:r>
                            <a:rPr lang="en-US"/>
                            <a:t>%</a:t>
                          </a:r>
                          <a:r>
                            <a:rPr lang="en-US" baseline="0"/>
                            <a:t>, </a:t>
                          </a:r>
                          <a:fld id="{5E43DEA3-CBDC-4AA4-B0C8-23508102B267}" type="YVALUE">
                            <a:rPr lang="en-US" baseline="0"/>
                            <a:pPr/>
                            <a:t>[Y VALUE]</a:t>
                          </a:fld>
                          <a:r>
                            <a:rPr lang="en-US" baseline="0"/>
                            <a:t>m</a:t>
                          </a:r>
                          <a:r>
                            <a:rPr lang="en-US" baseline="30000"/>
                            <a:t>2</a:t>
                          </a:r>
                        </a:p>
                      </c:rich>
                    </c:tx>
                    <c:showLegendKey val="0"/>
                    <c:showVal val="1"/>
                    <c:showCatName val="1"/>
                    <c:showSerName val="0"/>
                    <c:showPercent val="0"/>
                    <c:showBubbleSize val="0"/>
                    <c:extLst xmlns:c15="http://schemas.microsoft.com/office/drawing/2012/chart">
                      <c:ext xmlns:c15="http://schemas.microsoft.com/office/drawing/2012/chart" uri="{CE6537A1-D6FC-4f65-9D91-7224C49458BB}">
                        <c15:dlblFieldTable/>
                        <c15:showDataLabelsRange val="0"/>
                      </c:ext>
                    </c:extLst>
                  </c:dLbl>
                  <c:spPr>
                    <a:solidFill>
                      <a:sysClr val="window" lastClr="FFFFFF"/>
                    </a:solidFill>
                    <a:ln>
                      <a:solidFill>
                        <a:sysClr val="windowText" lastClr="000000">
                          <a:lumMod val="25000"/>
                          <a:lumOff val="75000"/>
                        </a:sysClr>
                      </a:solidFill>
                    </a:ln>
                    <a:effectLst/>
                  </c:spPr>
                  <c:txPr>
                    <a:bodyPr rot="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1200" b="0" i="0" u="none" strike="noStrike" kern="1200" baseline="0">
                          <a:solidFill>
                            <a:schemeClr val="dk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 xmlns:c15="http://schemas.microsoft.com/office/drawing/2012/chart">
                    <c:ext xmlns:c15="http://schemas.microsoft.com/office/drawing/2012/chart" uri="{CE6537A1-D6FC-4f65-9D91-7224C49458BB}">
                      <c15:spPr xmlns:c15="http://schemas.microsoft.com/office/drawing/2012/chart">
                        <a:prstGeom prst="wedgeRectCallout">
                          <a:avLst/>
                        </a:prstGeom>
                        <a:noFill/>
                        <a:ln>
                          <a:noFill/>
                        </a:ln>
                      </c15:spPr>
                      <c15:showLeaderLines val="0"/>
                    </c:ext>
                  </c:extLst>
                </c:dLbls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collection'!$A$6:$A$66</c15:sqref>
                        </c15:formulaRef>
                      </c:ext>
                    </c:extLst>
                    <c:numCache>
                      <c:formatCode>General</c:formatCode>
                      <c:ptCount val="61"/>
                      <c:pt idx="0">
                        <c:v>40</c:v>
                      </c:pt>
                      <c:pt idx="1">
                        <c:v>41</c:v>
                      </c:pt>
                      <c:pt idx="2">
                        <c:v>42</c:v>
                      </c:pt>
                      <c:pt idx="3">
                        <c:v>43</c:v>
                      </c:pt>
                      <c:pt idx="4">
                        <c:v>44</c:v>
                      </c:pt>
                      <c:pt idx="5">
                        <c:v>45</c:v>
                      </c:pt>
                      <c:pt idx="6">
                        <c:v>46</c:v>
                      </c:pt>
                      <c:pt idx="7">
                        <c:v>47</c:v>
                      </c:pt>
                      <c:pt idx="8">
                        <c:v>48</c:v>
                      </c:pt>
                      <c:pt idx="9">
                        <c:v>49</c:v>
                      </c:pt>
                      <c:pt idx="10">
                        <c:v>50</c:v>
                      </c:pt>
                      <c:pt idx="11">
                        <c:v>51</c:v>
                      </c:pt>
                      <c:pt idx="12">
                        <c:v>52</c:v>
                      </c:pt>
                      <c:pt idx="13">
                        <c:v>53</c:v>
                      </c:pt>
                      <c:pt idx="14">
                        <c:v>54</c:v>
                      </c:pt>
                      <c:pt idx="15">
                        <c:v>55</c:v>
                      </c:pt>
                      <c:pt idx="16">
                        <c:v>56</c:v>
                      </c:pt>
                      <c:pt idx="17">
                        <c:v>57</c:v>
                      </c:pt>
                      <c:pt idx="18">
                        <c:v>58</c:v>
                      </c:pt>
                      <c:pt idx="19">
                        <c:v>59</c:v>
                      </c:pt>
                      <c:pt idx="20">
                        <c:v>60</c:v>
                      </c:pt>
                      <c:pt idx="21">
                        <c:v>61</c:v>
                      </c:pt>
                      <c:pt idx="22">
                        <c:v>62</c:v>
                      </c:pt>
                      <c:pt idx="23">
                        <c:v>63</c:v>
                      </c:pt>
                      <c:pt idx="24">
                        <c:v>64</c:v>
                      </c:pt>
                      <c:pt idx="25">
                        <c:v>65</c:v>
                      </c:pt>
                      <c:pt idx="26">
                        <c:v>66</c:v>
                      </c:pt>
                      <c:pt idx="27">
                        <c:v>67</c:v>
                      </c:pt>
                      <c:pt idx="28">
                        <c:v>68</c:v>
                      </c:pt>
                      <c:pt idx="29">
                        <c:v>69</c:v>
                      </c:pt>
                      <c:pt idx="30">
                        <c:v>70</c:v>
                      </c:pt>
                      <c:pt idx="31">
                        <c:v>71</c:v>
                      </c:pt>
                      <c:pt idx="32">
                        <c:v>72</c:v>
                      </c:pt>
                      <c:pt idx="33">
                        <c:v>73</c:v>
                      </c:pt>
                      <c:pt idx="34">
                        <c:v>74</c:v>
                      </c:pt>
                      <c:pt idx="35">
                        <c:v>75</c:v>
                      </c:pt>
                      <c:pt idx="36">
                        <c:v>76</c:v>
                      </c:pt>
                      <c:pt idx="37">
                        <c:v>77</c:v>
                      </c:pt>
                      <c:pt idx="38">
                        <c:v>78</c:v>
                      </c:pt>
                      <c:pt idx="39">
                        <c:v>79</c:v>
                      </c:pt>
                      <c:pt idx="40">
                        <c:v>80</c:v>
                      </c:pt>
                      <c:pt idx="41">
                        <c:v>81</c:v>
                      </c:pt>
                      <c:pt idx="42">
                        <c:v>82</c:v>
                      </c:pt>
                      <c:pt idx="43">
                        <c:v>83</c:v>
                      </c:pt>
                      <c:pt idx="44">
                        <c:v>84</c:v>
                      </c:pt>
                      <c:pt idx="45">
                        <c:v>85</c:v>
                      </c:pt>
                      <c:pt idx="46">
                        <c:v>86</c:v>
                      </c:pt>
                      <c:pt idx="47">
                        <c:v>87</c:v>
                      </c:pt>
                      <c:pt idx="48">
                        <c:v>88</c:v>
                      </c:pt>
                      <c:pt idx="49">
                        <c:v>89</c:v>
                      </c:pt>
                      <c:pt idx="50">
                        <c:v>90</c:v>
                      </c:pt>
                      <c:pt idx="51">
                        <c:v>91</c:v>
                      </c:pt>
                      <c:pt idx="52">
                        <c:v>92</c:v>
                      </c:pt>
                      <c:pt idx="53">
                        <c:v>93</c:v>
                      </c:pt>
                      <c:pt idx="54">
                        <c:v>94</c:v>
                      </c:pt>
                      <c:pt idx="55">
                        <c:v>95</c:v>
                      </c:pt>
                      <c:pt idx="56">
                        <c:v>96</c:v>
                      </c:pt>
                      <c:pt idx="57">
                        <c:v>97</c:v>
                      </c:pt>
                      <c:pt idx="58">
                        <c:v>98</c:v>
                      </c:pt>
                      <c:pt idx="59">
                        <c:v>99</c:v>
                      </c:pt>
                      <c:pt idx="6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collection'!$G$6:$G$66</c15:sqref>
                        </c15:formulaRef>
                      </c:ext>
                    </c:extLst>
                    <c:numCache>
                      <c:formatCode>0.0</c:formatCode>
                      <c:ptCount val="61"/>
                      <c:pt idx="0">
                        <c:v>25.212121212121215</c:v>
                      </c:pt>
                      <c:pt idx="1">
                        <c:v>24.597191426459723</c:v>
                      </c:pt>
                      <c:pt idx="2">
                        <c:v>24.011544011544014</c:v>
                      </c:pt>
                      <c:pt idx="3">
                        <c:v>23.45313601127555</c:v>
                      </c:pt>
                      <c:pt idx="4">
                        <c:v>22.920110192837466</c:v>
                      </c:pt>
                      <c:pt idx="5">
                        <c:v>22.410774410774412</c:v>
                      </c:pt>
                      <c:pt idx="6">
                        <c:v>21.923583662714098</c:v>
                      </c:pt>
                      <c:pt idx="7">
                        <c:v>21.457124435847842</c:v>
                      </c:pt>
                      <c:pt idx="8">
                        <c:v>21.010101010101014</c:v>
                      </c:pt>
                      <c:pt idx="9">
                        <c:v>20.581323438466299</c:v>
                      </c:pt>
                      <c:pt idx="10">
                        <c:v>20.169696969696972</c:v>
                      </c:pt>
                      <c:pt idx="11">
                        <c:v>19.774212715389186</c:v>
                      </c:pt>
                      <c:pt idx="12">
                        <c:v>19.393939393939394</c:v>
                      </c:pt>
                      <c:pt idx="13">
                        <c:v>19.028016009148086</c:v>
                      </c:pt>
                      <c:pt idx="14">
                        <c:v>18.675645342312009</c:v>
                      </c:pt>
                      <c:pt idx="15">
                        <c:v>18.336088154269973</c:v>
                      </c:pt>
                      <c:pt idx="16">
                        <c:v>18.00865800865801</c:v>
                      </c:pt>
                      <c:pt idx="17">
                        <c:v>17.692716640085063</c:v>
                      </c:pt>
                      <c:pt idx="18">
                        <c:v>17.387669801462909</c:v>
                      </c:pt>
                      <c:pt idx="19">
                        <c:v>17.092963533641502</c:v>
                      </c:pt>
                      <c:pt idx="20">
                        <c:v>16.80808080808081</c:v>
                      </c:pt>
                      <c:pt idx="21">
                        <c:v>16.532538499751617</c:v>
                      </c:pt>
                      <c:pt idx="22">
                        <c:v>16.26588465298143</c:v>
                      </c:pt>
                      <c:pt idx="23">
                        <c:v>16.007696007696008</c:v>
                      </c:pt>
                      <c:pt idx="24">
                        <c:v>15.75757575757576</c:v>
                      </c:pt>
                      <c:pt idx="25">
                        <c:v>15.515151515151516</c:v>
                      </c:pt>
                      <c:pt idx="26">
                        <c:v>15.280073461891645</c:v>
                      </c:pt>
                      <c:pt idx="27">
                        <c:v>15.052012663952963</c:v>
                      </c:pt>
                      <c:pt idx="28">
                        <c:v>14.830659536541891</c:v>
                      </c:pt>
                      <c:pt idx="29">
                        <c:v>14.615722441809401</c:v>
                      </c:pt>
                      <c:pt idx="30">
                        <c:v>14.406926406926409</c:v>
                      </c:pt>
                      <c:pt idx="31">
                        <c:v>14.204011950490825</c:v>
                      </c:pt>
                      <c:pt idx="32">
                        <c:v>14.006734006734009</c:v>
                      </c:pt>
                      <c:pt idx="33">
                        <c:v>13.814860938148611</c:v>
                      </c:pt>
                      <c:pt idx="34">
                        <c:v>13.628173628173629</c:v>
                      </c:pt>
                      <c:pt idx="35">
                        <c:v>13.446464646464648</c:v>
                      </c:pt>
                      <c:pt idx="36">
                        <c:v>13.269537480063796</c:v>
                      </c:pt>
                      <c:pt idx="37">
                        <c:v>13.097205824478552</c:v>
                      </c:pt>
                      <c:pt idx="38">
                        <c:v>12.929292929292931</c:v>
                      </c:pt>
                      <c:pt idx="39">
                        <c:v>12.765630993479096</c:v>
                      </c:pt>
                      <c:pt idx="40">
                        <c:v>12.606060606060607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collection'!$H$5</c15:sqref>
                        </c15:formulaRef>
                      </c:ext>
                    </c:extLst>
                    <c:strCache>
                      <c:ptCount val="1"/>
                      <c:pt idx="0">
                        <c:v>Average mine 100% efficiency, 7000 kWh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collection'!$A$6:$A$66</c15:sqref>
                        </c15:formulaRef>
                      </c:ext>
                    </c:extLst>
                    <c:numCache>
                      <c:formatCode>General</c:formatCode>
                      <c:ptCount val="61"/>
                      <c:pt idx="0">
                        <c:v>40</c:v>
                      </c:pt>
                      <c:pt idx="1">
                        <c:v>41</c:v>
                      </c:pt>
                      <c:pt idx="2">
                        <c:v>42</c:v>
                      </c:pt>
                      <c:pt idx="3">
                        <c:v>43</c:v>
                      </c:pt>
                      <c:pt idx="4">
                        <c:v>44</c:v>
                      </c:pt>
                      <c:pt idx="5">
                        <c:v>45</c:v>
                      </c:pt>
                      <c:pt idx="6">
                        <c:v>46</c:v>
                      </c:pt>
                      <c:pt idx="7">
                        <c:v>47</c:v>
                      </c:pt>
                      <c:pt idx="8">
                        <c:v>48</c:v>
                      </c:pt>
                      <c:pt idx="9">
                        <c:v>49</c:v>
                      </c:pt>
                      <c:pt idx="10">
                        <c:v>50</c:v>
                      </c:pt>
                      <c:pt idx="11">
                        <c:v>51</c:v>
                      </c:pt>
                      <c:pt idx="12">
                        <c:v>52</c:v>
                      </c:pt>
                      <c:pt idx="13">
                        <c:v>53</c:v>
                      </c:pt>
                      <c:pt idx="14">
                        <c:v>54</c:v>
                      </c:pt>
                      <c:pt idx="15">
                        <c:v>55</c:v>
                      </c:pt>
                      <c:pt idx="16">
                        <c:v>56</c:v>
                      </c:pt>
                      <c:pt idx="17">
                        <c:v>57</c:v>
                      </c:pt>
                      <c:pt idx="18">
                        <c:v>58</c:v>
                      </c:pt>
                      <c:pt idx="19">
                        <c:v>59</c:v>
                      </c:pt>
                      <c:pt idx="20">
                        <c:v>60</c:v>
                      </c:pt>
                      <c:pt idx="21">
                        <c:v>61</c:v>
                      </c:pt>
                      <c:pt idx="22">
                        <c:v>62</c:v>
                      </c:pt>
                      <c:pt idx="23">
                        <c:v>63</c:v>
                      </c:pt>
                      <c:pt idx="24">
                        <c:v>64</c:v>
                      </c:pt>
                      <c:pt idx="25">
                        <c:v>65</c:v>
                      </c:pt>
                      <c:pt idx="26">
                        <c:v>66</c:v>
                      </c:pt>
                      <c:pt idx="27">
                        <c:v>67</c:v>
                      </c:pt>
                      <c:pt idx="28">
                        <c:v>68</c:v>
                      </c:pt>
                      <c:pt idx="29">
                        <c:v>69</c:v>
                      </c:pt>
                      <c:pt idx="30">
                        <c:v>70</c:v>
                      </c:pt>
                      <c:pt idx="31">
                        <c:v>71</c:v>
                      </c:pt>
                      <c:pt idx="32">
                        <c:v>72</c:v>
                      </c:pt>
                      <c:pt idx="33">
                        <c:v>73</c:v>
                      </c:pt>
                      <c:pt idx="34">
                        <c:v>74</c:v>
                      </c:pt>
                      <c:pt idx="35">
                        <c:v>75</c:v>
                      </c:pt>
                      <c:pt idx="36">
                        <c:v>76</c:v>
                      </c:pt>
                      <c:pt idx="37">
                        <c:v>77</c:v>
                      </c:pt>
                      <c:pt idx="38">
                        <c:v>78</c:v>
                      </c:pt>
                      <c:pt idx="39">
                        <c:v>79</c:v>
                      </c:pt>
                      <c:pt idx="40">
                        <c:v>80</c:v>
                      </c:pt>
                      <c:pt idx="41">
                        <c:v>81</c:v>
                      </c:pt>
                      <c:pt idx="42">
                        <c:v>82</c:v>
                      </c:pt>
                      <c:pt idx="43">
                        <c:v>83</c:v>
                      </c:pt>
                      <c:pt idx="44">
                        <c:v>84</c:v>
                      </c:pt>
                      <c:pt idx="45">
                        <c:v>85</c:v>
                      </c:pt>
                      <c:pt idx="46">
                        <c:v>86</c:v>
                      </c:pt>
                      <c:pt idx="47">
                        <c:v>87</c:v>
                      </c:pt>
                      <c:pt idx="48">
                        <c:v>88</c:v>
                      </c:pt>
                      <c:pt idx="49">
                        <c:v>89</c:v>
                      </c:pt>
                      <c:pt idx="50">
                        <c:v>90</c:v>
                      </c:pt>
                      <c:pt idx="51">
                        <c:v>91</c:v>
                      </c:pt>
                      <c:pt idx="52">
                        <c:v>92</c:v>
                      </c:pt>
                      <c:pt idx="53">
                        <c:v>93</c:v>
                      </c:pt>
                      <c:pt idx="54">
                        <c:v>94</c:v>
                      </c:pt>
                      <c:pt idx="55">
                        <c:v>95</c:v>
                      </c:pt>
                      <c:pt idx="56">
                        <c:v>96</c:v>
                      </c:pt>
                      <c:pt idx="57">
                        <c:v>97</c:v>
                      </c:pt>
                      <c:pt idx="58">
                        <c:v>98</c:v>
                      </c:pt>
                      <c:pt idx="59">
                        <c:v>99</c:v>
                      </c:pt>
                      <c:pt idx="6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collection'!$H$6:$H$66</c15:sqref>
                        </c15:formulaRef>
                      </c:ext>
                    </c:extLst>
                    <c:numCache>
                      <c:formatCode>0.0</c:formatCode>
                      <c:ptCount val="61"/>
                      <c:pt idx="0">
                        <c:v>15.909090909090908</c:v>
                      </c:pt>
                      <c:pt idx="1">
                        <c:v>15.521064301552107</c:v>
                      </c:pt>
                      <c:pt idx="2">
                        <c:v>15.15151515151515</c:v>
                      </c:pt>
                      <c:pt idx="3">
                        <c:v>14.799154334038054</c:v>
                      </c:pt>
                      <c:pt idx="4">
                        <c:v>14.46280991735537</c:v>
                      </c:pt>
                      <c:pt idx="5">
                        <c:v>14.14141414141414</c:v>
                      </c:pt>
                      <c:pt idx="6">
                        <c:v>13.833992094861658</c:v>
                      </c:pt>
                      <c:pt idx="7">
                        <c:v>13.539651837524177</c:v>
                      </c:pt>
                      <c:pt idx="8">
                        <c:v>13.257575757575758</c:v>
                      </c:pt>
                      <c:pt idx="9">
                        <c:v>12.987012987012987</c:v>
                      </c:pt>
                      <c:pt idx="10">
                        <c:v>12.727272727272727</c:v>
                      </c:pt>
                      <c:pt idx="11">
                        <c:v>12.4777183600713</c:v>
                      </c:pt>
                      <c:pt idx="12">
                        <c:v>12.237762237762237</c:v>
                      </c:pt>
                      <c:pt idx="13">
                        <c:v>12.006861063464836</c:v>
                      </c:pt>
                      <c:pt idx="14">
                        <c:v>11.784511784511784</c:v>
                      </c:pt>
                      <c:pt idx="15">
                        <c:v>11.570247933884296</c:v>
                      </c:pt>
                      <c:pt idx="16">
                        <c:v>11.363636363636362</c:v>
                      </c:pt>
                      <c:pt idx="17">
                        <c:v>11.16427432216906</c:v>
                      </c:pt>
                      <c:pt idx="18">
                        <c:v>10.9717868338558</c:v>
                      </c:pt>
                      <c:pt idx="19">
                        <c:v>10.785824345146379</c:v>
                      </c:pt>
                      <c:pt idx="20">
                        <c:v>10.606060606060606</c:v>
                      </c:pt>
                      <c:pt idx="21">
                        <c:v>10.432190760059612</c:v>
                      </c:pt>
                      <c:pt idx="22">
                        <c:v>10.263929618768328</c:v>
                      </c:pt>
                      <c:pt idx="23">
                        <c:v>10.1010101010101</c:v>
                      </c:pt>
                      <c:pt idx="24">
                        <c:v>9.9431818181818183</c:v>
                      </c:pt>
                      <c:pt idx="25">
                        <c:v>9.79020979020979</c:v>
                      </c:pt>
                      <c:pt idx="26">
                        <c:v>9.641873278236913</c:v>
                      </c:pt>
                      <c:pt idx="27">
                        <c:v>9.4979647218453174</c:v>
                      </c:pt>
                      <c:pt idx="28">
                        <c:v>9.3582887700534751</c:v>
                      </c:pt>
                      <c:pt idx="29">
                        <c:v>9.2226613965744395</c:v>
                      </c:pt>
                      <c:pt idx="30">
                        <c:v>9.0909090909090917</c:v>
                      </c:pt>
                      <c:pt idx="31">
                        <c:v>8.9628681177976954</c:v>
                      </c:pt>
                      <c:pt idx="32">
                        <c:v>8.8383838383838391</c:v>
                      </c:pt>
                      <c:pt idx="33">
                        <c:v>8.7173100871731002</c:v>
                      </c:pt>
                      <c:pt idx="34">
                        <c:v>8.5995085995085994</c:v>
                      </c:pt>
                      <c:pt idx="35">
                        <c:v>8.4848484848484844</c:v>
                      </c:pt>
                      <c:pt idx="36">
                        <c:v>8.3732057416267942</c:v>
                      </c:pt>
                      <c:pt idx="37">
                        <c:v>8.2644628099173545</c:v>
                      </c:pt>
                      <c:pt idx="38">
                        <c:v>8.1585081585081571</c:v>
                      </c:pt>
                      <c:pt idx="39">
                        <c:v>8.0552359033371683</c:v>
                      </c:pt>
                      <c:pt idx="40">
                        <c:v>7.9545454545454541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collection'!$I$5</c15:sqref>
                        </c15:formulaRef>
                      </c:ext>
                    </c:extLst>
                    <c:strCache>
                      <c:ptCount val="1"/>
                      <c:pt idx="0">
                        <c:v>8. Average at 75% efficiency mine, 9,333 kWh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collection'!$A$6:$A$66</c15:sqref>
                        </c15:formulaRef>
                      </c:ext>
                    </c:extLst>
                    <c:numCache>
                      <c:formatCode>General</c:formatCode>
                      <c:ptCount val="61"/>
                      <c:pt idx="0">
                        <c:v>40</c:v>
                      </c:pt>
                      <c:pt idx="1">
                        <c:v>41</c:v>
                      </c:pt>
                      <c:pt idx="2">
                        <c:v>42</c:v>
                      </c:pt>
                      <c:pt idx="3">
                        <c:v>43</c:v>
                      </c:pt>
                      <c:pt idx="4">
                        <c:v>44</c:v>
                      </c:pt>
                      <c:pt idx="5">
                        <c:v>45</c:v>
                      </c:pt>
                      <c:pt idx="6">
                        <c:v>46</c:v>
                      </c:pt>
                      <c:pt idx="7">
                        <c:v>47</c:v>
                      </c:pt>
                      <c:pt idx="8">
                        <c:v>48</c:v>
                      </c:pt>
                      <c:pt idx="9">
                        <c:v>49</c:v>
                      </c:pt>
                      <c:pt idx="10">
                        <c:v>50</c:v>
                      </c:pt>
                      <c:pt idx="11">
                        <c:v>51</c:v>
                      </c:pt>
                      <c:pt idx="12">
                        <c:v>52</c:v>
                      </c:pt>
                      <c:pt idx="13">
                        <c:v>53</c:v>
                      </c:pt>
                      <c:pt idx="14">
                        <c:v>54</c:v>
                      </c:pt>
                      <c:pt idx="15">
                        <c:v>55</c:v>
                      </c:pt>
                      <c:pt idx="16">
                        <c:v>56</c:v>
                      </c:pt>
                      <c:pt idx="17">
                        <c:v>57</c:v>
                      </c:pt>
                      <c:pt idx="18">
                        <c:v>58</c:v>
                      </c:pt>
                      <c:pt idx="19">
                        <c:v>59</c:v>
                      </c:pt>
                      <c:pt idx="20">
                        <c:v>60</c:v>
                      </c:pt>
                      <c:pt idx="21">
                        <c:v>61</c:v>
                      </c:pt>
                      <c:pt idx="22">
                        <c:v>62</c:v>
                      </c:pt>
                      <c:pt idx="23">
                        <c:v>63</c:v>
                      </c:pt>
                      <c:pt idx="24">
                        <c:v>64</c:v>
                      </c:pt>
                      <c:pt idx="25">
                        <c:v>65</c:v>
                      </c:pt>
                      <c:pt idx="26">
                        <c:v>66</c:v>
                      </c:pt>
                      <c:pt idx="27">
                        <c:v>67</c:v>
                      </c:pt>
                      <c:pt idx="28">
                        <c:v>68</c:v>
                      </c:pt>
                      <c:pt idx="29">
                        <c:v>69</c:v>
                      </c:pt>
                      <c:pt idx="30">
                        <c:v>70</c:v>
                      </c:pt>
                      <c:pt idx="31">
                        <c:v>71</c:v>
                      </c:pt>
                      <c:pt idx="32">
                        <c:v>72</c:v>
                      </c:pt>
                      <c:pt idx="33">
                        <c:v>73</c:v>
                      </c:pt>
                      <c:pt idx="34">
                        <c:v>74</c:v>
                      </c:pt>
                      <c:pt idx="35">
                        <c:v>75</c:v>
                      </c:pt>
                      <c:pt idx="36">
                        <c:v>76</c:v>
                      </c:pt>
                      <c:pt idx="37">
                        <c:v>77</c:v>
                      </c:pt>
                      <c:pt idx="38">
                        <c:v>78</c:v>
                      </c:pt>
                      <c:pt idx="39">
                        <c:v>79</c:v>
                      </c:pt>
                      <c:pt idx="40">
                        <c:v>80</c:v>
                      </c:pt>
                      <c:pt idx="41">
                        <c:v>81</c:v>
                      </c:pt>
                      <c:pt idx="42">
                        <c:v>82</c:v>
                      </c:pt>
                      <c:pt idx="43">
                        <c:v>83</c:v>
                      </c:pt>
                      <c:pt idx="44">
                        <c:v>84</c:v>
                      </c:pt>
                      <c:pt idx="45">
                        <c:v>85</c:v>
                      </c:pt>
                      <c:pt idx="46">
                        <c:v>86</c:v>
                      </c:pt>
                      <c:pt idx="47">
                        <c:v>87</c:v>
                      </c:pt>
                      <c:pt idx="48">
                        <c:v>88</c:v>
                      </c:pt>
                      <c:pt idx="49">
                        <c:v>89</c:v>
                      </c:pt>
                      <c:pt idx="50">
                        <c:v>90</c:v>
                      </c:pt>
                      <c:pt idx="51">
                        <c:v>91</c:v>
                      </c:pt>
                      <c:pt idx="52">
                        <c:v>92</c:v>
                      </c:pt>
                      <c:pt idx="53">
                        <c:v>93</c:v>
                      </c:pt>
                      <c:pt idx="54">
                        <c:v>94</c:v>
                      </c:pt>
                      <c:pt idx="55">
                        <c:v>95</c:v>
                      </c:pt>
                      <c:pt idx="56">
                        <c:v>96</c:v>
                      </c:pt>
                      <c:pt idx="57">
                        <c:v>97</c:v>
                      </c:pt>
                      <c:pt idx="58">
                        <c:v>98</c:v>
                      </c:pt>
                      <c:pt idx="59">
                        <c:v>99</c:v>
                      </c:pt>
                      <c:pt idx="6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collection'!$I$6:$I$66</c15:sqref>
                        </c15:formulaRef>
                      </c:ext>
                    </c:extLst>
                    <c:numCache>
                      <c:formatCode>0.0</c:formatCode>
                      <c:ptCount val="61"/>
                      <c:pt idx="0">
                        <c:v>21.211363636363636</c:v>
                      </c:pt>
                      <c:pt idx="1">
                        <c:v>20.694013303769403</c:v>
                      </c:pt>
                      <c:pt idx="2">
                        <c:v>20.2012987012987</c:v>
                      </c:pt>
                      <c:pt idx="3">
                        <c:v>19.731501057082454</c:v>
                      </c:pt>
                      <c:pt idx="4">
                        <c:v>19.283057851239668</c:v>
                      </c:pt>
                      <c:pt idx="5">
                        <c:v>18.854545454545455</c:v>
                      </c:pt>
                      <c:pt idx="6">
                        <c:v>18.444664031620551</c:v>
                      </c:pt>
                      <c:pt idx="7">
                        <c:v>18.05222437137331</c:v>
                      </c:pt>
                      <c:pt idx="8">
                        <c:v>17.676136363636363</c:v>
                      </c:pt>
                      <c:pt idx="9">
                        <c:v>17.31539888682746</c:v>
                      </c:pt>
                      <c:pt idx="10">
                        <c:v>16.969090909090909</c:v>
                      </c:pt>
                      <c:pt idx="11">
                        <c:v>16.636363636363637</c:v>
                      </c:pt>
                      <c:pt idx="12">
                        <c:v>16.316433566433567</c:v>
                      </c:pt>
                      <c:pt idx="13">
                        <c:v>16.008576329331046</c:v>
                      </c:pt>
                      <c:pt idx="14">
                        <c:v>15.712121212121211</c:v>
                      </c:pt>
                      <c:pt idx="15">
                        <c:v>15.426446280991733</c:v>
                      </c:pt>
                      <c:pt idx="16">
                        <c:v>15.150974025974024</c:v>
                      </c:pt>
                      <c:pt idx="17">
                        <c:v>14.885167464114833</c:v>
                      </c:pt>
                      <c:pt idx="18">
                        <c:v>14.628526645768027</c:v>
                      </c:pt>
                      <c:pt idx="19">
                        <c:v>14.380585516178737</c:v>
                      </c:pt>
                      <c:pt idx="20">
                        <c:v>14.140909090909091</c:v>
                      </c:pt>
                      <c:pt idx="21">
                        <c:v>13.909090909090908</c:v>
                      </c:pt>
                      <c:pt idx="22">
                        <c:v>13.684750733137831</c:v>
                      </c:pt>
                      <c:pt idx="23">
                        <c:v>13.467532467532466</c:v>
                      </c:pt>
                      <c:pt idx="24">
                        <c:v>13.257102272727272</c:v>
                      </c:pt>
                      <c:pt idx="25">
                        <c:v>13.053146853146853</c:v>
                      </c:pt>
                      <c:pt idx="26">
                        <c:v>12.855371900826446</c:v>
                      </c:pt>
                      <c:pt idx="27">
                        <c:v>12.66350067842605</c:v>
                      </c:pt>
                      <c:pt idx="28">
                        <c:v>12.477272727272727</c:v>
                      </c:pt>
                      <c:pt idx="29">
                        <c:v>12.296442687747037</c:v>
                      </c:pt>
                      <c:pt idx="30">
                        <c:v>12.120779220779221</c:v>
                      </c:pt>
                      <c:pt idx="31">
                        <c:v>11.950064020486556</c:v>
                      </c:pt>
                      <c:pt idx="32">
                        <c:v>11.78409090909091</c:v>
                      </c:pt>
                      <c:pt idx="33">
                        <c:v>11.622665006226651</c:v>
                      </c:pt>
                      <c:pt idx="34">
                        <c:v>11.465601965601966</c:v>
                      </c:pt>
                      <c:pt idx="35">
                        <c:v>11.312727272727273</c:v>
                      </c:pt>
                      <c:pt idx="36">
                        <c:v>11.163875598086124</c:v>
                      </c:pt>
                      <c:pt idx="37">
                        <c:v>11.018890200708382</c:v>
                      </c:pt>
                      <c:pt idx="38">
                        <c:v>10.877622377622377</c:v>
                      </c:pt>
                      <c:pt idx="39">
                        <c:v>10.739930955120828</c:v>
                      </c:pt>
                      <c:pt idx="40">
                        <c:v>10.605681818181818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collection'!$J$5</c15:sqref>
                        </c15:formulaRef>
                      </c:ext>
                    </c:extLst>
                    <c:strCache>
                      <c:ptCount val="1"/>
                      <c:pt idx="0">
                        <c:v>9. Av mine -HW at 75% efficiency, 7200 kWh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collection'!$A$6:$A$66</c15:sqref>
                        </c15:formulaRef>
                      </c:ext>
                    </c:extLst>
                    <c:numCache>
                      <c:formatCode>General</c:formatCode>
                      <c:ptCount val="61"/>
                      <c:pt idx="0">
                        <c:v>40</c:v>
                      </c:pt>
                      <c:pt idx="1">
                        <c:v>41</c:v>
                      </c:pt>
                      <c:pt idx="2">
                        <c:v>42</c:v>
                      </c:pt>
                      <c:pt idx="3">
                        <c:v>43</c:v>
                      </c:pt>
                      <c:pt idx="4">
                        <c:v>44</c:v>
                      </c:pt>
                      <c:pt idx="5">
                        <c:v>45</c:v>
                      </c:pt>
                      <c:pt idx="6">
                        <c:v>46</c:v>
                      </c:pt>
                      <c:pt idx="7">
                        <c:v>47</c:v>
                      </c:pt>
                      <c:pt idx="8">
                        <c:v>48</c:v>
                      </c:pt>
                      <c:pt idx="9">
                        <c:v>49</c:v>
                      </c:pt>
                      <c:pt idx="10">
                        <c:v>50</c:v>
                      </c:pt>
                      <c:pt idx="11">
                        <c:v>51</c:v>
                      </c:pt>
                      <c:pt idx="12">
                        <c:v>52</c:v>
                      </c:pt>
                      <c:pt idx="13">
                        <c:v>53</c:v>
                      </c:pt>
                      <c:pt idx="14">
                        <c:v>54</c:v>
                      </c:pt>
                      <c:pt idx="15">
                        <c:v>55</c:v>
                      </c:pt>
                      <c:pt idx="16">
                        <c:v>56</c:v>
                      </c:pt>
                      <c:pt idx="17">
                        <c:v>57</c:v>
                      </c:pt>
                      <c:pt idx="18">
                        <c:v>58</c:v>
                      </c:pt>
                      <c:pt idx="19">
                        <c:v>59</c:v>
                      </c:pt>
                      <c:pt idx="20">
                        <c:v>60</c:v>
                      </c:pt>
                      <c:pt idx="21">
                        <c:v>61</c:v>
                      </c:pt>
                      <c:pt idx="22">
                        <c:v>62</c:v>
                      </c:pt>
                      <c:pt idx="23">
                        <c:v>63</c:v>
                      </c:pt>
                      <c:pt idx="24">
                        <c:v>64</c:v>
                      </c:pt>
                      <c:pt idx="25">
                        <c:v>65</c:v>
                      </c:pt>
                      <c:pt idx="26">
                        <c:v>66</c:v>
                      </c:pt>
                      <c:pt idx="27">
                        <c:v>67</c:v>
                      </c:pt>
                      <c:pt idx="28">
                        <c:v>68</c:v>
                      </c:pt>
                      <c:pt idx="29">
                        <c:v>69</c:v>
                      </c:pt>
                      <c:pt idx="30">
                        <c:v>70</c:v>
                      </c:pt>
                      <c:pt idx="31">
                        <c:v>71</c:v>
                      </c:pt>
                      <c:pt idx="32">
                        <c:v>72</c:v>
                      </c:pt>
                      <c:pt idx="33">
                        <c:v>73</c:v>
                      </c:pt>
                      <c:pt idx="34">
                        <c:v>74</c:v>
                      </c:pt>
                      <c:pt idx="35">
                        <c:v>75</c:v>
                      </c:pt>
                      <c:pt idx="36">
                        <c:v>76</c:v>
                      </c:pt>
                      <c:pt idx="37">
                        <c:v>77</c:v>
                      </c:pt>
                      <c:pt idx="38">
                        <c:v>78</c:v>
                      </c:pt>
                      <c:pt idx="39">
                        <c:v>79</c:v>
                      </c:pt>
                      <c:pt idx="40">
                        <c:v>80</c:v>
                      </c:pt>
                      <c:pt idx="41">
                        <c:v>81</c:v>
                      </c:pt>
                      <c:pt idx="42">
                        <c:v>82</c:v>
                      </c:pt>
                      <c:pt idx="43">
                        <c:v>83</c:v>
                      </c:pt>
                      <c:pt idx="44">
                        <c:v>84</c:v>
                      </c:pt>
                      <c:pt idx="45">
                        <c:v>85</c:v>
                      </c:pt>
                      <c:pt idx="46">
                        <c:v>86</c:v>
                      </c:pt>
                      <c:pt idx="47">
                        <c:v>87</c:v>
                      </c:pt>
                      <c:pt idx="48">
                        <c:v>88</c:v>
                      </c:pt>
                      <c:pt idx="49">
                        <c:v>89</c:v>
                      </c:pt>
                      <c:pt idx="50">
                        <c:v>90</c:v>
                      </c:pt>
                      <c:pt idx="51">
                        <c:v>91</c:v>
                      </c:pt>
                      <c:pt idx="52">
                        <c:v>92</c:v>
                      </c:pt>
                      <c:pt idx="53">
                        <c:v>93</c:v>
                      </c:pt>
                      <c:pt idx="54">
                        <c:v>94</c:v>
                      </c:pt>
                      <c:pt idx="55">
                        <c:v>95</c:v>
                      </c:pt>
                      <c:pt idx="56">
                        <c:v>96</c:v>
                      </c:pt>
                      <c:pt idx="57">
                        <c:v>97</c:v>
                      </c:pt>
                      <c:pt idx="58">
                        <c:v>98</c:v>
                      </c:pt>
                      <c:pt idx="59">
                        <c:v>99</c:v>
                      </c:pt>
                      <c:pt idx="6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collection'!$J$6:$J$66</c15:sqref>
                        </c15:formulaRef>
                      </c:ext>
                    </c:extLst>
                    <c:numCache>
                      <c:formatCode>0.0</c:formatCode>
                      <c:ptCount val="61"/>
                      <c:pt idx="0">
                        <c:v>16.363636363636363</c:v>
                      </c:pt>
                      <c:pt idx="1">
                        <c:v>15.964523281596454</c:v>
                      </c:pt>
                      <c:pt idx="2">
                        <c:v>15.584415584415586</c:v>
                      </c:pt>
                      <c:pt idx="3">
                        <c:v>15.221987315010573</c:v>
                      </c:pt>
                      <c:pt idx="4">
                        <c:v>14.87603305785124</c:v>
                      </c:pt>
                      <c:pt idx="5">
                        <c:v>14.545454545454547</c:v>
                      </c:pt>
                      <c:pt idx="6">
                        <c:v>14.229249011857707</c:v>
                      </c:pt>
                      <c:pt idx="7">
                        <c:v>13.926499032882013</c:v>
                      </c:pt>
                      <c:pt idx="8">
                        <c:v>13.636363636363638</c:v>
                      </c:pt>
                      <c:pt idx="9">
                        <c:v>13.358070500927646</c:v>
                      </c:pt>
                      <c:pt idx="10">
                        <c:v>13.090909090909092</c:v>
                      </c:pt>
                      <c:pt idx="11">
                        <c:v>12.834224598930481</c:v>
                      </c:pt>
                      <c:pt idx="12">
                        <c:v>12.587412587412588</c:v>
                      </c:pt>
                      <c:pt idx="13">
                        <c:v>12.34991423670669</c:v>
                      </c:pt>
                      <c:pt idx="14">
                        <c:v>12.121212121212121</c:v>
                      </c:pt>
                      <c:pt idx="15">
                        <c:v>11.900826446280991</c:v>
                      </c:pt>
                      <c:pt idx="16">
                        <c:v>11.688311688311687</c:v>
                      </c:pt>
                      <c:pt idx="17">
                        <c:v>11.483253588516748</c:v>
                      </c:pt>
                      <c:pt idx="18">
                        <c:v>11.285266457680253</c:v>
                      </c:pt>
                      <c:pt idx="19">
                        <c:v>11.093990755007706</c:v>
                      </c:pt>
                      <c:pt idx="20">
                        <c:v>10.90909090909091</c:v>
                      </c:pt>
                      <c:pt idx="21">
                        <c:v>10.730253353204175</c:v>
                      </c:pt>
                      <c:pt idx="22">
                        <c:v>10.557184750733139</c:v>
                      </c:pt>
                      <c:pt idx="23">
                        <c:v>10.38961038961039</c:v>
                      </c:pt>
                      <c:pt idx="24">
                        <c:v>10.227272727272728</c:v>
                      </c:pt>
                      <c:pt idx="25">
                        <c:v>10.06993006993007</c:v>
                      </c:pt>
                      <c:pt idx="26">
                        <c:v>9.9173553719008272</c:v>
                      </c:pt>
                      <c:pt idx="27">
                        <c:v>9.7693351424694708</c:v>
                      </c:pt>
                      <c:pt idx="28">
                        <c:v>9.6256684491978604</c:v>
                      </c:pt>
                      <c:pt idx="29">
                        <c:v>9.4861660079051404</c:v>
                      </c:pt>
                      <c:pt idx="30">
                        <c:v>9.350649350649352</c:v>
                      </c:pt>
                      <c:pt idx="31">
                        <c:v>9.218950064020488</c:v>
                      </c:pt>
                      <c:pt idx="32">
                        <c:v>9.0909090909090917</c:v>
                      </c:pt>
                      <c:pt idx="33">
                        <c:v>8.9663760896637612</c:v>
                      </c:pt>
                      <c:pt idx="34">
                        <c:v>8.8452088452088464</c:v>
                      </c:pt>
                      <c:pt idx="35">
                        <c:v>8.7272727272727284</c:v>
                      </c:pt>
                      <c:pt idx="36">
                        <c:v>8.6124401913875595</c:v>
                      </c:pt>
                      <c:pt idx="37">
                        <c:v>8.5005903187721366</c:v>
                      </c:pt>
                      <c:pt idx="38">
                        <c:v>8.3916083916083917</c:v>
                      </c:pt>
                      <c:pt idx="39">
                        <c:v>8.2853855005753747</c:v>
                      </c:pt>
                      <c:pt idx="40">
                        <c:v>8.1818181818181817</c:v>
                      </c:pt>
                    </c:numCache>
                  </c:numRef>
                </c:yVal>
                <c:smooth val="1"/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collection'!$K$5</c15:sqref>
                        </c15:formulaRef>
                      </c:ext>
                    </c:extLst>
                    <c:strCache>
                      <c:ptCount val="1"/>
                      <c:pt idx="0">
                        <c:v>Av mine 100% efficiency - HW, 5,400 kWh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collection'!$A$6:$A$66</c15:sqref>
                        </c15:formulaRef>
                      </c:ext>
                    </c:extLst>
                    <c:numCache>
                      <c:formatCode>General</c:formatCode>
                      <c:ptCount val="61"/>
                      <c:pt idx="0">
                        <c:v>40</c:v>
                      </c:pt>
                      <c:pt idx="1">
                        <c:v>41</c:v>
                      </c:pt>
                      <c:pt idx="2">
                        <c:v>42</c:v>
                      </c:pt>
                      <c:pt idx="3">
                        <c:v>43</c:v>
                      </c:pt>
                      <c:pt idx="4">
                        <c:v>44</c:v>
                      </c:pt>
                      <c:pt idx="5">
                        <c:v>45</c:v>
                      </c:pt>
                      <c:pt idx="6">
                        <c:v>46</c:v>
                      </c:pt>
                      <c:pt idx="7">
                        <c:v>47</c:v>
                      </c:pt>
                      <c:pt idx="8">
                        <c:v>48</c:v>
                      </c:pt>
                      <c:pt idx="9">
                        <c:v>49</c:v>
                      </c:pt>
                      <c:pt idx="10">
                        <c:v>50</c:v>
                      </c:pt>
                      <c:pt idx="11">
                        <c:v>51</c:v>
                      </c:pt>
                      <c:pt idx="12">
                        <c:v>52</c:v>
                      </c:pt>
                      <c:pt idx="13">
                        <c:v>53</c:v>
                      </c:pt>
                      <c:pt idx="14">
                        <c:v>54</c:v>
                      </c:pt>
                      <c:pt idx="15">
                        <c:v>55</c:v>
                      </c:pt>
                      <c:pt idx="16">
                        <c:v>56</c:v>
                      </c:pt>
                      <c:pt idx="17">
                        <c:v>57</c:v>
                      </c:pt>
                      <c:pt idx="18">
                        <c:v>58</c:v>
                      </c:pt>
                      <c:pt idx="19">
                        <c:v>59</c:v>
                      </c:pt>
                      <c:pt idx="20">
                        <c:v>60</c:v>
                      </c:pt>
                      <c:pt idx="21">
                        <c:v>61</c:v>
                      </c:pt>
                      <c:pt idx="22">
                        <c:v>62</c:v>
                      </c:pt>
                      <c:pt idx="23">
                        <c:v>63</c:v>
                      </c:pt>
                      <c:pt idx="24">
                        <c:v>64</c:v>
                      </c:pt>
                      <c:pt idx="25">
                        <c:v>65</c:v>
                      </c:pt>
                      <c:pt idx="26">
                        <c:v>66</c:v>
                      </c:pt>
                      <c:pt idx="27">
                        <c:v>67</c:v>
                      </c:pt>
                      <c:pt idx="28">
                        <c:v>68</c:v>
                      </c:pt>
                      <c:pt idx="29">
                        <c:v>69</c:v>
                      </c:pt>
                      <c:pt idx="30">
                        <c:v>70</c:v>
                      </c:pt>
                      <c:pt idx="31">
                        <c:v>71</c:v>
                      </c:pt>
                      <c:pt idx="32">
                        <c:v>72</c:v>
                      </c:pt>
                      <c:pt idx="33">
                        <c:v>73</c:v>
                      </c:pt>
                      <c:pt idx="34">
                        <c:v>74</c:v>
                      </c:pt>
                      <c:pt idx="35">
                        <c:v>75</c:v>
                      </c:pt>
                      <c:pt idx="36">
                        <c:v>76</c:v>
                      </c:pt>
                      <c:pt idx="37">
                        <c:v>77</c:v>
                      </c:pt>
                      <c:pt idx="38">
                        <c:v>78</c:v>
                      </c:pt>
                      <c:pt idx="39">
                        <c:v>79</c:v>
                      </c:pt>
                      <c:pt idx="40">
                        <c:v>80</c:v>
                      </c:pt>
                      <c:pt idx="41">
                        <c:v>81</c:v>
                      </c:pt>
                      <c:pt idx="42">
                        <c:v>82</c:v>
                      </c:pt>
                      <c:pt idx="43">
                        <c:v>83</c:v>
                      </c:pt>
                      <c:pt idx="44">
                        <c:v>84</c:v>
                      </c:pt>
                      <c:pt idx="45">
                        <c:v>85</c:v>
                      </c:pt>
                      <c:pt idx="46">
                        <c:v>86</c:v>
                      </c:pt>
                      <c:pt idx="47">
                        <c:v>87</c:v>
                      </c:pt>
                      <c:pt idx="48">
                        <c:v>88</c:v>
                      </c:pt>
                      <c:pt idx="49">
                        <c:v>89</c:v>
                      </c:pt>
                      <c:pt idx="50">
                        <c:v>90</c:v>
                      </c:pt>
                      <c:pt idx="51">
                        <c:v>91</c:v>
                      </c:pt>
                      <c:pt idx="52">
                        <c:v>92</c:v>
                      </c:pt>
                      <c:pt idx="53">
                        <c:v>93</c:v>
                      </c:pt>
                      <c:pt idx="54">
                        <c:v>94</c:v>
                      </c:pt>
                      <c:pt idx="55">
                        <c:v>95</c:v>
                      </c:pt>
                      <c:pt idx="56">
                        <c:v>96</c:v>
                      </c:pt>
                      <c:pt idx="57">
                        <c:v>97</c:v>
                      </c:pt>
                      <c:pt idx="58">
                        <c:v>98</c:v>
                      </c:pt>
                      <c:pt idx="59">
                        <c:v>99</c:v>
                      </c:pt>
                      <c:pt idx="60">
                        <c:v>100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'Solar collection'!$K$6:$K$66</c15:sqref>
                        </c15:formulaRef>
                      </c:ext>
                    </c:extLst>
                    <c:numCache>
                      <c:formatCode>0.0</c:formatCode>
                      <c:ptCount val="61"/>
                      <c:pt idx="0">
                        <c:v>12.272727272727272</c:v>
                      </c:pt>
                      <c:pt idx="1">
                        <c:v>11.97339246119734</c:v>
                      </c:pt>
                      <c:pt idx="2">
                        <c:v>11.688311688311689</c:v>
                      </c:pt>
                      <c:pt idx="3">
                        <c:v>11.416490486257928</c:v>
                      </c:pt>
                      <c:pt idx="4">
                        <c:v>11.15702479338843</c:v>
                      </c:pt>
                      <c:pt idx="5">
                        <c:v>10.909090909090908</c:v>
                      </c:pt>
                      <c:pt idx="6">
                        <c:v>10.671936758893281</c:v>
                      </c:pt>
                      <c:pt idx="7">
                        <c:v>10.44487427466151</c:v>
                      </c:pt>
                      <c:pt idx="8">
                        <c:v>10.227272727272728</c:v>
                      </c:pt>
                      <c:pt idx="9">
                        <c:v>10.018552875695732</c:v>
                      </c:pt>
                      <c:pt idx="10">
                        <c:v>9.8181818181818183</c:v>
                      </c:pt>
                      <c:pt idx="11">
                        <c:v>9.6256684491978604</c:v>
                      </c:pt>
                      <c:pt idx="12">
                        <c:v>9.44055944055944</c:v>
                      </c:pt>
                      <c:pt idx="13">
                        <c:v>9.2624356775300161</c:v>
                      </c:pt>
                      <c:pt idx="14">
                        <c:v>9.0909090909090899</c:v>
                      </c:pt>
                      <c:pt idx="15">
                        <c:v>8.9256198347107425</c:v>
                      </c:pt>
                      <c:pt idx="16">
                        <c:v>8.7662337662337659</c:v>
                      </c:pt>
                      <c:pt idx="17">
                        <c:v>8.6124401913875612</c:v>
                      </c:pt>
                      <c:pt idx="18">
                        <c:v>8.4639498432601883</c:v>
                      </c:pt>
                      <c:pt idx="19">
                        <c:v>8.3204930662557786</c:v>
                      </c:pt>
                      <c:pt idx="20">
                        <c:v>8.1818181818181817</c:v>
                      </c:pt>
                      <c:pt idx="21">
                        <c:v>8.0476900149031305</c:v>
                      </c:pt>
                      <c:pt idx="22">
                        <c:v>7.9178885630498534</c:v>
                      </c:pt>
                      <c:pt idx="23">
                        <c:v>7.7922077922077921</c:v>
                      </c:pt>
                      <c:pt idx="24">
                        <c:v>7.6704545454545459</c:v>
                      </c:pt>
                      <c:pt idx="25">
                        <c:v>7.5524475524475525</c:v>
                      </c:pt>
                      <c:pt idx="26">
                        <c:v>7.4380165289256199</c:v>
                      </c:pt>
                      <c:pt idx="27">
                        <c:v>7.3270013568521026</c:v>
                      </c:pt>
                      <c:pt idx="28">
                        <c:v>7.2192513368983953</c:v>
                      </c:pt>
                      <c:pt idx="29">
                        <c:v>7.1146245059288544</c:v>
                      </c:pt>
                      <c:pt idx="30">
                        <c:v>7.012987012987014</c:v>
                      </c:pt>
                      <c:pt idx="31">
                        <c:v>6.9142125480153656</c:v>
                      </c:pt>
                      <c:pt idx="32">
                        <c:v>6.8181818181818183</c:v>
                      </c:pt>
                      <c:pt idx="33">
                        <c:v>6.7247820672478209</c:v>
                      </c:pt>
                      <c:pt idx="34">
                        <c:v>6.6339066339066344</c:v>
                      </c:pt>
                      <c:pt idx="35">
                        <c:v>6.5454545454545459</c:v>
                      </c:pt>
                      <c:pt idx="36">
                        <c:v>6.4593301435406696</c:v>
                      </c:pt>
                      <c:pt idx="37">
                        <c:v>6.3754427390791024</c:v>
                      </c:pt>
                      <c:pt idx="38">
                        <c:v>6.2937062937062933</c:v>
                      </c:pt>
                      <c:pt idx="39">
                        <c:v>6.2140391254315306</c:v>
                      </c:pt>
                      <c:pt idx="40">
                        <c:v>6.1363636363636358</c:v>
                      </c:pt>
                    </c:numCache>
                  </c:numRef>
                </c:yVal>
                <c:smooth val="1"/>
              </c15:ser>
            </c15:filteredScatterSeries>
          </c:ext>
        </c:extLst>
      </c:scatterChart>
      <c:valAx>
        <c:axId val="374986928"/>
        <c:scaling>
          <c:orientation val="minMax"/>
          <c:max val="100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Efficiency of collector / 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987712"/>
        <c:crosses val="autoZero"/>
        <c:crossBetween val="midCat"/>
      </c:valAx>
      <c:valAx>
        <c:axId val="3749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Area of collector needed / m</a:t>
                </a:r>
                <a:r>
                  <a:rPr lang="en-GB" baseline="30000">
                    <a:solidFill>
                      <a:schemeClr val="tx1"/>
                    </a:solidFill>
                  </a:rPr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986928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38398531528847718"/>
          <c:y val="5.9308655277774597E-2"/>
          <c:w val="0.51919317254709307"/>
          <c:h val="0.11297412854342666"/>
        </c:manualLayout>
      </c:layout>
      <c:overlay val="0"/>
      <c:spPr>
        <a:solidFill>
          <a:sysClr val="window" lastClr="FFFFFF"/>
        </a:solidFill>
        <a:ln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'Solar collection'!$AA$5</c:f>
              <c:strCache>
                <c:ptCount val="1"/>
                <c:pt idx="0">
                  <c:v>FPC ηc = 46%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'Solar collection'!$Z$6:$Z$36</c:f>
              <c:numCache>
                <c:formatCode>General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</c:numCache>
            </c:numRef>
          </c:xVal>
          <c:yVal>
            <c:numRef>
              <c:f>'Solar collection'!$AA$6:$AA$36</c:f>
              <c:numCache>
                <c:formatCode>General</c:formatCode>
                <c:ptCount val="31"/>
                <c:pt idx="0">
                  <c:v>5060</c:v>
                </c:pt>
                <c:pt idx="1">
                  <c:v>5566</c:v>
                </c:pt>
                <c:pt idx="2">
                  <c:v>6072</c:v>
                </c:pt>
                <c:pt idx="3">
                  <c:v>6578</c:v>
                </c:pt>
                <c:pt idx="4">
                  <c:v>7084</c:v>
                </c:pt>
                <c:pt idx="5">
                  <c:v>7590</c:v>
                </c:pt>
                <c:pt idx="6">
                  <c:v>8096</c:v>
                </c:pt>
                <c:pt idx="7">
                  <c:v>8602</c:v>
                </c:pt>
                <c:pt idx="8">
                  <c:v>9108</c:v>
                </c:pt>
                <c:pt idx="9">
                  <c:v>9614</c:v>
                </c:pt>
                <c:pt idx="10">
                  <c:v>10120</c:v>
                </c:pt>
                <c:pt idx="11">
                  <c:v>10626</c:v>
                </c:pt>
                <c:pt idx="12">
                  <c:v>11132</c:v>
                </c:pt>
                <c:pt idx="13">
                  <c:v>11638</c:v>
                </c:pt>
                <c:pt idx="14">
                  <c:v>12144</c:v>
                </c:pt>
                <c:pt idx="15">
                  <c:v>12650</c:v>
                </c:pt>
                <c:pt idx="16">
                  <c:v>13156</c:v>
                </c:pt>
                <c:pt idx="17">
                  <c:v>13662</c:v>
                </c:pt>
                <c:pt idx="18">
                  <c:v>14168</c:v>
                </c:pt>
                <c:pt idx="19">
                  <c:v>14674</c:v>
                </c:pt>
                <c:pt idx="20">
                  <c:v>15180</c:v>
                </c:pt>
                <c:pt idx="21">
                  <c:v>15686</c:v>
                </c:pt>
                <c:pt idx="22">
                  <c:v>16192</c:v>
                </c:pt>
                <c:pt idx="23">
                  <c:v>16698</c:v>
                </c:pt>
                <c:pt idx="24">
                  <c:v>17204</c:v>
                </c:pt>
                <c:pt idx="25">
                  <c:v>17710</c:v>
                </c:pt>
                <c:pt idx="26">
                  <c:v>18216</c:v>
                </c:pt>
                <c:pt idx="27">
                  <c:v>18722</c:v>
                </c:pt>
                <c:pt idx="28">
                  <c:v>19228</c:v>
                </c:pt>
                <c:pt idx="29">
                  <c:v>19734</c:v>
                </c:pt>
                <c:pt idx="30">
                  <c:v>20240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'Solar collection'!$AB$5</c:f>
              <c:strCache>
                <c:ptCount val="1"/>
                <c:pt idx="0">
                  <c:v>ηc = 50%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'Solar collection'!$Z$6:$Z$36</c:f>
              <c:numCache>
                <c:formatCode>General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</c:numCache>
            </c:numRef>
          </c:xVal>
          <c:yVal>
            <c:numRef>
              <c:f>'Solar collection'!$AB$6:$AB$36</c:f>
              <c:numCache>
                <c:formatCode>General</c:formatCode>
                <c:ptCount val="31"/>
                <c:pt idx="0">
                  <c:v>5500</c:v>
                </c:pt>
                <c:pt idx="1">
                  <c:v>6050</c:v>
                </c:pt>
                <c:pt idx="2">
                  <c:v>6600</c:v>
                </c:pt>
                <c:pt idx="3">
                  <c:v>7150</c:v>
                </c:pt>
                <c:pt idx="4">
                  <c:v>7700</c:v>
                </c:pt>
                <c:pt idx="5">
                  <c:v>8250</c:v>
                </c:pt>
                <c:pt idx="6">
                  <c:v>8800</c:v>
                </c:pt>
                <c:pt idx="7">
                  <c:v>9350</c:v>
                </c:pt>
                <c:pt idx="8">
                  <c:v>9900</c:v>
                </c:pt>
                <c:pt idx="9">
                  <c:v>10450</c:v>
                </c:pt>
                <c:pt idx="10">
                  <c:v>11000</c:v>
                </c:pt>
                <c:pt idx="11">
                  <c:v>11550</c:v>
                </c:pt>
                <c:pt idx="12">
                  <c:v>12100</c:v>
                </c:pt>
                <c:pt idx="13">
                  <c:v>12650</c:v>
                </c:pt>
                <c:pt idx="14">
                  <c:v>13200</c:v>
                </c:pt>
                <c:pt idx="15">
                  <c:v>13750</c:v>
                </c:pt>
                <c:pt idx="16">
                  <c:v>14300</c:v>
                </c:pt>
                <c:pt idx="17">
                  <c:v>14850</c:v>
                </c:pt>
                <c:pt idx="18">
                  <c:v>15400</c:v>
                </c:pt>
                <c:pt idx="19">
                  <c:v>15950</c:v>
                </c:pt>
                <c:pt idx="20">
                  <c:v>16500</c:v>
                </c:pt>
                <c:pt idx="21">
                  <c:v>17050</c:v>
                </c:pt>
                <c:pt idx="22">
                  <c:v>17600</c:v>
                </c:pt>
                <c:pt idx="23">
                  <c:v>18150</c:v>
                </c:pt>
                <c:pt idx="24">
                  <c:v>18700</c:v>
                </c:pt>
                <c:pt idx="25">
                  <c:v>19250</c:v>
                </c:pt>
                <c:pt idx="26">
                  <c:v>19800</c:v>
                </c:pt>
                <c:pt idx="27">
                  <c:v>20350</c:v>
                </c:pt>
                <c:pt idx="28">
                  <c:v>20900</c:v>
                </c:pt>
                <c:pt idx="29">
                  <c:v>21450</c:v>
                </c:pt>
                <c:pt idx="30">
                  <c:v>22000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'Solar collection'!$AC$5</c:f>
              <c:strCache>
                <c:ptCount val="1"/>
                <c:pt idx="0">
                  <c:v>ηc = 55%</c:v>
                </c:pt>
              </c:strCache>
            </c:strRef>
          </c:tx>
          <c:spPr>
            <a:ln w="19050" cap="rnd">
              <a:solidFill>
                <a:srgbClr val="7030A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'Solar collection'!$Z$6:$Z$36</c:f>
              <c:numCache>
                <c:formatCode>General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</c:numCache>
            </c:numRef>
          </c:xVal>
          <c:yVal>
            <c:numRef>
              <c:f>'Solar collection'!$AC$6:$AC$36</c:f>
              <c:numCache>
                <c:formatCode>General</c:formatCode>
                <c:ptCount val="31"/>
                <c:pt idx="0">
                  <c:v>6050.0000000000009</c:v>
                </c:pt>
                <c:pt idx="1">
                  <c:v>6655.0000000000009</c:v>
                </c:pt>
                <c:pt idx="2">
                  <c:v>7260.0000000000009</c:v>
                </c:pt>
                <c:pt idx="3">
                  <c:v>7865.0000000000009</c:v>
                </c:pt>
                <c:pt idx="4">
                  <c:v>8470</c:v>
                </c:pt>
                <c:pt idx="5">
                  <c:v>9075</c:v>
                </c:pt>
                <c:pt idx="6">
                  <c:v>9680</c:v>
                </c:pt>
                <c:pt idx="7">
                  <c:v>10285</c:v>
                </c:pt>
                <c:pt idx="8">
                  <c:v>10890</c:v>
                </c:pt>
                <c:pt idx="9">
                  <c:v>11495.000000000002</c:v>
                </c:pt>
                <c:pt idx="10">
                  <c:v>12100.000000000002</c:v>
                </c:pt>
                <c:pt idx="11">
                  <c:v>12705.000000000002</c:v>
                </c:pt>
                <c:pt idx="12">
                  <c:v>13310.000000000002</c:v>
                </c:pt>
                <c:pt idx="13">
                  <c:v>13915.000000000002</c:v>
                </c:pt>
                <c:pt idx="14">
                  <c:v>14520.000000000002</c:v>
                </c:pt>
                <c:pt idx="15">
                  <c:v>15125.000000000002</c:v>
                </c:pt>
                <c:pt idx="16">
                  <c:v>15730.000000000002</c:v>
                </c:pt>
                <c:pt idx="17">
                  <c:v>16335.000000000002</c:v>
                </c:pt>
                <c:pt idx="18">
                  <c:v>16940</c:v>
                </c:pt>
                <c:pt idx="19">
                  <c:v>17545</c:v>
                </c:pt>
                <c:pt idx="20">
                  <c:v>18150</c:v>
                </c:pt>
                <c:pt idx="21">
                  <c:v>18755</c:v>
                </c:pt>
                <c:pt idx="22">
                  <c:v>19360</c:v>
                </c:pt>
                <c:pt idx="23">
                  <c:v>19965</c:v>
                </c:pt>
                <c:pt idx="24">
                  <c:v>20570</c:v>
                </c:pt>
                <c:pt idx="25">
                  <c:v>21175</c:v>
                </c:pt>
                <c:pt idx="26">
                  <c:v>21780</c:v>
                </c:pt>
                <c:pt idx="27">
                  <c:v>22385</c:v>
                </c:pt>
                <c:pt idx="28">
                  <c:v>22990.000000000004</c:v>
                </c:pt>
                <c:pt idx="29">
                  <c:v>23595.000000000004</c:v>
                </c:pt>
                <c:pt idx="30">
                  <c:v>24200.000000000004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'Solar collection'!$AD$5</c:f>
              <c:strCache>
                <c:ptCount val="1"/>
                <c:pt idx="0">
                  <c:v>ETC ηc = 61%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'Solar collection'!$Z$6:$Z$36</c:f>
              <c:numCache>
                <c:formatCode>General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</c:numCache>
            </c:numRef>
          </c:xVal>
          <c:yVal>
            <c:numRef>
              <c:f>'Solar collection'!$AD$6:$AD$36</c:f>
              <c:numCache>
                <c:formatCode>General</c:formatCode>
                <c:ptCount val="31"/>
                <c:pt idx="0">
                  <c:v>6710</c:v>
                </c:pt>
                <c:pt idx="1">
                  <c:v>7381</c:v>
                </c:pt>
                <c:pt idx="2">
                  <c:v>8052</c:v>
                </c:pt>
                <c:pt idx="3">
                  <c:v>8723</c:v>
                </c:pt>
                <c:pt idx="4">
                  <c:v>9394</c:v>
                </c:pt>
                <c:pt idx="5">
                  <c:v>10065</c:v>
                </c:pt>
                <c:pt idx="6">
                  <c:v>10736</c:v>
                </c:pt>
                <c:pt idx="7">
                  <c:v>11407</c:v>
                </c:pt>
                <c:pt idx="8">
                  <c:v>12078</c:v>
                </c:pt>
                <c:pt idx="9">
                  <c:v>12749</c:v>
                </c:pt>
                <c:pt idx="10">
                  <c:v>13420</c:v>
                </c:pt>
                <c:pt idx="11">
                  <c:v>14091</c:v>
                </c:pt>
                <c:pt idx="12">
                  <c:v>14762</c:v>
                </c:pt>
                <c:pt idx="13">
                  <c:v>15433</c:v>
                </c:pt>
                <c:pt idx="14">
                  <c:v>16104</c:v>
                </c:pt>
                <c:pt idx="15">
                  <c:v>16775</c:v>
                </c:pt>
                <c:pt idx="16">
                  <c:v>17446</c:v>
                </c:pt>
                <c:pt idx="17">
                  <c:v>18117</c:v>
                </c:pt>
                <c:pt idx="18">
                  <c:v>18788</c:v>
                </c:pt>
                <c:pt idx="19">
                  <c:v>19459</c:v>
                </c:pt>
                <c:pt idx="20">
                  <c:v>20130</c:v>
                </c:pt>
                <c:pt idx="21">
                  <c:v>20801</c:v>
                </c:pt>
                <c:pt idx="22">
                  <c:v>21472</c:v>
                </c:pt>
                <c:pt idx="23">
                  <c:v>22143</c:v>
                </c:pt>
                <c:pt idx="24">
                  <c:v>22814</c:v>
                </c:pt>
                <c:pt idx="25">
                  <c:v>23485</c:v>
                </c:pt>
                <c:pt idx="26">
                  <c:v>24156</c:v>
                </c:pt>
                <c:pt idx="27">
                  <c:v>24827</c:v>
                </c:pt>
                <c:pt idx="28">
                  <c:v>25498</c:v>
                </c:pt>
                <c:pt idx="29">
                  <c:v>26169</c:v>
                </c:pt>
                <c:pt idx="30">
                  <c:v>26840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'Solar collection'!$AE$5</c:f>
              <c:strCache>
                <c:ptCount val="1"/>
                <c:pt idx="0">
                  <c:v>ηc = 70%</c:v>
                </c:pt>
              </c:strCache>
            </c:strRef>
          </c:tx>
          <c:spPr>
            <a:ln w="19050" cap="rnd">
              <a:solidFill>
                <a:srgbClr val="00B050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'Solar collection'!$Z$6:$Z$36</c:f>
              <c:numCache>
                <c:formatCode>General</c:formatCode>
                <c:ptCount val="31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  <c:pt idx="9">
                  <c:v>19</c:v>
                </c:pt>
                <c:pt idx="10">
                  <c:v>20</c:v>
                </c:pt>
                <c:pt idx="11">
                  <c:v>21</c:v>
                </c:pt>
                <c:pt idx="12">
                  <c:v>22</c:v>
                </c:pt>
                <c:pt idx="13">
                  <c:v>23</c:v>
                </c:pt>
                <c:pt idx="14">
                  <c:v>24</c:v>
                </c:pt>
                <c:pt idx="15">
                  <c:v>25</c:v>
                </c:pt>
                <c:pt idx="16">
                  <c:v>26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31</c:v>
                </c:pt>
                <c:pt idx="22">
                  <c:v>32</c:v>
                </c:pt>
                <c:pt idx="23">
                  <c:v>33</c:v>
                </c:pt>
                <c:pt idx="24">
                  <c:v>34</c:v>
                </c:pt>
                <c:pt idx="25">
                  <c:v>35</c:v>
                </c:pt>
                <c:pt idx="26">
                  <c:v>36</c:v>
                </c:pt>
                <c:pt idx="27">
                  <c:v>37</c:v>
                </c:pt>
                <c:pt idx="28">
                  <c:v>38</c:v>
                </c:pt>
                <c:pt idx="29">
                  <c:v>39</c:v>
                </c:pt>
                <c:pt idx="30">
                  <c:v>40</c:v>
                </c:pt>
              </c:numCache>
            </c:numRef>
          </c:xVal>
          <c:yVal>
            <c:numRef>
              <c:f>'Solar collection'!$AE$6:$AE$36</c:f>
              <c:numCache>
                <c:formatCode>General</c:formatCode>
                <c:ptCount val="31"/>
                <c:pt idx="0">
                  <c:v>7699.9999999999991</c:v>
                </c:pt>
                <c:pt idx="1">
                  <c:v>8470</c:v>
                </c:pt>
                <c:pt idx="2">
                  <c:v>9240</c:v>
                </c:pt>
                <c:pt idx="3">
                  <c:v>10010</c:v>
                </c:pt>
                <c:pt idx="4">
                  <c:v>10780</c:v>
                </c:pt>
                <c:pt idx="5">
                  <c:v>11550</c:v>
                </c:pt>
                <c:pt idx="6">
                  <c:v>12320</c:v>
                </c:pt>
                <c:pt idx="7">
                  <c:v>13090</c:v>
                </c:pt>
                <c:pt idx="8">
                  <c:v>13860</c:v>
                </c:pt>
                <c:pt idx="9">
                  <c:v>14629.999999999998</c:v>
                </c:pt>
                <c:pt idx="10">
                  <c:v>15399.999999999998</c:v>
                </c:pt>
                <c:pt idx="11">
                  <c:v>16169.999999999998</c:v>
                </c:pt>
                <c:pt idx="12">
                  <c:v>16940</c:v>
                </c:pt>
                <c:pt idx="13">
                  <c:v>17710</c:v>
                </c:pt>
                <c:pt idx="14">
                  <c:v>18480</c:v>
                </c:pt>
                <c:pt idx="15">
                  <c:v>19250</c:v>
                </c:pt>
                <c:pt idx="16">
                  <c:v>20020</c:v>
                </c:pt>
                <c:pt idx="17">
                  <c:v>20790</c:v>
                </c:pt>
                <c:pt idx="18">
                  <c:v>21560</c:v>
                </c:pt>
                <c:pt idx="19">
                  <c:v>22330</c:v>
                </c:pt>
                <c:pt idx="20">
                  <c:v>23100</c:v>
                </c:pt>
                <c:pt idx="21">
                  <c:v>23870</c:v>
                </c:pt>
                <c:pt idx="22">
                  <c:v>24640</c:v>
                </c:pt>
                <c:pt idx="23">
                  <c:v>25410</c:v>
                </c:pt>
                <c:pt idx="24">
                  <c:v>26180</c:v>
                </c:pt>
                <c:pt idx="25">
                  <c:v>26950</c:v>
                </c:pt>
                <c:pt idx="26">
                  <c:v>27720</c:v>
                </c:pt>
                <c:pt idx="27">
                  <c:v>28490</c:v>
                </c:pt>
                <c:pt idx="28">
                  <c:v>29259.999999999996</c:v>
                </c:pt>
                <c:pt idx="29">
                  <c:v>30029.999999999996</c:v>
                </c:pt>
                <c:pt idx="30">
                  <c:v>30799.999999999996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405376"/>
        <c:axId val="133405768"/>
      </c:scatterChart>
      <c:valAx>
        <c:axId val="133405376"/>
        <c:scaling>
          <c:orientation val="minMax"/>
          <c:max val="4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Roof area / m</a:t>
                </a:r>
                <a:r>
                  <a:rPr lang="en-GB" baseline="30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405768"/>
        <c:crosses val="autoZero"/>
        <c:crossBetween val="midCat"/>
      </c:valAx>
      <c:valAx>
        <c:axId val="133405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Amount of energy captured / kWh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4053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10939430975429917"/>
          <c:y val="3.5766553472767269E-2"/>
          <c:w val="0.4406707862349859"/>
          <c:h val="0.290973422399520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5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4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636" cy="629227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3171" cy="62880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3171" cy="628804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opLeftCell="A6" workbookViewId="0">
      <selection activeCell="C7" sqref="C7"/>
    </sheetView>
  </sheetViews>
  <sheetFormatPr defaultRowHeight="14.5" x14ac:dyDescent="0.35"/>
  <cols>
    <col min="2" max="2" width="15" customWidth="1"/>
    <col min="3" max="3" width="13" customWidth="1"/>
    <col min="6" max="6" width="11.36328125" bestFit="1" customWidth="1"/>
    <col min="7" max="7" width="10.36328125" bestFit="1" customWidth="1"/>
  </cols>
  <sheetData>
    <row r="1" spans="1:14" x14ac:dyDescent="0.35">
      <c r="A1" s="7" t="s">
        <v>40</v>
      </c>
      <c r="B1" s="7"/>
      <c r="C1" s="7"/>
    </row>
    <row r="2" spans="1:14" x14ac:dyDescent="0.35">
      <c r="A2" t="s">
        <v>23</v>
      </c>
      <c r="D2" t="s">
        <v>43</v>
      </c>
      <c r="G2" t="s">
        <v>44</v>
      </c>
      <c r="J2" t="s">
        <v>1</v>
      </c>
    </row>
    <row r="3" spans="1:14" x14ac:dyDescent="0.35">
      <c r="A3" t="s">
        <v>24</v>
      </c>
      <c r="D3" t="s">
        <v>41</v>
      </c>
      <c r="E3">
        <v>25</v>
      </c>
      <c r="F3" t="s">
        <v>3</v>
      </c>
      <c r="H3" t="s">
        <v>42</v>
      </c>
      <c r="I3">
        <v>100</v>
      </c>
      <c r="J3" t="s">
        <v>4</v>
      </c>
      <c r="L3" t="s">
        <v>0</v>
      </c>
      <c r="M3">
        <v>300</v>
      </c>
      <c r="N3" t="s">
        <v>3</v>
      </c>
    </row>
    <row r="4" spans="1:14" x14ac:dyDescent="0.35">
      <c r="A4" t="s">
        <v>25</v>
      </c>
      <c r="D4" t="s">
        <v>9</v>
      </c>
    </row>
    <row r="5" spans="1:14" x14ac:dyDescent="0.35">
      <c r="A5" t="s">
        <v>26</v>
      </c>
      <c r="B5" t="s">
        <v>27</v>
      </c>
      <c r="G5" t="s">
        <v>5</v>
      </c>
    </row>
    <row r="6" spans="1:14" x14ac:dyDescent="0.35">
      <c r="B6" t="s">
        <v>28</v>
      </c>
    </row>
    <row r="7" spans="1:14" s="1" customFormat="1" ht="43.5" x14ac:dyDescent="0.35">
      <c r="A7" s="1" t="s">
        <v>20</v>
      </c>
      <c r="B7" s="8"/>
      <c r="C7" s="1" t="s">
        <v>2</v>
      </c>
      <c r="D7" s="8" t="s">
        <v>41</v>
      </c>
      <c r="E7" s="8" t="s">
        <v>42</v>
      </c>
      <c r="F7" s="8" t="s">
        <v>0</v>
      </c>
      <c r="G7" s="1" t="s">
        <v>6</v>
      </c>
      <c r="H7" s="1" t="s">
        <v>7</v>
      </c>
      <c r="I7" s="1" t="s">
        <v>8</v>
      </c>
    </row>
    <row r="8" spans="1:14" s="1" customFormat="1" x14ac:dyDescent="0.35">
      <c r="A8" s="1">
        <v>1</v>
      </c>
      <c r="B8" s="8" t="s">
        <v>45</v>
      </c>
      <c r="C8" s="4">
        <v>12000</v>
      </c>
      <c r="D8" s="13">
        <f t="shared" ref="D8:D17" si="0">C8/E$3</f>
        <v>480</v>
      </c>
      <c r="E8" s="13">
        <f t="shared" ref="E8:E17" si="1">C8/I$3</f>
        <v>120</v>
      </c>
      <c r="F8" s="13">
        <f t="shared" ref="F8:F17" si="2">C8/M$3</f>
        <v>40</v>
      </c>
      <c r="G8" s="1">
        <f t="shared" ref="G8:G17" si="3">D8^(1/3)</f>
        <v>7.8297352823377269</v>
      </c>
      <c r="H8" s="1">
        <f t="shared" ref="H8:H17" si="4">E8^(1/3)</f>
        <v>4.9324241486609397</v>
      </c>
      <c r="I8" s="1">
        <f t="shared" ref="I8:I17" si="5">F8^(1/3)</f>
        <v>3.4199518933533941</v>
      </c>
    </row>
    <row r="9" spans="1:14" s="1" customFormat="1" x14ac:dyDescent="0.35">
      <c r="A9">
        <v>2</v>
      </c>
      <c r="B9" s="8" t="s">
        <v>46</v>
      </c>
      <c r="C9" s="5">
        <f>C8-1600</f>
        <v>10400</v>
      </c>
      <c r="D9" s="13">
        <f t="shared" si="0"/>
        <v>416</v>
      </c>
      <c r="E9" s="13">
        <f t="shared" si="1"/>
        <v>104</v>
      </c>
      <c r="F9" s="13">
        <f t="shared" si="2"/>
        <v>34.666666666666664</v>
      </c>
      <c r="G9" s="1">
        <f t="shared" si="3"/>
        <v>7.4650223136344946</v>
      </c>
      <c r="H9" s="1">
        <f t="shared" si="4"/>
        <v>4.7026693754415136</v>
      </c>
      <c r="I9" s="1">
        <f t="shared" si="5"/>
        <v>3.2606488310058319</v>
      </c>
    </row>
    <row r="10" spans="1:14" s="1" customFormat="1" x14ac:dyDescent="0.35">
      <c r="A10" s="1">
        <v>3</v>
      </c>
      <c r="B10" s="8" t="s">
        <v>47</v>
      </c>
      <c r="C10" s="4">
        <f>C8/0.75</f>
        <v>16000</v>
      </c>
      <c r="D10" s="13">
        <f t="shared" si="0"/>
        <v>640</v>
      </c>
      <c r="E10" s="13">
        <f t="shared" si="1"/>
        <v>160</v>
      </c>
      <c r="F10" s="13">
        <f t="shared" si="2"/>
        <v>53.333333333333336</v>
      </c>
      <c r="G10" s="1">
        <f t="shared" si="3"/>
        <v>8.6177387601275335</v>
      </c>
      <c r="H10" s="1">
        <f t="shared" si="4"/>
        <v>5.4288352331898126</v>
      </c>
      <c r="I10" s="1">
        <f t="shared" si="5"/>
        <v>3.7641441155241142</v>
      </c>
    </row>
    <row r="11" spans="1:14" x14ac:dyDescent="0.35">
      <c r="A11" s="1">
        <v>4</v>
      </c>
      <c r="B11" s="8" t="s">
        <v>48</v>
      </c>
      <c r="C11" s="4">
        <f>(C8-1600)/0.75</f>
        <v>13866.666666666666</v>
      </c>
      <c r="D11" s="13">
        <f t="shared" si="0"/>
        <v>554.66666666666663</v>
      </c>
      <c r="E11" s="13">
        <f t="shared" si="1"/>
        <v>138.66666666666666</v>
      </c>
      <c r="F11" s="13">
        <f t="shared" si="2"/>
        <v>46.222222222222221</v>
      </c>
      <c r="G11" s="1">
        <f t="shared" si="3"/>
        <v>8.2163201969987174</v>
      </c>
      <c r="H11" s="1">
        <f t="shared" si="4"/>
        <v>5.1759573844375373</v>
      </c>
      <c r="I11" s="1">
        <f t="shared" si="5"/>
        <v>3.5888084080581892</v>
      </c>
    </row>
    <row r="12" spans="1:14" x14ac:dyDescent="0.35">
      <c r="A12" s="1">
        <v>5</v>
      </c>
      <c r="B12" s="8" t="s">
        <v>49</v>
      </c>
      <c r="C12" s="5">
        <f>(C8/0.75)*0.8</f>
        <v>12800</v>
      </c>
      <c r="D12" s="13">
        <f t="shared" si="0"/>
        <v>512</v>
      </c>
      <c r="E12" s="13">
        <f t="shared" si="1"/>
        <v>128</v>
      </c>
      <c r="F12" s="13">
        <f t="shared" si="2"/>
        <v>42.666666666666664</v>
      </c>
      <c r="G12" s="1">
        <f t="shared" si="3"/>
        <v>7.9999999999999982</v>
      </c>
      <c r="H12" s="1">
        <f t="shared" si="4"/>
        <v>5.0396841995794919</v>
      </c>
      <c r="I12" s="1">
        <f t="shared" si="5"/>
        <v>3.4943218589451948</v>
      </c>
    </row>
    <row r="13" spans="1:14" x14ac:dyDescent="0.35">
      <c r="A13" s="1">
        <v>6</v>
      </c>
      <c r="B13" s="8" t="s">
        <v>50</v>
      </c>
      <c r="C13" s="5">
        <f>(C8-1600)*0.8/0.75</f>
        <v>11093.333333333334</v>
      </c>
      <c r="D13" s="13">
        <f t="shared" si="0"/>
        <v>443.73333333333335</v>
      </c>
      <c r="E13" s="13">
        <f t="shared" si="1"/>
        <v>110.93333333333334</v>
      </c>
      <c r="F13" s="13">
        <f t="shared" si="2"/>
        <v>36.977777777777781</v>
      </c>
      <c r="G13" s="1">
        <f t="shared" si="3"/>
        <v>7.6273560159552796</v>
      </c>
      <c r="H13" s="1">
        <f t="shared" si="4"/>
        <v>4.8049331997721758</v>
      </c>
      <c r="I13" s="1">
        <f t="shared" si="5"/>
        <v>3.3315546065637087</v>
      </c>
    </row>
    <row r="14" spans="1:14" ht="43.5" x14ac:dyDescent="0.35">
      <c r="A14" s="1">
        <v>7</v>
      </c>
      <c r="B14" s="1" t="s">
        <v>18</v>
      </c>
      <c r="C14" s="4">
        <v>7000</v>
      </c>
      <c r="D14" s="2">
        <f t="shared" si="0"/>
        <v>280</v>
      </c>
      <c r="E14" s="2">
        <f t="shared" si="1"/>
        <v>70</v>
      </c>
      <c r="F14" s="2">
        <f t="shared" si="2"/>
        <v>23.333333333333332</v>
      </c>
      <c r="G14" s="1">
        <f t="shared" si="3"/>
        <v>6.5421326203771786</v>
      </c>
      <c r="H14" s="1">
        <f t="shared" si="4"/>
        <v>4.121285299808557</v>
      </c>
      <c r="I14" s="1">
        <f t="shared" si="5"/>
        <v>2.8575396274377982</v>
      </c>
    </row>
    <row r="15" spans="1:14" ht="43.5" x14ac:dyDescent="0.35">
      <c r="A15" s="1">
        <v>8</v>
      </c>
      <c r="B15" s="1" t="s">
        <v>21</v>
      </c>
      <c r="C15" s="4">
        <v>9333</v>
      </c>
      <c r="D15" s="2">
        <f t="shared" si="0"/>
        <v>373.32</v>
      </c>
      <c r="E15" s="2">
        <f t="shared" si="1"/>
        <v>93.33</v>
      </c>
      <c r="F15" s="2">
        <f t="shared" si="2"/>
        <v>31.11</v>
      </c>
      <c r="G15" s="1">
        <f t="shared" si="3"/>
        <v>7.2004629331974428</v>
      </c>
      <c r="H15" s="1">
        <f t="shared" si="4"/>
        <v>4.5360074092616207</v>
      </c>
      <c r="I15" s="1">
        <f t="shared" si="5"/>
        <v>3.1450918777495578</v>
      </c>
    </row>
    <row r="16" spans="1:14" ht="58" x14ac:dyDescent="0.35">
      <c r="A16" s="1">
        <v>9</v>
      </c>
      <c r="B16" s="1" t="s">
        <v>22</v>
      </c>
      <c r="C16" s="4">
        <f>(C14-1600)/0.75</f>
        <v>7200</v>
      </c>
      <c r="D16" s="2">
        <f t="shared" si="0"/>
        <v>288</v>
      </c>
      <c r="E16" s="2">
        <f t="shared" si="1"/>
        <v>72</v>
      </c>
      <c r="F16" s="2">
        <f t="shared" si="2"/>
        <v>24</v>
      </c>
      <c r="G16" s="1">
        <f t="shared" si="3"/>
        <v>6.6038544977892535</v>
      </c>
      <c r="H16" s="1">
        <f t="shared" si="4"/>
        <v>4.1601676461038073</v>
      </c>
      <c r="I16" s="1">
        <f t="shared" si="5"/>
        <v>2.8844991406148166</v>
      </c>
    </row>
    <row r="17" spans="2:9" ht="43.5" x14ac:dyDescent="0.35">
      <c r="B17" s="1" t="s">
        <v>19</v>
      </c>
      <c r="C17" s="5">
        <f>C14-1600</f>
        <v>5400</v>
      </c>
      <c r="D17" s="2">
        <f t="shared" si="0"/>
        <v>216</v>
      </c>
      <c r="E17" s="2">
        <f t="shared" si="1"/>
        <v>54</v>
      </c>
      <c r="F17" s="2">
        <f t="shared" si="2"/>
        <v>18</v>
      </c>
      <c r="G17" s="1">
        <f t="shared" si="3"/>
        <v>6</v>
      </c>
      <c r="H17" s="1">
        <f t="shared" si="4"/>
        <v>3.7797631496846198</v>
      </c>
      <c r="I17" s="1">
        <f t="shared" si="5"/>
        <v>2.6207413942088964</v>
      </c>
    </row>
  </sheetData>
  <sortState ref="A6:I15">
    <sortCondition ref="A6:A15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6"/>
  <sheetViews>
    <sheetView workbookViewId="0">
      <selection activeCell="B5" sqref="B5"/>
    </sheetView>
  </sheetViews>
  <sheetFormatPr defaultRowHeight="14.5" x14ac:dyDescent="0.35"/>
  <cols>
    <col min="1" max="1" width="14.81640625" style="6" customWidth="1"/>
  </cols>
  <sheetData>
    <row r="1" spans="1:31" x14ac:dyDescent="0.35">
      <c r="A1" s="9" t="s">
        <v>34</v>
      </c>
      <c r="B1" s="7"/>
      <c r="C1" s="7" t="s">
        <v>35</v>
      </c>
      <c r="D1" s="7"/>
      <c r="E1" s="7"/>
      <c r="Z1" s="11" t="s">
        <v>38</v>
      </c>
      <c r="AA1" s="11"/>
      <c r="AB1" s="11" t="s">
        <v>39</v>
      </c>
      <c r="AC1" s="11"/>
      <c r="AD1" s="11"/>
    </row>
    <row r="2" spans="1:31" x14ac:dyDescent="0.35">
      <c r="A2" s="6" t="s">
        <v>36</v>
      </c>
      <c r="D2" t="s">
        <v>12</v>
      </c>
      <c r="Q2" t="s">
        <v>13</v>
      </c>
      <c r="Z2" t="s">
        <v>17</v>
      </c>
    </row>
    <row r="3" spans="1:31" x14ac:dyDescent="0.35">
      <c r="D3" t="s">
        <v>37</v>
      </c>
      <c r="R3" t="s">
        <v>10</v>
      </c>
    </row>
    <row r="4" spans="1:31" s="1" customFormat="1" ht="29" x14ac:dyDescent="0.35">
      <c r="A4" s="1" t="s">
        <v>11</v>
      </c>
      <c r="B4" s="4">
        <f>'Store sizes'!$C8</f>
        <v>12000</v>
      </c>
      <c r="C4" s="4">
        <f>'Store sizes'!$C9</f>
        <v>10400</v>
      </c>
      <c r="D4" s="4">
        <f>'Store sizes'!$C10</f>
        <v>16000</v>
      </c>
      <c r="E4" s="4">
        <f>'Store sizes'!$C11</f>
        <v>13866.666666666666</v>
      </c>
      <c r="F4" s="4">
        <f>'Store sizes'!$C12</f>
        <v>12800</v>
      </c>
      <c r="G4" s="4">
        <f>'Store sizes'!$C13</f>
        <v>11093.333333333334</v>
      </c>
      <c r="H4" s="4">
        <f>'Store sizes'!$C14</f>
        <v>7000</v>
      </c>
      <c r="I4" s="4">
        <f>'Store sizes'!$C15</f>
        <v>9333</v>
      </c>
      <c r="J4" s="4">
        <f>'Store sizes'!$C16</f>
        <v>7200</v>
      </c>
      <c r="K4" s="4">
        <f>'Store sizes'!$C17</f>
        <v>5400</v>
      </c>
      <c r="L4" s="4">
        <f>'Store sizes'!$C18</f>
        <v>0</v>
      </c>
      <c r="O4" s="4">
        <f t="shared" ref="O4:S5" si="0">B4</f>
        <v>12000</v>
      </c>
      <c r="P4" s="4">
        <f t="shared" si="0"/>
        <v>10400</v>
      </c>
      <c r="Q4" s="4">
        <f t="shared" si="0"/>
        <v>16000</v>
      </c>
      <c r="R4" s="4">
        <f t="shared" si="0"/>
        <v>13866.666666666666</v>
      </c>
      <c r="S4" s="4">
        <f t="shared" si="0"/>
        <v>12800</v>
      </c>
      <c r="T4" s="4">
        <f t="shared" ref="T4:W4" si="1">H4</f>
        <v>7000</v>
      </c>
      <c r="U4" s="4">
        <f t="shared" si="1"/>
        <v>9333</v>
      </c>
      <c r="V4" s="4">
        <f t="shared" si="1"/>
        <v>7200</v>
      </c>
      <c r="W4" s="4">
        <f t="shared" si="1"/>
        <v>5400</v>
      </c>
    </row>
    <row r="5" spans="1:31" s="1" customFormat="1" ht="102.5" x14ac:dyDescent="0.45">
      <c r="A5" s="8" t="s">
        <v>14</v>
      </c>
      <c r="B5" s="8" t="str">
        <f>'Store sizes'!B8</f>
        <v>1. 12,000 kW h</v>
      </c>
      <c r="C5" s="1" t="str">
        <f>'Store sizes'!B9</f>
        <v>2. 10,400 kW h</v>
      </c>
      <c r="D5" s="8" t="str">
        <f>'Store sizes'!B10</f>
        <v>3. 16,000 kW h</v>
      </c>
      <c r="E5" s="1" t="str">
        <f>'Store sizes'!$B11</f>
        <v>4. 13,867 kW h</v>
      </c>
      <c r="F5" s="8" t="str">
        <f>'Store sizes'!$B12</f>
        <v>5. 12,800 kW h</v>
      </c>
      <c r="G5" s="1" t="str">
        <f>'Store sizes'!$B13</f>
        <v>6. 11,093 kW h</v>
      </c>
      <c r="H5" s="1" t="str">
        <f>'Store sizes'!$B14</f>
        <v>Average mine 100% efficiency, 7000 kWh</v>
      </c>
      <c r="I5" s="1" t="str">
        <f>'Store sizes'!$B15</f>
        <v>8. Average at 75% efficiency mine, 9,333 kWh</v>
      </c>
      <c r="J5" s="1" t="str">
        <f>'Store sizes'!$B16</f>
        <v>9. Av mine -HW at 75% efficiency, 7200 kWh</v>
      </c>
      <c r="K5" s="1" t="str">
        <f>'Store sizes'!$B17</f>
        <v>Av mine 100% efficiency - HW, 5,400 kWh</v>
      </c>
      <c r="L5" s="8" t="s">
        <v>16</v>
      </c>
      <c r="N5" s="1" t="s">
        <v>15</v>
      </c>
      <c r="O5" s="1" t="str">
        <f t="shared" si="0"/>
        <v>1. 12,000 kW h</v>
      </c>
      <c r="P5" s="1" t="str">
        <f t="shared" si="0"/>
        <v>2. 10,400 kW h</v>
      </c>
      <c r="Q5" s="1" t="str">
        <f t="shared" si="0"/>
        <v>3. 16,000 kW h</v>
      </c>
      <c r="R5" s="1" t="str">
        <f t="shared" si="0"/>
        <v>4. 13,867 kW h</v>
      </c>
      <c r="S5" s="1" t="str">
        <f t="shared" si="0"/>
        <v>5. 12,800 kW h</v>
      </c>
      <c r="T5" s="1" t="str">
        <f t="shared" ref="T5:V5" si="2">H5</f>
        <v>Average mine 100% efficiency, 7000 kWh</v>
      </c>
      <c r="U5" s="1" t="str">
        <f t="shared" si="2"/>
        <v>8. Average at 75% efficiency mine, 9,333 kWh</v>
      </c>
      <c r="V5" s="1" t="str">
        <f t="shared" si="2"/>
        <v>9. Av mine -HW at 75% efficiency, 7200 kWh</v>
      </c>
      <c r="W5" s="1" t="str">
        <f>K5</f>
        <v>Av mine 100% efficiency - HW, 5,400 kWh</v>
      </c>
      <c r="X5" s="1" t="str">
        <f t="shared" ref="X5" si="3">L5</f>
        <v>UK average roof area</v>
      </c>
      <c r="Z5" s="12" t="s">
        <v>15</v>
      </c>
      <c r="AA5" s="12" t="s">
        <v>29</v>
      </c>
      <c r="AB5" s="12" t="s">
        <v>30</v>
      </c>
      <c r="AC5" s="12" t="s">
        <v>31</v>
      </c>
      <c r="AD5" s="12" t="s">
        <v>32</v>
      </c>
      <c r="AE5" s="12" t="s">
        <v>33</v>
      </c>
    </row>
    <row r="6" spans="1:31" x14ac:dyDescent="0.35">
      <c r="A6" s="9">
        <v>40</v>
      </c>
      <c r="B6" s="10">
        <f>(B$4/1100)/(A6/100)</f>
        <v>27.27272727272727</v>
      </c>
      <c r="C6" s="3">
        <f>(C$4/1100)/(A6/100)</f>
        <v>23.636363636363637</v>
      </c>
      <c r="D6" s="10">
        <f>(D$4/1100)/(A6/100)</f>
        <v>36.36363636363636</v>
      </c>
      <c r="E6" s="3">
        <f>(E$4/1100)/(A6/100)</f>
        <v>31.515151515151512</v>
      </c>
      <c r="F6" s="10">
        <f>(F$4/1100)/(A6/100)</f>
        <v>29.09090909090909</v>
      </c>
      <c r="G6" s="3">
        <f>(G$4/1100)/(A6/100)</f>
        <v>25.212121212121215</v>
      </c>
      <c r="H6" s="3">
        <f>(H$4/1100)/(A6/100)</f>
        <v>15.909090909090908</v>
      </c>
      <c r="I6" s="3">
        <f>(I$4/1100)/(A6/100)</f>
        <v>21.211363636363636</v>
      </c>
      <c r="J6" s="3">
        <f>(J$4/1100)/(A6/100)</f>
        <v>16.363636363636363</v>
      </c>
      <c r="K6" s="3">
        <f>(K$4/1100)/(A6/100)</f>
        <v>12.272727272727272</v>
      </c>
      <c r="L6" s="7">
        <v>15</v>
      </c>
      <c r="N6">
        <v>10</v>
      </c>
      <c r="O6">
        <f>O$4/(N6*1100)*100</f>
        <v>109.09090909090908</v>
      </c>
      <c r="P6">
        <f>P$4/(N6*1100)*100</f>
        <v>94.545454545454547</v>
      </c>
      <c r="Q6">
        <f>Q$4/(N6*1100)*100</f>
        <v>145.45454545454547</v>
      </c>
      <c r="R6">
        <f>R$4/(N6*1100)*100</f>
        <v>126.06060606060605</v>
      </c>
      <c r="S6">
        <f>S$4/(N6*1100)*100</f>
        <v>116.36363636363636</v>
      </c>
      <c r="T6">
        <f>T$4/(N6*1100)*100</f>
        <v>63.636363636363633</v>
      </c>
      <c r="U6">
        <f>U$4/(N6*1100)*100</f>
        <v>84.845454545454544</v>
      </c>
      <c r="V6">
        <f>V$4/(N6*1100)*100</f>
        <v>65.454545454545453</v>
      </c>
      <c r="W6">
        <f>W$4/(N6*1100)*100</f>
        <v>49.090909090909093</v>
      </c>
      <c r="X6">
        <f t="shared" ref="X6" si="4">X$4/(T6*1100)*100</f>
        <v>0</v>
      </c>
      <c r="Z6" s="11">
        <v>10</v>
      </c>
      <c r="AA6" s="11">
        <f>1100*Z6*0.46</f>
        <v>5060</v>
      </c>
      <c r="AB6" s="11">
        <f>1100*Z6*0.5</f>
        <v>5500</v>
      </c>
      <c r="AC6" s="11">
        <f>1100*Z6*0.55</f>
        <v>6050.0000000000009</v>
      </c>
      <c r="AD6" s="11">
        <f>1100*Z6*0.61</f>
        <v>6710</v>
      </c>
      <c r="AE6" s="11">
        <f>Z6*1100*0.7</f>
        <v>7699.9999999999991</v>
      </c>
    </row>
    <row r="7" spans="1:31" x14ac:dyDescent="0.35">
      <c r="A7" s="9">
        <v>41</v>
      </c>
      <c r="B7" s="10">
        <f t="shared" ref="B7:B66" si="5">(B$4/1100)/(A7/100)</f>
        <v>26.607538802660752</v>
      </c>
      <c r="C7" s="3">
        <f t="shared" ref="C7:C66" si="6">(C$4/1100)/(A7/100)</f>
        <v>23.059866962305989</v>
      </c>
      <c r="D7" s="10">
        <f t="shared" ref="D7:D66" si="7">(D$4/1100)/(A7/100)</f>
        <v>35.476718403547672</v>
      </c>
      <c r="E7" s="3">
        <f t="shared" ref="E7:E66" si="8">(E$4/1100)/(A7/100)</f>
        <v>30.746489283074649</v>
      </c>
      <c r="F7" s="10">
        <f t="shared" ref="F7:F66" si="9">(F$4/1100)/(A7/100)</f>
        <v>28.381374722838139</v>
      </c>
      <c r="G7" s="3">
        <f t="shared" ref="G7:G46" si="10">(G$4/1100)/(A7/100)</f>
        <v>24.597191426459723</v>
      </c>
      <c r="H7" s="3">
        <f t="shared" ref="H7:H46" si="11">(H$4/1100)/(A7/100)</f>
        <v>15.521064301552107</v>
      </c>
      <c r="I7" s="3">
        <f t="shared" ref="I7:I46" si="12">(I$4/1100)/(A7/100)</f>
        <v>20.694013303769403</v>
      </c>
      <c r="J7" s="3">
        <f t="shared" ref="J7:J46" si="13">(J$4/1100)/(A7/100)</f>
        <v>15.964523281596454</v>
      </c>
      <c r="K7" s="3">
        <f t="shared" ref="K7:K46" si="14">(K$4/1100)/(A7/100)</f>
        <v>11.97339246119734</v>
      </c>
      <c r="L7" s="7">
        <v>15</v>
      </c>
      <c r="N7">
        <v>11</v>
      </c>
      <c r="O7">
        <f t="shared" ref="O7:O36" si="15">O$4/(N7*1100)*100</f>
        <v>99.173553719008268</v>
      </c>
      <c r="P7">
        <f t="shared" ref="P7:P36" si="16">P$4/(N7*1100)*100</f>
        <v>85.950413223140501</v>
      </c>
      <c r="Q7">
        <f t="shared" ref="Q7:Q36" si="17">Q$4/(N7*1100)*100</f>
        <v>132.2314049586777</v>
      </c>
      <c r="R7">
        <f t="shared" ref="R7:R36" si="18">R$4/(N7*1100)*100</f>
        <v>114.60055096418733</v>
      </c>
      <c r="S7">
        <f t="shared" ref="S7:S36" si="19">S$4/(N7*1100)*100</f>
        <v>105.78512396694215</v>
      </c>
      <c r="T7">
        <f t="shared" ref="T7:T36" si="20">T$4/(N7*1100)*100</f>
        <v>57.851239669421481</v>
      </c>
      <c r="U7">
        <f t="shared" ref="U7:U36" si="21">U$4/(N7*1100)*100</f>
        <v>77.132231404958674</v>
      </c>
      <c r="V7">
        <f t="shared" ref="V7:V36" si="22">V$4/(N7*1100)*100</f>
        <v>59.504132231404959</v>
      </c>
      <c r="W7">
        <f t="shared" ref="W7:W36" si="23">W$4/(N7*1100)*100</f>
        <v>44.628099173553721</v>
      </c>
      <c r="Z7" s="11">
        <v>11</v>
      </c>
      <c r="AA7" s="11">
        <f t="shared" ref="AA7:AA36" si="24">1100*Z7*0.46</f>
        <v>5566</v>
      </c>
      <c r="AB7" s="11">
        <f t="shared" ref="AB7:AB36" si="25">1100*Z7*0.5</f>
        <v>6050</v>
      </c>
      <c r="AC7" s="11">
        <f t="shared" ref="AC7:AC36" si="26">1100*Z7*0.55</f>
        <v>6655.0000000000009</v>
      </c>
      <c r="AD7" s="11">
        <f t="shared" ref="AD7:AD36" si="27">1100*Z7*0.61</f>
        <v>7381</v>
      </c>
      <c r="AE7" s="11">
        <f t="shared" ref="AE7:AE36" si="28">Z7*1100*0.7</f>
        <v>8470</v>
      </c>
    </row>
    <row r="8" spans="1:31" x14ac:dyDescent="0.35">
      <c r="A8" s="9">
        <v>42</v>
      </c>
      <c r="B8" s="10">
        <f t="shared" si="5"/>
        <v>25.974025974025974</v>
      </c>
      <c r="C8" s="3">
        <f t="shared" si="6"/>
        <v>22.510822510822514</v>
      </c>
      <c r="D8" s="10">
        <f t="shared" si="7"/>
        <v>34.632034632034632</v>
      </c>
      <c r="E8" s="3">
        <f t="shared" si="8"/>
        <v>30.014430014430015</v>
      </c>
      <c r="F8" s="10">
        <f t="shared" si="9"/>
        <v>27.705627705627709</v>
      </c>
      <c r="G8" s="3">
        <f t="shared" si="10"/>
        <v>24.011544011544014</v>
      </c>
      <c r="H8" s="3">
        <f t="shared" si="11"/>
        <v>15.15151515151515</v>
      </c>
      <c r="I8" s="3">
        <f t="shared" si="12"/>
        <v>20.2012987012987</v>
      </c>
      <c r="J8" s="3">
        <f t="shared" si="13"/>
        <v>15.584415584415586</v>
      </c>
      <c r="K8" s="3">
        <f t="shared" si="14"/>
        <v>11.688311688311689</v>
      </c>
      <c r="L8" s="7">
        <v>15</v>
      </c>
      <c r="N8">
        <v>12</v>
      </c>
      <c r="O8">
        <f t="shared" si="15"/>
        <v>90.909090909090907</v>
      </c>
      <c r="P8">
        <f t="shared" si="16"/>
        <v>78.787878787878782</v>
      </c>
      <c r="Q8">
        <f t="shared" si="17"/>
        <v>121.21212121212122</v>
      </c>
      <c r="R8">
        <f t="shared" si="18"/>
        <v>105.05050505050504</v>
      </c>
      <c r="S8">
        <f t="shared" si="19"/>
        <v>96.969696969696969</v>
      </c>
      <c r="T8">
        <f t="shared" si="20"/>
        <v>53.030303030303031</v>
      </c>
      <c r="U8">
        <f t="shared" si="21"/>
        <v>70.704545454545453</v>
      </c>
      <c r="V8">
        <f t="shared" si="22"/>
        <v>54.54545454545454</v>
      </c>
      <c r="W8">
        <f t="shared" si="23"/>
        <v>40.909090909090914</v>
      </c>
      <c r="Z8" s="11">
        <v>12</v>
      </c>
      <c r="AA8" s="11">
        <f t="shared" si="24"/>
        <v>6072</v>
      </c>
      <c r="AB8" s="11">
        <f t="shared" si="25"/>
        <v>6600</v>
      </c>
      <c r="AC8" s="11">
        <f t="shared" si="26"/>
        <v>7260.0000000000009</v>
      </c>
      <c r="AD8" s="11">
        <f t="shared" si="27"/>
        <v>8052</v>
      </c>
      <c r="AE8" s="11">
        <f t="shared" si="28"/>
        <v>9240</v>
      </c>
    </row>
    <row r="9" spans="1:31" ht="16.5" customHeight="1" x14ac:dyDescent="0.35">
      <c r="A9" s="9">
        <v>43</v>
      </c>
      <c r="B9" s="10">
        <f t="shared" si="5"/>
        <v>25.369978858350951</v>
      </c>
      <c r="C9" s="3">
        <f t="shared" si="6"/>
        <v>21.987315010570825</v>
      </c>
      <c r="D9" s="10">
        <f t="shared" si="7"/>
        <v>33.826638477801268</v>
      </c>
      <c r="E9" s="3">
        <f t="shared" si="8"/>
        <v>29.316420014094433</v>
      </c>
      <c r="F9" s="10">
        <f t="shared" si="9"/>
        <v>27.061310782241016</v>
      </c>
      <c r="G9" s="3">
        <f t="shared" si="10"/>
        <v>23.45313601127555</v>
      </c>
      <c r="H9" s="3">
        <f t="shared" si="11"/>
        <v>14.799154334038054</v>
      </c>
      <c r="I9" s="3">
        <f t="shared" si="12"/>
        <v>19.731501057082454</v>
      </c>
      <c r="J9" s="3">
        <f t="shared" si="13"/>
        <v>15.221987315010573</v>
      </c>
      <c r="K9" s="3">
        <f t="shared" si="14"/>
        <v>11.416490486257928</v>
      </c>
      <c r="L9" s="7">
        <v>15</v>
      </c>
      <c r="N9">
        <v>13</v>
      </c>
      <c r="O9">
        <f t="shared" si="15"/>
        <v>83.91608391608392</v>
      </c>
      <c r="P9">
        <f t="shared" si="16"/>
        <v>72.727272727272734</v>
      </c>
      <c r="Q9">
        <f t="shared" si="17"/>
        <v>111.88811188811189</v>
      </c>
      <c r="R9">
        <f t="shared" si="18"/>
        <v>96.969696969696955</v>
      </c>
      <c r="S9">
        <f t="shared" si="19"/>
        <v>89.510489510489506</v>
      </c>
      <c r="T9">
        <f t="shared" si="20"/>
        <v>48.951048951048953</v>
      </c>
      <c r="U9">
        <f t="shared" si="21"/>
        <v>65.265734265734267</v>
      </c>
      <c r="V9">
        <f t="shared" si="22"/>
        <v>50.349650349650354</v>
      </c>
      <c r="W9">
        <f t="shared" si="23"/>
        <v>37.76223776223776</v>
      </c>
      <c r="Z9" s="11">
        <v>13</v>
      </c>
      <c r="AA9" s="11">
        <f t="shared" si="24"/>
        <v>6578</v>
      </c>
      <c r="AB9" s="11">
        <f t="shared" si="25"/>
        <v>7150</v>
      </c>
      <c r="AC9" s="11">
        <f t="shared" si="26"/>
        <v>7865.0000000000009</v>
      </c>
      <c r="AD9" s="11">
        <f t="shared" si="27"/>
        <v>8723</v>
      </c>
      <c r="AE9" s="11">
        <f t="shared" si="28"/>
        <v>10010</v>
      </c>
    </row>
    <row r="10" spans="1:31" x14ac:dyDescent="0.35">
      <c r="A10" s="9">
        <v>44</v>
      </c>
      <c r="B10" s="10">
        <f t="shared" si="5"/>
        <v>24.793388429752063</v>
      </c>
      <c r="C10" s="3">
        <f t="shared" si="6"/>
        <v>21.487603305785125</v>
      </c>
      <c r="D10" s="10">
        <f t="shared" si="7"/>
        <v>33.057851239669418</v>
      </c>
      <c r="E10" s="3">
        <f t="shared" si="8"/>
        <v>28.65013774104683</v>
      </c>
      <c r="F10" s="10">
        <f t="shared" si="9"/>
        <v>26.446280991735538</v>
      </c>
      <c r="G10" s="3">
        <f t="shared" si="10"/>
        <v>22.920110192837466</v>
      </c>
      <c r="H10" s="3">
        <f t="shared" si="11"/>
        <v>14.46280991735537</v>
      </c>
      <c r="I10" s="3">
        <f t="shared" si="12"/>
        <v>19.283057851239668</v>
      </c>
      <c r="J10" s="3">
        <f t="shared" si="13"/>
        <v>14.87603305785124</v>
      </c>
      <c r="K10" s="3">
        <f t="shared" si="14"/>
        <v>11.15702479338843</v>
      </c>
      <c r="L10" s="7">
        <v>15</v>
      </c>
      <c r="N10">
        <v>14</v>
      </c>
      <c r="O10">
        <f t="shared" si="15"/>
        <v>77.922077922077932</v>
      </c>
      <c r="P10">
        <f t="shared" si="16"/>
        <v>67.532467532467535</v>
      </c>
      <c r="Q10">
        <f t="shared" si="17"/>
        <v>103.89610389610388</v>
      </c>
      <c r="R10">
        <f t="shared" si="18"/>
        <v>90.043290043290042</v>
      </c>
      <c r="S10">
        <f t="shared" si="19"/>
        <v>83.116883116883116</v>
      </c>
      <c r="T10">
        <f t="shared" si="20"/>
        <v>45.454545454545453</v>
      </c>
      <c r="U10">
        <f t="shared" si="21"/>
        <v>60.603896103896105</v>
      </c>
      <c r="V10">
        <f t="shared" si="22"/>
        <v>46.753246753246749</v>
      </c>
      <c r="W10">
        <f t="shared" si="23"/>
        <v>35.064935064935064</v>
      </c>
      <c r="Z10" s="11">
        <v>14</v>
      </c>
      <c r="AA10" s="11">
        <f t="shared" si="24"/>
        <v>7084</v>
      </c>
      <c r="AB10" s="11">
        <f t="shared" si="25"/>
        <v>7700</v>
      </c>
      <c r="AC10" s="11">
        <f t="shared" si="26"/>
        <v>8470</v>
      </c>
      <c r="AD10" s="11">
        <f t="shared" si="27"/>
        <v>9394</v>
      </c>
      <c r="AE10" s="11">
        <f t="shared" si="28"/>
        <v>10780</v>
      </c>
    </row>
    <row r="11" spans="1:31" x14ac:dyDescent="0.35">
      <c r="A11" s="9">
        <v>45</v>
      </c>
      <c r="B11" s="10">
        <f t="shared" si="5"/>
        <v>24.242424242424239</v>
      </c>
      <c r="C11" s="3">
        <f t="shared" si="6"/>
        <v>21.01010101010101</v>
      </c>
      <c r="D11" s="10">
        <f t="shared" si="7"/>
        <v>32.323232323232318</v>
      </c>
      <c r="E11" s="3">
        <f t="shared" si="8"/>
        <v>28.01346801346801</v>
      </c>
      <c r="F11" s="10">
        <f t="shared" si="9"/>
        <v>25.858585858585858</v>
      </c>
      <c r="G11" s="3">
        <f t="shared" si="10"/>
        <v>22.410774410774412</v>
      </c>
      <c r="H11" s="3">
        <f t="shared" si="11"/>
        <v>14.14141414141414</v>
      </c>
      <c r="I11" s="3">
        <f t="shared" si="12"/>
        <v>18.854545454545455</v>
      </c>
      <c r="J11" s="3">
        <f t="shared" si="13"/>
        <v>14.545454545454547</v>
      </c>
      <c r="K11" s="3">
        <f t="shared" si="14"/>
        <v>10.909090909090908</v>
      </c>
      <c r="L11" s="7">
        <v>15</v>
      </c>
      <c r="N11">
        <v>15</v>
      </c>
      <c r="O11">
        <f t="shared" si="15"/>
        <v>72.727272727272734</v>
      </c>
      <c r="P11">
        <f t="shared" si="16"/>
        <v>63.030303030303024</v>
      </c>
      <c r="Q11">
        <f t="shared" si="17"/>
        <v>96.969696969696969</v>
      </c>
      <c r="R11">
        <f t="shared" si="18"/>
        <v>84.040404040404042</v>
      </c>
      <c r="S11">
        <f t="shared" si="19"/>
        <v>77.575757575757578</v>
      </c>
      <c r="T11">
        <f t="shared" si="20"/>
        <v>42.424242424242422</v>
      </c>
      <c r="U11">
        <f t="shared" si="21"/>
        <v>56.563636363636363</v>
      </c>
      <c r="V11">
        <f t="shared" si="22"/>
        <v>43.636363636363633</v>
      </c>
      <c r="W11">
        <f t="shared" si="23"/>
        <v>32.727272727272727</v>
      </c>
      <c r="Z11" s="11">
        <v>15</v>
      </c>
      <c r="AA11" s="11">
        <f t="shared" si="24"/>
        <v>7590</v>
      </c>
      <c r="AB11" s="11">
        <f t="shared" si="25"/>
        <v>8250</v>
      </c>
      <c r="AC11" s="11">
        <f t="shared" si="26"/>
        <v>9075</v>
      </c>
      <c r="AD11" s="11">
        <f t="shared" si="27"/>
        <v>10065</v>
      </c>
      <c r="AE11" s="11">
        <f t="shared" si="28"/>
        <v>11550</v>
      </c>
    </row>
    <row r="12" spans="1:31" x14ac:dyDescent="0.35">
      <c r="A12" s="9">
        <v>46</v>
      </c>
      <c r="B12" s="10">
        <f t="shared" si="5"/>
        <v>23.715415019762844</v>
      </c>
      <c r="C12" s="3">
        <f t="shared" si="6"/>
        <v>20.553359683794465</v>
      </c>
      <c r="D12" s="10">
        <f t="shared" si="7"/>
        <v>31.620553359683793</v>
      </c>
      <c r="E12" s="3">
        <f t="shared" si="8"/>
        <v>27.404479578392621</v>
      </c>
      <c r="F12" s="10">
        <f t="shared" si="9"/>
        <v>25.296442687747035</v>
      </c>
      <c r="G12" s="3">
        <f t="shared" si="10"/>
        <v>21.923583662714098</v>
      </c>
      <c r="H12" s="3">
        <f t="shared" si="11"/>
        <v>13.833992094861658</v>
      </c>
      <c r="I12" s="3">
        <f t="shared" si="12"/>
        <v>18.444664031620551</v>
      </c>
      <c r="J12" s="3">
        <f t="shared" si="13"/>
        <v>14.229249011857707</v>
      </c>
      <c r="K12" s="3">
        <f t="shared" si="14"/>
        <v>10.671936758893281</v>
      </c>
      <c r="L12" s="7">
        <v>15</v>
      </c>
      <c r="N12">
        <v>16</v>
      </c>
      <c r="O12">
        <f t="shared" si="15"/>
        <v>68.181818181818173</v>
      </c>
      <c r="P12">
        <f t="shared" si="16"/>
        <v>59.090909090909093</v>
      </c>
      <c r="Q12">
        <f t="shared" si="17"/>
        <v>90.909090909090907</v>
      </c>
      <c r="R12">
        <f t="shared" si="18"/>
        <v>78.787878787878782</v>
      </c>
      <c r="S12">
        <f t="shared" si="19"/>
        <v>72.727272727272734</v>
      </c>
      <c r="T12">
        <f t="shared" si="20"/>
        <v>39.772727272727273</v>
      </c>
      <c r="U12">
        <f t="shared" si="21"/>
        <v>53.028409090909093</v>
      </c>
      <c r="V12">
        <f t="shared" si="22"/>
        <v>40.909090909090914</v>
      </c>
      <c r="W12">
        <f t="shared" si="23"/>
        <v>30.681818181818183</v>
      </c>
      <c r="Z12" s="11">
        <v>16</v>
      </c>
      <c r="AA12" s="11">
        <f t="shared" si="24"/>
        <v>8096</v>
      </c>
      <c r="AB12" s="11">
        <f t="shared" si="25"/>
        <v>8800</v>
      </c>
      <c r="AC12" s="11">
        <f t="shared" si="26"/>
        <v>9680</v>
      </c>
      <c r="AD12" s="11">
        <f t="shared" si="27"/>
        <v>10736</v>
      </c>
      <c r="AE12" s="11">
        <f t="shared" si="28"/>
        <v>12320</v>
      </c>
    </row>
    <row r="13" spans="1:31" x14ac:dyDescent="0.35">
      <c r="A13" s="9">
        <v>47</v>
      </c>
      <c r="B13" s="10">
        <f t="shared" si="5"/>
        <v>23.210831721470019</v>
      </c>
      <c r="C13" s="3">
        <f t="shared" si="6"/>
        <v>20.116054158607351</v>
      </c>
      <c r="D13" s="10">
        <f t="shared" si="7"/>
        <v>30.947775628626694</v>
      </c>
      <c r="E13" s="3">
        <f t="shared" si="8"/>
        <v>26.821405544809799</v>
      </c>
      <c r="F13" s="10">
        <f t="shared" si="9"/>
        <v>24.758220502901356</v>
      </c>
      <c r="G13" s="3">
        <f t="shared" si="10"/>
        <v>21.457124435847842</v>
      </c>
      <c r="H13" s="3">
        <f t="shared" si="11"/>
        <v>13.539651837524177</v>
      </c>
      <c r="I13" s="3">
        <f t="shared" si="12"/>
        <v>18.05222437137331</v>
      </c>
      <c r="J13" s="3">
        <f t="shared" si="13"/>
        <v>13.926499032882013</v>
      </c>
      <c r="K13" s="3">
        <f t="shared" si="14"/>
        <v>10.44487427466151</v>
      </c>
      <c r="L13" s="7">
        <v>15</v>
      </c>
      <c r="N13">
        <v>17</v>
      </c>
      <c r="O13">
        <f t="shared" si="15"/>
        <v>64.171122994652407</v>
      </c>
      <c r="P13">
        <f t="shared" si="16"/>
        <v>55.614973262032088</v>
      </c>
      <c r="Q13">
        <f t="shared" si="17"/>
        <v>85.561497326203209</v>
      </c>
      <c r="R13">
        <f t="shared" si="18"/>
        <v>74.153297682709436</v>
      </c>
      <c r="S13">
        <f t="shared" si="19"/>
        <v>68.449197860962556</v>
      </c>
      <c r="T13">
        <f t="shared" si="20"/>
        <v>37.433155080213901</v>
      </c>
      <c r="U13">
        <f t="shared" si="21"/>
        <v>49.909090909090907</v>
      </c>
      <c r="V13">
        <f t="shared" si="22"/>
        <v>38.502673796791441</v>
      </c>
      <c r="W13">
        <f t="shared" si="23"/>
        <v>28.877005347593581</v>
      </c>
      <c r="Z13" s="11">
        <v>17</v>
      </c>
      <c r="AA13" s="11">
        <f t="shared" si="24"/>
        <v>8602</v>
      </c>
      <c r="AB13" s="11">
        <f t="shared" si="25"/>
        <v>9350</v>
      </c>
      <c r="AC13" s="11">
        <f t="shared" si="26"/>
        <v>10285</v>
      </c>
      <c r="AD13" s="11">
        <f t="shared" si="27"/>
        <v>11407</v>
      </c>
      <c r="AE13" s="11">
        <f t="shared" si="28"/>
        <v>13090</v>
      </c>
    </row>
    <row r="14" spans="1:31" x14ac:dyDescent="0.35">
      <c r="A14" s="9">
        <v>48</v>
      </c>
      <c r="B14" s="10">
        <f t="shared" si="5"/>
        <v>22.727272727272727</v>
      </c>
      <c r="C14" s="3">
        <f t="shared" si="6"/>
        <v>19.696969696969699</v>
      </c>
      <c r="D14" s="10">
        <f t="shared" si="7"/>
        <v>30.303030303030305</v>
      </c>
      <c r="E14" s="3">
        <f t="shared" si="8"/>
        <v>26.262626262626263</v>
      </c>
      <c r="F14" s="10">
        <f t="shared" si="9"/>
        <v>24.242424242424246</v>
      </c>
      <c r="G14" s="3">
        <f t="shared" si="10"/>
        <v>21.010101010101014</v>
      </c>
      <c r="H14" s="3">
        <f t="shared" si="11"/>
        <v>13.257575757575758</v>
      </c>
      <c r="I14" s="3">
        <f t="shared" si="12"/>
        <v>17.676136363636363</v>
      </c>
      <c r="J14" s="3">
        <f t="shared" si="13"/>
        <v>13.636363636363638</v>
      </c>
      <c r="K14" s="3">
        <f t="shared" si="14"/>
        <v>10.227272727272728</v>
      </c>
      <c r="L14" s="7">
        <v>15</v>
      </c>
      <c r="N14">
        <v>18</v>
      </c>
      <c r="O14">
        <f t="shared" si="15"/>
        <v>60.606060606060609</v>
      </c>
      <c r="P14">
        <f t="shared" si="16"/>
        <v>52.525252525252533</v>
      </c>
      <c r="Q14">
        <f t="shared" si="17"/>
        <v>80.808080808080803</v>
      </c>
      <c r="R14">
        <f t="shared" si="18"/>
        <v>70.03367003367002</v>
      </c>
      <c r="S14">
        <f t="shared" si="19"/>
        <v>64.646464646464651</v>
      </c>
      <c r="T14">
        <f t="shared" si="20"/>
        <v>35.353535353535356</v>
      </c>
      <c r="U14">
        <f t="shared" si="21"/>
        <v>47.13636363636364</v>
      </c>
      <c r="V14">
        <f t="shared" si="22"/>
        <v>36.363636363636367</v>
      </c>
      <c r="W14">
        <f t="shared" si="23"/>
        <v>27.27272727272727</v>
      </c>
      <c r="Z14" s="11">
        <v>18</v>
      </c>
      <c r="AA14" s="11">
        <f t="shared" si="24"/>
        <v>9108</v>
      </c>
      <c r="AB14" s="11">
        <f t="shared" si="25"/>
        <v>9900</v>
      </c>
      <c r="AC14" s="11">
        <f t="shared" si="26"/>
        <v>10890</v>
      </c>
      <c r="AD14" s="11">
        <f t="shared" si="27"/>
        <v>12078</v>
      </c>
      <c r="AE14" s="11">
        <f t="shared" si="28"/>
        <v>13860</v>
      </c>
    </row>
    <row r="15" spans="1:31" x14ac:dyDescent="0.35">
      <c r="A15" s="9">
        <v>49</v>
      </c>
      <c r="B15" s="10">
        <f t="shared" si="5"/>
        <v>22.263450834879404</v>
      </c>
      <c r="C15" s="3">
        <f t="shared" si="6"/>
        <v>19.294990723562154</v>
      </c>
      <c r="D15" s="10">
        <f t="shared" si="7"/>
        <v>29.68460111317254</v>
      </c>
      <c r="E15" s="3">
        <f t="shared" si="8"/>
        <v>25.72665429808287</v>
      </c>
      <c r="F15" s="10">
        <f t="shared" si="9"/>
        <v>23.747680890538035</v>
      </c>
      <c r="G15" s="3">
        <f t="shared" si="10"/>
        <v>20.581323438466299</v>
      </c>
      <c r="H15" s="3">
        <f t="shared" si="11"/>
        <v>12.987012987012987</v>
      </c>
      <c r="I15" s="3">
        <f t="shared" si="12"/>
        <v>17.31539888682746</v>
      </c>
      <c r="J15" s="3">
        <f t="shared" si="13"/>
        <v>13.358070500927646</v>
      </c>
      <c r="K15" s="3">
        <f t="shared" si="14"/>
        <v>10.018552875695732</v>
      </c>
      <c r="L15" s="7">
        <v>15</v>
      </c>
      <c r="N15">
        <v>19</v>
      </c>
      <c r="O15">
        <f t="shared" si="15"/>
        <v>57.41626794258373</v>
      </c>
      <c r="P15">
        <f t="shared" si="16"/>
        <v>49.760765550239235</v>
      </c>
      <c r="Q15">
        <f t="shared" si="17"/>
        <v>76.555023923444978</v>
      </c>
      <c r="R15">
        <f t="shared" si="18"/>
        <v>66.347687400318975</v>
      </c>
      <c r="S15">
        <f t="shared" si="19"/>
        <v>61.244019138755981</v>
      </c>
      <c r="T15">
        <f t="shared" si="20"/>
        <v>33.492822966507177</v>
      </c>
      <c r="U15">
        <f t="shared" si="21"/>
        <v>44.655502392344495</v>
      </c>
      <c r="V15">
        <f t="shared" si="22"/>
        <v>34.449760765550238</v>
      </c>
      <c r="W15">
        <f t="shared" si="23"/>
        <v>25.837320574162682</v>
      </c>
      <c r="Z15" s="11">
        <v>19</v>
      </c>
      <c r="AA15" s="11">
        <f t="shared" si="24"/>
        <v>9614</v>
      </c>
      <c r="AB15" s="11">
        <f t="shared" si="25"/>
        <v>10450</v>
      </c>
      <c r="AC15" s="11">
        <f t="shared" si="26"/>
        <v>11495.000000000002</v>
      </c>
      <c r="AD15" s="11">
        <f t="shared" si="27"/>
        <v>12749</v>
      </c>
      <c r="AE15" s="11">
        <f t="shared" si="28"/>
        <v>14629.999999999998</v>
      </c>
    </row>
    <row r="16" spans="1:31" x14ac:dyDescent="0.35">
      <c r="A16" s="9">
        <v>50</v>
      </c>
      <c r="B16" s="10">
        <f t="shared" si="5"/>
        <v>21.818181818181817</v>
      </c>
      <c r="C16" s="3">
        <f t="shared" si="6"/>
        <v>18.90909090909091</v>
      </c>
      <c r="D16" s="10">
        <f t="shared" si="7"/>
        <v>29.09090909090909</v>
      </c>
      <c r="E16" s="3">
        <f t="shared" si="8"/>
        <v>25.212121212121211</v>
      </c>
      <c r="F16" s="10">
        <f t="shared" si="9"/>
        <v>23.272727272727273</v>
      </c>
      <c r="G16" s="3">
        <f t="shared" si="10"/>
        <v>20.169696969696972</v>
      </c>
      <c r="H16" s="3">
        <f t="shared" si="11"/>
        <v>12.727272727272727</v>
      </c>
      <c r="I16" s="3">
        <f t="shared" si="12"/>
        <v>16.969090909090909</v>
      </c>
      <c r="J16" s="3">
        <f t="shared" si="13"/>
        <v>13.090909090909092</v>
      </c>
      <c r="K16" s="3">
        <f t="shared" si="14"/>
        <v>9.8181818181818183</v>
      </c>
      <c r="L16" s="7">
        <v>15</v>
      </c>
      <c r="N16">
        <v>20</v>
      </c>
      <c r="O16">
        <f t="shared" si="15"/>
        <v>54.54545454545454</v>
      </c>
      <c r="P16">
        <f t="shared" si="16"/>
        <v>47.272727272727273</v>
      </c>
      <c r="Q16">
        <f t="shared" si="17"/>
        <v>72.727272727272734</v>
      </c>
      <c r="R16">
        <f t="shared" si="18"/>
        <v>63.030303030303024</v>
      </c>
      <c r="S16">
        <f t="shared" si="19"/>
        <v>58.18181818181818</v>
      </c>
      <c r="T16">
        <f t="shared" si="20"/>
        <v>31.818181818181817</v>
      </c>
      <c r="U16">
        <f t="shared" si="21"/>
        <v>42.422727272727272</v>
      </c>
      <c r="V16">
        <f t="shared" si="22"/>
        <v>32.727272727272727</v>
      </c>
      <c r="W16">
        <f t="shared" si="23"/>
        <v>24.545454545454547</v>
      </c>
      <c r="Z16" s="11">
        <v>20</v>
      </c>
      <c r="AA16" s="11">
        <f t="shared" si="24"/>
        <v>10120</v>
      </c>
      <c r="AB16" s="11">
        <f t="shared" si="25"/>
        <v>11000</v>
      </c>
      <c r="AC16" s="11">
        <f t="shared" si="26"/>
        <v>12100.000000000002</v>
      </c>
      <c r="AD16" s="11">
        <f t="shared" si="27"/>
        <v>13420</v>
      </c>
      <c r="AE16" s="11">
        <f t="shared" si="28"/>
        <v>15399.999999999998</v>
      </c>
    </row>
    <row r="17" spans="1:31" x14ac:dyDescent="0.35">
      <c r="A17" s="9">
        <v>51</v>
      </c>
      <c r="B17" s="10">
        <f t="shared" si="5"/>
        <v>21.390374331550799</v>
      </c>
      <c r="C17" s="3">
        <f t="shared" si="6"/>
        <v>18.538324420677363</v>
      </c>
      <c r="D17" s="10">
        <f t="shared" si="7"/>
        <v>28.520499108734402</v>
      </c>
      <c r="E17" s="3">
        <f t="shared" si="8"/>
        <v>24.717765894236482</v>
      </c>
      <c r="F17" s="10">
        <f t="shared" si="9"/>
        <v>22.816399286987522</v>
      </c>
      <c r="G17" s="3">
        <f t="shared" si="10"/>
        <v>19.774212715389186</v>
      </c>
      <c r="H17" s="3">
        <f t="shared" si="11"/>
        <v>12.4777183600713</v>
      </c>
      <c r="I17" s="3">
        <f t="shared" si="12"/>
        <v>16.636363636363637</v>
      </c>
      <c r="J17" s="3">
        <f t="shared" si="13"/>
        <v>12.834224598930481</v>
      </c>
      <c r="K17" s="3">
        <f t="shared" si="14"/>
        <v>9.6256684491978604</v>
      </c>
      <c r="L17" s="7">
        <v>15</v>
      </c>
      <c r="N17">
        <v>21</v>
      </c>
      <c r="O17">
        <f t="shared" si="15"/>
        <v>51.94805194805194</v>
      </c>
      <c r="P17">
        <f t="shared" si="16"/>
        <v>45.021645021645021</v>
      </c>
      <c r="Q17">
        <f t="shared" si="17"/>
        <v>69.264069264069263</v>
      </c>
      <c r="R17">
        <f t="shared" si="18"/>
        <v>60.028860028860031</v>
      </c>
      <c r="S17">
        <f t="shared" si="19"/>
        <v>55.411255411255411</v>
      </c>
      <c r="T17">
        <f t="shared" si="20"/>
        <v>30.303030303030305</v>
      </c>
      <c r="U17">
        <f t="shared" si="21"/>
        <v>40.402597402597401</v>
      </c>
      <c r="V17">
        <f t="shared" si="22"/>
        <v>31.168831168831169</v>
      </c>
      <c r="W17">
        <f t="shared" si="23"/>
        <v>23.376623376623375</v>
      </c>
      <c r="Z17" s="11">
        <v>21</v>
      </c>
      <c r="AA17" s="11">
        <f t="shared" si="24"/>
        <v>10626</v>
      </c>
      <c r="AB17" s="11">
        <f t="shared" si="25"/>
        <v>11550</v>
      </c>
      <c r="AC17" s="11">
        <f t="shared" si="26"/>
        <v>12705.000000000002</v>
      </c>
      <c r="AD17" s="11">
        <f t="shared" si="27"/>
        <v>14091</v>
      </c>
      <c r="AE17" s="11">
        <f t="shared" si="28"/>
        <v>16169.999999999998</v>
      </c>
    </row>
    <row r="18" spans="1:31" x14ac:dyDescent="0.35">
      <c r="A18" s="9">
        <v>52</v>
      </c>
      <c r="B18" s="10">
        <f t="shared" si="5"/>
        <v>20.979020979020977</v>
      </c>
      <c r="C18" s="3">
        <f t="shared" si="6"/>
        <v>18.181818181818183</v>
      </c>
      <c r="D18" s="10">
        <f t="shared" si="7"/>
        <v>27.97202797202797</v>
      </c>
      <c r="E18" s="3">
        <f t="shared" si="8"/>
        <v>24.242424242424242</v>
      </c>
      <c r="F18" s="10">
        <f t="shared" si="9"/>
        <v>22.377622377622377</v>
      </c>
      <c r="G18" s="3">
        <f t="shared" si="10"/>
        <v>19.393939393939394</v>
      </c>
      <c r="H18" s="3">
        <f t="shared" si="11"/>
        <v>12.237762237762237</v>
      </c>
      <c r="I18" s="3">
        <f t="shared" si="12"/>
        <v>16.316433566433567</v>
      </c>
      <c r="J18" s="3">
        <f t="shared" si="13"/>
        <v>12.587412587412588</v>
      </c>
      <c r="K18" s="3">
        <f t="shared" si="14"/>
        <v>9.44055944055944</v>
      </c>
      <c r="L18" s="7">
        <v>15</v>
      </c>
      <c r="N18">
        <v>22</v>
      </c>
      <c r="O18">
        <f t="shared" si="15"/>
        <v>49.586776859504134</v>
      </c>
      <c r="P18">
        <f t="shared" si="16"/>
        <v>42.97520661157025</v>
      </c>
      <c r="Q18">
        <f t="shared" si="17"/>
        <v>66.11570247933885</v>
      </c>
      <c r="R18">
        <f t="shared" si="18"/>
        <v>57.300275482093667</v>
      </c>
      <c r="S18">
        <f t="shared" si="19"/>
        <v>52.892561983471076</v>
      </c>
      <c r="T18">
        <f t="shared" si="20"/>
        <v>28.925619834710741</v>
      </c>
      <c r="U18">
        <f t="shared" si="21"/>
        <v>38.566115702479337</v>
      </c>
      <c r="V18">
        <f t="shared" si="22"/>
        <v>29.75206611570248</v>
      </c>
      <c r="W18">
        <f t="shared" si="23"/>
        <v>22.314049586776861</v>
      </c>
      <c r="Z18" s="11">
        <v>22</v>
      </c>
      <c r="AA18" s="11">
        <f t="shared" si="24"/>
        <v>11132</v>
      </c>
      <c r="AB18" s="11">
        <f t="shared" si="25"/>
        <v>12100</v>
      </c>
      <c r="AC18" s="11">
        <f t="shared" si="26"/>
        <v>13310.000000000002</v>
      </c>
      <c r="AD18" s="11">
        <f t="shared" si="27"/>
        <v>14762</v>
      </c>
      <c r="AE18" s="11">
        <f t="shared" si="28"/>
        <v>16940</v>
      </c>
    </row>
    <row r="19" spans="1:31" x14ac:dyDescent="0.35">
      <c r="A19" s="9">
        <v>53</v>
      </c>
      <c r="B19" s="10">
        <f t="shared" si="5"/>
        <v>20.583190394511146</v>
      </c>
      <c r="C19" s="3">
        <f t="shared" si="6"/>
        <v>17.838765008576328</v>
      </c>
      <c r="D19" s="10">
        <f t="shared" si="7"/>
        <v>27.444253859348198</v>
      </c>
      <c r="E19" s="3">
        <f t="shared" si="8"/>
        <v>23.785020011435105</v>
      </c>
      <c r="F19" s="10">
        <f t="shared" si="9"/>
        <v>21.955403087478558</v>
      </c>
      <c r="G19" s="3">
        <f t="shared" si="10"/>
        <v>19.028016009148086</v>
      </c>
      <c r="H19" s="3">
        <f t="shared" si="11"/>
        <v>12.006861063464836</v>
      </c>
      <c r="I19" s="3">
        <f t="shared" si="12"/>
        <v>16.008576329331046</v>
      </c>
      <c r="J19" s="3">
        <f t="shared" si="13"/>
        <v>12.34991423670669</v>
      </c>
      <c r="K19" s="3">
        <f t="shared" si="14"/>
        <v>9.2624356775300161</v>
      </c>
      <c r="L19" s="7">
        <v>15</v>
      </c>
      <c r="N19">
        <v>23</v>
      </c>
      <c r="O19">
        <f t="shared" si="15"/>
        <v>47.430830039525688</v>
      </c>
      <c r="P19">
        <f t="shared" si="16"/>
        <v>41.106719367588937</v>
      </c>
      <c r="Q19">
        <f t="shared" si="17"/>
        <v>63.241106719367593</v>
      </c>
      <c r="R19">
        <f t="shared" si="18"/>
        <v>54.808959156785242</v>
      </c>
      <c r="S19">
        <f t="shared" si="19"/>
        <v>50.59288537549407</v>
      </c>
      <c r="T19">
        <f t="shared" si="20"/>
        <v>27.66798418972332</v>
      </c>
      <c r="U19">
        <f t="shared" si="21"/>
        <v>36.889328063241109</v>
      </c>
      <c r="V19">
        <f t="shared" si="22"/>
        <v>28.458498023715418</v>
      </c>
      <c r="W19">
        <f t="shared" si="23"/>
        <v>21.343873517786559</v>
      </c>
      <c r="Z19" s="11">
        <v>23</v>
      </c>
      <c r="AA19" s="11">
        <f t="shared" si="24"/>
        <v>11638</v>
      </c>
      <c r="AB19" s="11">
        <f t="shared" si="25"/>
        <v>12650</v>
      </c>
      <c r="AC19" s="11">
        <f t="shared" si="26"/>
        <v>13915.000000000002</v>
      </c>
      <c r="AD19" s="11">
        <f t="shared" si="27"/>
        <v>15433</v>
      </c>
      <c r="AE19" s="11">
        <f t="shared" si="28"/>
        <v>17710</v>
      </c>
    </row>
    <row r="20" spans="1:31" x14ac:dyDescent="0.35">
      <c r="A20" s="9">
        <v>54</v>
      </c>
      <c r="B20" s="10">
        <f t="shared" si="5"/>
        <v>20.202020202020201</v>
      </c>
      <c r="C20" s="3">
        <f t="shared" si="6"/>
        <v>17.508417508417509</v>
      </c>
      <c r="D20" s="10">
        <f t="shared" si="7"/>
        <v>26.936026936026934</v>
      </c>
      <c r="E20" s="3">
        <f t="shared" si="8"/>
        <v>23.344556677890008</v>
      </c>
      <c r="F20" s="10">
        <f t="shared" si="9"/>
        <v>21.548821548821547</v>
      </c>
      <c r="G20" s="3">
        <f t="shared" si="10"/>
        <v>18.675645342312009</v>
      </c>
      <c r="H20" s="3">
        <f t="shared" si="11"/>
        <v>11.784511784511784</v>
      </c>
      <c r="I20" s="3">
        <f t="shared" si="12"/>
        <v>15.712121212121211</v>
      </c>
      <c r="J20" s="3">
        <f t="shared" si="13"/>
        <v>12.121212121212121</v>
      </c>
      <c r="K20" s="3">
        <f t="shared" si="14"/>
        <v>9.0909090909090899</v>
      </c>
      <c r="L20" s="7">
        <v>15</v>
      </c>
      <c r="N20">
        <v>24</v>
      </c>
      <c r="O20">
        <f t="shared" si="15"/>
        <v>45.454545454545453</v>
      </c>
      <c r="P20">
        <f t="shared" si="16"/>
        <v>39.393939393939391</v>
      </c>
      <c r="Q20">
        <f t="shared" si="17"/>
        <v>60.606060606060609</v>
      </c>
      <c r="R20">
        <f t="shared" si="18"/>
        <v>52.525252525252519</v>
      </c>
      <c r="S20">
        <f t="shared" si="19"/>
        <v>48.484848484848484</v>
      </c>
      <c r="T20">
        <f t="shared" si="20"/>
        <v>26.515151515151516</v>
      </c>
      <c r="U20">
        <f t="shared" si="21"/>
        <v>35.352272727272727</v>
      </c>
      <c r="V20">
        <f t="shared" si="22"/>
        <v>27.27272727272727</v>
      </c>
      <c r="W20">
        <f t="shared" si="23"/>
        <v>20.454545454545457</v>
      </c>
      <c r="Z20" s="11">
        <v>24</v>
      </c>
      <c r="AA20" s="11">
        <f t="shared" si="24"/>
        <v>12144</v>
      </c>
      <c r="AB20" s="11">
        <f t="shared" si="25"/>
        <v>13200</v>
      </c>
      <c r="AC20" s="11">
        <f t="shared" si="26"/>
        <v>14520.000000000002</v>
      </c>
      <c r="AD20" s="11">
        <f t="shared" si="27"/>
        <v>16104</v>
      </c>
      <c r="AE20" s="11">
        <f t="shared" si="28"/>
        <v>18480</v>
      </c>
    </row>
    <row r="21" spans="1:31" x14ac:dyDescent="0.35">
      <c r="A21" s="9">
        <v>55</v>
      </c>
      <c r="B21" s="10">
        <f t="shared" si="5"/>
        <v>19.834710743801651</v>
      </c>
      <c r="C21" s="3">
        <f t="shared" si="6"/>
        <v>17.190082644628099</v>
      </c>
      <c r="D21" s="10">
        <f t="shared" si="7"/>
        <v>26.446280991735534</v>
      </c>
      <c r="E21" s="3">
        <f t="shared" si="8"/>
        <v>22.920110192837463</v>
      </c>
      <c r="F21" s="10">
        <f t="shared" si="9"/>
        <v>21.15702479338843</v>
      </c>
      <c r="G21" s="3">
        <f t="shared" si="10"/>
        <v>18.336088154269973</v>
      </c>
      <c r="H21" s="3">
        <f t="shared" si="11"/>
        <v>11.570247933884296</v>
      </c>
      <c r="I21" s="3">
        <f t="shared" si="12"/>
        <v>15.426446280991733</v>
      </c>
      <c r="J21" s="3">
        <f t="shared" si="13"/>
        <v>11.900826446280991</v>
      </c>
      <c r="K21" s="3">
        <f t="shared" si="14"/>
        <v>8.9256198347107425</v>
      </c>
      <c r="L21" s="7">
        <v>15</v>
      </c>
      <c r="N21">
        <v>25</v>
      </c>
      <c r="O21">
        <f t="shared" si="15"/>
        <v>43.636363636363633</v>
      </c>
      <c r="P21">
        <f t="shared" si="16"/>
        <v>37.81818181818182</v>
      </c>
      <c r="Q21">
        <f t="shared" si="17"/>
        <v>58.18181818181818</v>
      </c>
      <c r="R21">
        <f t="shared" si="18"/>
        <v>50.424242424242429</v>
      </c>
      <c r="S21">
        <f t="shared" si="19"/>
        <v>46.545454545454547</v>
      </c>
      <c r="T21">
        <f t="shared" si="20"/>
        <v>25.454545454545453</v>
      </c>
      <c r="U21">
        <f t="shared" si="21"/>
        <v>33.938181818181818</v>
      </c>
      <c r="V21">
        <f t="shared" si="22"/>
        <v>26.181818181818183</v>
      </c>
      <c r="W21">
        <f t="shared" si="23"/>
        <v>19.636363636363637</v>
      </c>
      <c r="Z21" s="11">
        <v>25</v>
      </c>
      <c r="AA21" s="11">
        <f t="shared" si="24"/>
        <v>12650</v>
      </c>
      <c r="AB21" s="11">
        <f t="shared" si="25"/>
        <v>13750</v>
      </c>
      <c r="AC21" s="11">
        <f t="shared" si="26"/>
        <v>15125.000000000002</v>
      </c>
      <c r="AD21" s="11">
        <f t="shared" si="27"/>
        <v>16775</v>
      </c>
      <c r="AE21" s="11">
        <f t="shared" si="28"/>
        <v>19250</v>
      </c>
    </row>
    <row r="22" spans="1:31" x14ac:dyDescent="0.35">
      <c r="A22" s="9">
        <v>56</v>
      </c>
      <c r="B22" s="10">
        <f t="shared" si="5"/>
        <v>19.480519480519476</v>
      </c>
      <c r="C22" s="3">
        <f t="shared" si="6"/>
        <v>16.883116883116884</v>
      </c>
      <c r="D22" s="10">
        <f t="shared" si="7"/>
        <v>25.97402597402597</v>
      </c>
      <c r="E22" s="3">
        <f t="shared" si="8"/>
        <v>22.510822510822507</v>
      </c>
      <c r="F22" s="10">
        <f t="shared" si="9"/>
        <v>20.779220779220779</v>
      </c>
      <c r="G22" s="3">
        <f t="shared" si="10"/>
        <v>18.00865800865801</v>
      </c>
      <c r="H22" s="3">
        <f t="shared" si="11"/>
        <v>11.363636363636362</v>
      </c>
      <c r="I22" s="3">
        <f t="shared" si="12"/>
        <v>15.150974025974024</v>
      </c>
      <c r="J22" s="3">
        <f t="shared" si="13"/>
        <v>11.688311688311687</v>
      </c>
      <c r="K22" s="3">
        <f t="shared" si="14"/>
        <v>8.7662337662337659</v>
      </c>
      <c r="L22" s="7">
        <v>15</v>
      </c>
      <c r="N22">
        <v>26</v>
      </c>
      <c r="O22">
        <f t="shared" si="15"/>
        <v>41.95804195804196</v>
      </c>
      <c r="P22">
        <f t="shared" si="16"/>
        <v>36.363636363636367</v>
      </c>
      <c r="Q22">
        <f t="shared" si="17"/>
        <v>55.944055944055947</v>
      </c>
      <c r="R22">
        <f t="shared" si="18"/>
        <v>48.484848484848477</v>
      </c>
      <c r="S22">
        <f t="shared" si="19"/>
        <v>44.755244755244753</v>
      </c>
      <c r="T22">
        <f t="shared" si="20"/>
        <v>24.475524475524477</v>
      </c>
      <c r="U22">
        <f t="shared" si="21"/>
        <v>32.632867132867133</v>
      </c>
      <c r="V22">
        <f t="shared" si="22"/>
        <v>25.174825174825177</v>
      </c>
      <c r="W22">
        <f t="shared" si="23"/>
        <v>18.88111888111888</v>
      </c>
      <c r="Z22" s="11">
        <v>26</v>
      </c>
      <c r="AA22" s="11">
        <f t="shared" si="24"/>
        <v>13156</v>
      </c>
      <c r="AB22" s="11">
        <f t="shared" si="25"/>
        <v>14300</v>
      </c>
      <c r="AC22" s="11">
        <f t="shared" si="26"/>
        <v>15730.000000000002</v>
      </c>
      <c r="AD22" s="11">
        <f t="shared" si="27"/>
        <v>17446</v>
      </c>
      <c r="AE22" s="11">
        <f t="shared" si="28"/>
        <v>20020</v>
      </c>
    </row>
    <row r="23" spans="1:31" x14ac:dyDescent="0.35">
      <c r="A23" s="9">
        <v>57</v>
      </c>
      <c r="B23" s="10">
        <f t="shared" si="5"/>
        <v>19.138755980861244</v>
      </c>
      <c r="C23" s="3">
        <f t="shared" si="6"/>
        <v>16.586921850079747</v>
      </c>
      <c r="D23" s="10">
        <f t="shared" si="7"/>
        <v>25.518341307814993</v>
      </c>
      <c r="E23" s="3">
        <f t="shared" si="8"/>
        <v>22.115895800106326</v>
      </c>
      <c r="F23" s="10">
        <f t="shared" si="9"/>
        <v>20.414673046251995</v>
      </c>
      <c r="G23" s="3">
        <f t="shared" si="10"/>
        <v>17.692716640085063</v>
      </c>
      <c r="H23" s="3">
        <f t="shared" si="11"/>
        <v>11.16427432216906</v>
      </c>
      <c r="I23" s="3">
        <f t="shared" si="12"/>
        <v>14.885167464114833</v>
      </c>
      <c r="J23" s="3">
        <f t="shared" si="13"/>
        <v>11.483253588516748</v>
      </c>
      <c r="K23" s="3">
        <f t="shared" si="14"/>
        <v>8.6124401913875612</v>
      </c>
      <c r="L23" s="7">
        <v>15</v>
      </c>
      <c r="N23">
        <v>27</v>
      </c>
      <c r="O23">
        <f t="shared" si="15"/>
        <v>40.404040404040401</v>
      </c>
      <c r="P23">
        <f t="shared" si="16"/>
        <v>35.016835016835017</v>
      </c>
      <c r="Q23">
        <f t="shared" si="17"/>
        <v>53.872053872053868</v>
      </c>
      <c r="R23">
        <f t="shared" si="18"/>
        <v>46.689113355780023</v>
      </c>
      <c r="S23">
        <f t="shared" si="19"/>
        <v>43.097643097643093</v>
      </c>
      <c r="T23">
        <f t="shared" si="20"/>
        <v>23.569023569023571</v>
      </c>
      <c r="U23">
        <f t="shared" si="21"/>
        <v>31.424242424242426</v>
      </c>
      <c r="V23">
        <f t="shared" si="22"/>
        <v>24.242424242424242</v>
      </c>
      <c r="W23">
        <f t="shared" si="23"/>
        <v>18.181818181818183</v>
      </c>
      <c r="Z23" s="11">
        <v>27</v>
      </c>
      <c r="AA23" s="11">
        <f t="shared" si="24"/>
        <v>13662</v>
      </c>
      <c r="AB23" s="11">
        <f t="shared" si="25"/>
        <v>14850</v>
      </c>
      <c r="AC23" s="11">
        <f t="shared" si="26"/>
        <v>16335.000000000002</v>
      </c>
      <c r="AD23" s="11">
        <f t="shared" si="27"/>
        <v>18117</v>
      </c>
      <c r="AE23" s="11">
        <f t="shared" si="28"/>
        <v>20790</v>
      </c>
    </row>
    <row r="24" spans="1:31" x14ac:dyDescent="0.35">
      <c r="A24" s="9">
        <v>58</v>
      </c>
      <c r="B24" s="10">
        <f t="shared" si="5"/>
        <v>18.808777429467085</v>
      </c>
      <c r="C24" s="3">
        <f t="shared" si="6"/>
        <v>16.300940438871475</v>
      </c>
      <c r="D24" s="10">
        <f t="shared" si="7"/>
        <v>25.078369905956112</v>
      </c>
      <c r="E24" s="3">
        <f t="shared" si="8"/>
        <v>21.734587251828632</v>
      </c>
      <c r="F24" s="10">
        <f t="shared" si="9"/>
        <v>20.062695924764892</v>
      </c>
      <c r="G24" s="3">
        <f t="shared" si="10"/>
        <v>17.387669801462909</v>
      </c>
      <c r="H24" s="3">
        <f t="shared" si="11"/>
        <v>10.9717868338558</v>
      </c>
      <c r="I24" s="3">
        <f t="shared" si="12"/>
        <v>14.628526645768027</v>
      </c>
      <c r="J24" s="3">
        <f t="shared" si="13"/>
        <v>11.285266457680253</v>
      </c>
      <c r="K24" s="3">
        <f t="shared" si="14"/>
        <v>8.4639498432601883</v>
      </c>
      <c r="L24" s="7">
        <v>15</v>
      </c>
      <c r="N24">
        <v>28</v>
      </c>
      <c r="O24">
        <f t="shared" si="15"/>
        <v>38.961038961038966</v>
      </c>
      <c r="P24">
        <f t="shared" si="16"/>
        <v>33.766233766233768</v>
      </c>
      <c r="Q24">
        <f t="shared" si="17"/>
        <v>51.94805194805194</v>
      </c>
      <c r="R24">
        <f t="shared" si="18"/>
        <v>45.021645021645021</v>
      </c>
      <c r="S24">
        <f t="shared" si="19"/>
        <v>41.558441558441558</v>
      </c>
      <c r="T24">
        <f t="shared" si="20"/>
        <v>22.727272727272727</v>
      </c>
      <c r="U24">
        <f t="shared" si="21"/>
        <v>30.301948051948052</v>
      </c>
      <c r="V24">
        <f t="shared" si="22"/>
        <v>23.376623376623375</v>
      </c>
      <c r="W24">
        <f t="shared" si="23"/>
        <v>17.532467532467532</v>
      </c>
      <c r="Z24" s="11">
        <v>28</v>
      </c>
      <c r="AA24" s="11">
        <f t="shared" si="24"/>
        <v>14168</v>
      </c>
      <c r="AB24" s="11">
        <f t="shared" si="25"/>
        <v>15400</v>
      </c>
      <c r="AC24" s="11">
        <f t="shared" si="26"/>
        <v>16940</v>
      </c>
      <c r="AD24" s="11">
        <f t="shared" si="27"/>
        <v>18788</v>
      </c>
      <c r="AE24" s="11">
        <f t="shared" si="28"/>
        <v>21560</v>
      </c>
    </row>
    <row r="25" spans="1:31" x14ac:dyDescent="0.35">
      <c r="A25" s="9">
        <v>59</v>
      </c>
      <c r="B25" s="10">
        <f t="shared" si="5"/>
        <v>18.489984591679505</v>
      </c>
      <c r="C25" s="3">
        <f t="shared" si="6"/>
        <v>16.024653312788907</v>
      </c>
      <c r="D25" s="10">
        <f t="shared" si="7"/>
        <v>24.65331278890601</v>
      </c>
      <c r="E25" s="3">
        <f t="shared" si="8"/>
        <v>21.366204417051875</v>
      </c>
      <c r="F25" s="10">
        <f t="shared" si="9"/>
        <v>19.72265023112481</v>
      </c>
      <c r="G25" s="3">
        <f t="shared" si="10"/>
        <v>17.092963533641502</v>
      </c>
      <c r="H25" s="3">
        <f t="shared" si="11"/>
        <v>10.785824345146379</v>
      </c>
      <c r="I25" s="3">
        <f t="shared" si="12"/>
        <v>14.380585516178737</v>
      </c>
      <c r="J25" s="3">
        <f t="shared" si="13"/>
        <v>11.093990755007706</v>
      </c>
      <c r="K25" s="3">
        <f t="shared" si="14"/>
        <v>8.3204930662557786</v>
      </c>
      <c r="L25" s="7">
        <v>15</v>
      </c>
      <c r="N25">
        <v>29</v>
      </c>
      <c r="O25">
        <f t="shared" si="15"/>
        <v>37.61755485893417</v>
      </c>
      <c r="P25">
        <f t="shared" si="16"/>
        <v>32.601880877742943</v>
      </c>
      <c r="Q25">
        <f t="shared" si="17"/>
        <v>50.156739811912217</v>
      </c>
      <c r="R25">
        <f t="shared" si="18"/>
        <v>43.469174503657257</v>
      </c>
      <c r="S25">
        <f t="shared" si="19"/>
        <v>40.125391849529777</v>
      </c>
      <c r="T25">
        <f t="shared" si="20"/>
        <v>21.9435736677116</v>
      </c>
      <c r="U25">
        <f t="shared" si="21"/>
        <v>29.257053291536049</v>
      </c>
      <c r="V25">
        <f t="shared" si="22"/>
        <v>22.570532915360502</v>
      </c>
      <c r="W25">
        <f t="shared" si="23"/>
        <v>16.927899686520377</v>
      </c>
      <c r="Z25" s="11">
        <v>29</v>
      </c>
      <c r="AA25" s="11">
        <f t="shared" si="24"/>
        <v>14674</v>
      </c>
      <c r="AB25" s="11">
        <f t="shared" si="25"/>
        <v>15950</v>
      </c>
      <c r="AC25" s="11">
        <f t="shared" si="26"/>
        <v>17545</v>
      </c>
      <c r="AD25" s="11">
        <f t="shared" si="27"/>
        <v>19459</v>
      </c>
      <c r="AE25" s="11">
        <f t="shared" si="28"/>
        <v>22330</v>
      </c>
    </row>
    <row r="26" spans="1:31" x14ac:dyDescent="0.35">
      <c r="A26" s="9">
        <v>60</v>
      </c>
      <c r="B26" s="10">
        <f t="shared" si="5"/>
        <v>18.18181818181818</v>
      </c>
      <c r="C26" s="3">
        <f t="shared" si="6"/>
        <v>15.75757575757576</v>
      </c>
      <c r="D26" s="10">
        <f t="shared" si="7"/>
        <v>24.242424242424242</v>
      </c>
      <c r="E26" s="3">
        <f t="shared" si="8"/>
        <v>21.01010101010101</v>
      </c>
      <c r="F26" s="10">
        <f t="shared" si="9"/>
        <v>19.393939393939394</v>
      </c>
      <c r="G26" s="3">
        <f t="shared" si="10"/>
        <v>16.80808080808081</v>
      </c>
      <c r="H26" s="3">
        <f t="shared" si="11"/>
        <v>10.606060606060606</v>
      </c>
      <c r="I26" s="3">
        <f t="shared" si="12"/>
        <v>14.140909090909091</v>
      </c>
      <c r="J26" s="3">
        <f t="shared" si="13"/>
        <v>10.90909090909091</v>
      </c>
      <c r="K26" s="3">
        <f t="shared" si="14"/>
        <v>8.1818181818181817</v>
      </c>
      <c r="L26" s="7">
        <v>15</v>
      </c>
      <c r="N26">
        <v>30</v>
      </c>
      <c r="O26">
        <f t="shared" si="15"/>
        <v>36.363636363636367</v>
      </c>
      <c r="P26">
        <f t="shared" si="16"/>
        <v>31.515151515151512</v>
      </c>
      <c r="Q26">
        <f t="shared" si="17"/>
        <v>48.484848484848484</v>
      </c>
      <c r="R26">
        <f t="shared" si="18"/>
        <v>42.020202020202021</v>
      </c>
      <c r="S26">
        <f t="shared" si="19"/>
        <v>38.787878787878789</v>
      </c>
      <c r="T26">
        <f t="shared" si="20"/>
        <v>21.212121212121211</v>
      </c>
      <c r="U26">
        <f t="shared" si="21"/>
        <v>28.281818181818181</v>
      </c>
      <c r="V26">
        <f t="shared" si="22"/>
        <v>21.818181818181817</v>
      </c>
      <c r="W26">
        <f t="shared" si="23"/>
        <v>16.363636363636363</v>
      </c>
      <c r="Z26" s="11">
        <v>30</v>
      </c>
      <c r="AA26" s="11">
        <f t="shared" si="24"/>
        <v>15180</v>
      </c>
      <c r="AB26" s="11">
        <f t="shared" si="25"/>
        <v>16500</v>
      </c>
      <c r="AC26" s="11">
        <f t="shared" si="26"/>
        <v>18150</v>
      </c>
      <c r="AD26" s="11">
        <f t="shared" si="27"/>
        <v>20130</v>
      </c>
      <c r="AE26" s="11">
        <f t="shared" si="28"/>
        <v>23100</v>
      </c>
    </row>
    <row r="27" spans="1:31" x14ac:dyDescent="0.35">
      <c r="A27" s="9">
        <v>61</v>
      </c>
      <c r="B27" s="10">
        <f t="shared" si="5"/>
        <v>17.883755588673619</v>
      </c>
      <c r="C27" s="3">
        <f t="shared" si="6"/>
        <v>15.499254843517139</v>
      </c>
      <c r="D27" s="10">
        <f t="shared" si="7"/>
        <v>23.845007451564829</v>
      </c>
      <c r="E27" s="3">
        <f t="shared" si="8"/>
        <v>20.665673124689519</v>
      </c>
      <c r="F27" s="10">
        <f t="shared" si="9"/>
        <v>19.076005961251862</v>
      </c>
      <c r="G27" s="3">
        <f t="shared" si="10"/>
        <v>16.532538499751617</v>
      </c>
      <c r="H27" s="3">
        <f t="shared" si="11"/>
        <v>10.432190760059612</v>
      </c>
      <c r="I27" s="3">
        <f t="shared" si="12"/>
        <v>13.909090909090908</v>
      </c>
      <c r="J27" s="3">
        <f t="shared" si="13"/>
        <v>10.730253353204175</v>
      </c>
      <c r="K27" s="3">
        <f t="shared" si="14"/>
        <v>8.0476900149031305</v>
      </c>
      <c r="L27" s="7">
        <v>15</v>
      </c>
      <c r="N27">
        <v>31</v>
      </c>
      <c r="O27">
        <f t="shared" si="15"/>
        <v>35.19061583577713</v>
      </c>
      <c r="P27">
        <f t="shared" si="16"/>
        <v>30.498533724340177</v>
      </c>
      <c r="Q27">
        <f t="shared" si="17"/>
        <v>46.920821114369502</v>
      </c>
      <c r="R27">
        <f t="shared" si="18"/>
        <v>40.664711632453567</v>
      </c>
      <c r="S27">
        <f t="shared" si="19"/>
        <v>37.536656891495603</v>
      </c>
      <c r="T27">
        <f t="shared" si="20"/>
        <v>20.527859237536656</v>
      </c>
      <c r="U27">
        <f t="shared" si="21"/>
        <v>27.369501466275658</v>
      </c>
      <c r="V27">
        <f t="shared" si="22"/>
        <v>21.114369501466275</v>
      </c>
      <c r="W27">
        <f t="shared" si="23"/>
        <v>15.835777126099707</v>
      </c>
      <c r="Z27" s="11">
        <v>31</v>
      </c>
      <c r="AA27" s="11">
        <f t="shared" si="24"/>
        <v>15686</v>
      </c>
      <c r="AB27" s="11">
        <f t="shared" si="25"/>
        <v>17050</v>
      </c>
      <c r="AC27" s="11">
        <f t="shared" si="26"/>
        <v>18755</v>
      </c>
      <c r="AD27" s="11">
        <f t="shared" si="27"/>
        <v>20801</v>
      </c>
      <c r="AE27" s="11">
        <f t="shared" si="28"/>
        <v>23870</v>
      </c>
    </row>
    <row r="28" spans="1:31" x14ac:dyDescent="0.35">
      <c r="A28" s="9">
        <v>62</v>
      </c>
      <c r="B28" s="10">
        <f t="shared" si="5"/>
        <v>17.595307917888562</v>
      </c>
      <c r="C28" s="3">
        <f t="shared" si="6"/>
        <v>15.249266862170089</v>
      </c>
      <c r="D28" s="10">
        <f t="shared" si="7"/>
        <v>23.460410557184751</v>
      </c>
      <c r="E28" s="3">
        <f t="shared" si="8"/>
        <v>20.332355816226784</v>
      </c>
      <c r="F28" s="10">
        <f t="shared" si="9"/>
        <v>18.768328445747802</v>
      </c>
      <c r="G28" s="3">
        <f t="shared" si="10"/>
        <v>16.26588465298143</v>
      </c>
      <c r="H28" s="3">
        <f t="shared" si="11"/>
        <v>10.263929618768328</v>
      </c>
      <c r="I28" s="3">
        <f t="shared" si="12"/>
        <v>13.684750733137831</v>
      </c>
      <c r="J28" s="3">
        <f t="shared" si="13"/>
        <v>10.557184750733139</v>
      </c>
      <c r="K28" s="3">
        <f t="shared" si="14"/>
        <v>7.9178885630498534</v>
      </c>
      <c r="L28" s="7">
        <v>15</v>
      </c>
      <c r="N28">
        <v>32</v>
      </c>
      <c r="O28">
        <f t="shared" si="15"/>
        <v>34.090909090909086</v>
      </c>
      <c r="P28">
        <f t="shared" si="16"/>
        <v>29.545454545454547</v>
      </c>
      <c r="Q28">
        <f t="shared" si="17"/>
        <v>45.454545454545453</v>
      </c>
      <c r="R28">
        <f t="shared" si="18"/>
        <v>39.393939393939391</v>
      </c>
      <c r="S28">
        <f t="shared" si="19"/>
        <v>36.363636363636367</v>
      </c>
      <c r="T28">
        <f t="shared" si="20"/>
        <v>19.886363636363637</v>
      </c>
      <c r="U28">
        <f t="shared" si="21"/>
        <v>26.514204545454547</v>
      </c>
      <c r="V28">
        <f t="shared" si="22"/>
        <v>20.454545454545457</v>
      </c>
      <c r="W28">
        <f t="shared" si="23"/>
        <v>15.340909090909092</v>
      </c>
      <c r="Z28" s="11">
        <v>32</v>
      </c>
      <c r="AA28" s="11">
        <f t="shared" si="24"/>
        <v>16192</v>
      </c>
      <c r="AB28" s="11">
        <f t="shared" si="25"/>
        <v>17600</v>
      </c>
      <c r="AC28" s="11">
        <f t="shared" si="26"/>
        <v>19360</v>
      </c>
      <c r="AD28" s="11">
        <f t="shared" si="27"/>
        <v>21472</v>
      </c>
      <c r="AE28" s="11">
        <f t="shared" si="28"/>
        <v>24640</v>
      </c>
    </row>
    <row r="29" spans="1:31" x14ac:dyDescent="0.35">
      <c r="A29" s="9">
        <v>63</v>
      </c>
      <c r="B29" s="10">
        <f t="shared" si="5"/>
        <v>17.316017316017316</v>
      </c>
      <c r="C29" s="3">
        <f t="shared" si="6"/>
        <v>15.007215007215008</v>
      </c>
      <c r="D29" s="10">
        <f t="shared" si="7"/>
        <v>23.088023088023085</v>
      </c>
      <c r="E29" s="3">
        <f t="shared" si="8"/>
        <v>20.009620009620008</v>
      </c>
      <c r="F29" s="10">
        <f t="shared" si="9"/>
        <v>18.470418470418469</v>
      </c>
      <c r="G29" s="3">
        <f t="shared" si="10"/>
        <v>16.007696007696008</v>
      </c>
      <c r="H29" s="3">
        <f t="shared" si="11"/>
        <v>10.1010101010101</v>
      </c>
      <c r="I29" s="3">
        <f t="shared" si="12"/>
        <v>13.467532467532466</v>
      </c>
      <c r="J29" s="3">
        <f t="shared" si="13"/>
        <v>10.38961038961039</v>
      </c>
      <c r="K29" s="3">
        <f t="shared" si="14"/>
        <v>7.7922077922077921</v>
      </c>
      <c r="L29" s="7">
        <v>15</v>
      </c>
      <c r="N29">
        <v>33</v>
      </c>
      <c r="O29">
        <f t="shared" si="15"/>
        <v>33.057851239669425</v>
      </c>
      <c r="P29">
        <f t="shared" si="16"/>
        <v>28.650137741046834</v>
      </c>
      <c r="Q29">
        <f t="shared" si="17"/>
        <v>44.0771349862259</v>
      </c>
      <c r="R29">
        <f t="shared" si="18"/>
        <v>38.200183654729109</v>
      </c>
      <c r="S29">
        <f t="shared" si="19"/>
        <v>35.261707988980717</v>
      </c>
      <c r="T29">
        <f t="shared" si="20"/>
        <v>19.28374655647383</v>
      </c>
      <c r="U29">
        <f t="shared" si="21"/>
        <v>25.710743801652892</v>
      </c>
      <c r="V29">
        <f t="shared" si="22"/>
        <v>19.834710743801654</v>
      </c>
      <c r="W29">
        <f t="shared" si="23"/>
        <v>14.87603305785124</v>
      </c>
      <c r="Z29" s="11">
        <v>33</v>
      </c>
      <c r="AA29" s="11">
        <f t="shared" si="24"/>
        <v>16698</v>
      </c>
      <c r="AB29" s="11">
        <f t="shared" si="25"/>
        <v>18150</v>
      </c>
      <c r="AC29" s="11">
        <f t="shared" si="26"/>
        <v>19965</v>
      </c>
      <c r="AD29" s="11">
        <f t="shared" si="27"/>
        <v>22143</v>
      </c>
      <c r="AE29" s="11">
        <f t="shared" si="28"/>
        <v>25410</v>
      </c>
    </row>
    <row r="30" spans="1:31" x14ac:dyDescent="0.35">
      <c r="A30" s="9">
        <v>64</v>
      </c>
      <c r="B30" s="10">
        <f t="shared" si="5"/>
        <v>17.045454545454543</v>
      </c>
      <c r="C30" s="3">
        <f t="shared" si="6"/>
        <v>14.772727272727273</v>
      </c>
      <c r="D30" s="10">
        <f t="shared" si="7"/>
        <v>22.727272727272727</v>
      </c>
      <c r="E30" s="3">
        <f t="shared" si="8"/>
        <v>19.696969696969695</v>
      </c>
      <c r="F30" s="10">
        <f t="shared" si="9"/>
        <v>18.181818181818183</v>
      </c>
      <c r="G30" s="3">
        <f t="shared" si="10"/>
        <v>15.75757575757576</v>
      </c>
      <c r="H30" s="3">
        <f t="shared" si="11"/>
        <v>9.9431818181818183</v>
      </c>
      <c r="I30" s="3">
        <f t="shared" si="12"/>
        <v>13.257102272727272</v>
      </c>
      <c r="J30" s="3">
        <f t="shared" si="13"/>
        <v>10.227272727272728</v>
      </c>
      <c r="K30" s="3">
        <f t="shared" si="14"/>
        <v>7.6704545454545459</v>
      </c>
      <c r="L30" s="7">
        <v>15</v>
      </c>
      <c r="N30">
        <v>34</v>
      </c>
      <c r="O30">
        <f t="shared" si="15"/>
        <v>32.085561497326204</v>
      </c>
      <c r="P30">
        <f t="shared" si="16"/>
        <v>27.807486631016044</v>
      </c>
      <c r="Q30">
        <f t="shared" si="17"/>
        <v>42.780748663101605</v>
      </c>
      <c r="R30">
        <f t="shared" si="18"/>
        <v>37.076648841354718</v>
      </c>
      <c r="S30">
        <f t="shared" si="19"/>
        <v>34.224598930481278</v>
      </c>
      <c r="T30">
        <f t="shared" si="20"/>
        <v>18.71657754010695</v>
      </c>
      <c r="U30">
        <f t="shared" si="21"/>
        <v>24.954545454545453</v>
      </c>
      <c r="V30">
        <f t="shared" si="22"/>
        <v>19.251336898395721</v>
      </c>
      <c r="W30">
        <f t="shared" si="23"/>
        <v>14.438502673796791</v>
      </c>
      <c r="Z30" s="11">
        <v>34</v>
      </c>
      <c r="AA30" s="11">
        <f t="shared" si="24"/>
        <v>17204</v>
      </c>
      <c r="AB30" s="11">
        <f t="shared" si="25"/>
        <v>18700</v>
      </c>
      <c r="AC30" s="11">
        <f t="shared" si="26"/>
        <v>20570</v>
      </c>
      <c r="AD30" s="11">
        <f t="shared" si="27"/>
        <v>22814</v>
      </c>
      <c r="AE30" s="11">
        <f t="shared" si="28"/>
        <v>26180</v>
      </c>
    </row>
    <row r="31" spans="1:31" x14ac:dyDescent="0.35">
      <c r="A31" s="9">
        <v>65</v>
      </c>
      <c r="B31" s="10">
        <f t="shared" si="5"/>
        <v>16.78321678321678</v>
      </c>
      <c r="C31" s="3">
        <f t="shared" si="6"/>
        <v>14.545454545454545</v>
      </c>
      <c r="D31" s="10">
        <f t="shared" si="7"/>
        <v>22.377622377622377</v>
      </c>
      <c r="E31" s="3">
        <f t="shared" si="8"/>
        <v>19.393939393939391</v>
      </c>
      <c r="F31" s="10">
        <f t="shared" si="9"/>
        <v>17.902097902097903</v>
      </c>
      <c r="G31" s="3">
        <f t="shared" si="10"/>
        <v>15.515151515151516</v>
      </c>
      <c r="H31" s="3">
        <f t="shared" si="11"/>
        <v>9.79020979020979</v>
      </c>
      <c r="I31" s="3">
        <f t="shared" si="12"/>
        <v>13.053146853146853</v>
      </c>
      <c r="J31" s="3">
        <f t="shared" si="13"/>
        <v>10.06993006993007</v>
      </c>
      <c r="K31" s="3">
        <f t="shared" si="14"/>
        <v>7.5524475524475525</v>
      </c>
      <c r="L31" s="7">
        <v>15</v>
      </c>
      <c r="N31">
        <v>35</v>
      </c>
      <c r="O31">
        <f t="shared" si="15"/>
        <v>31.168831168831169</v>
      </c>
      <c r="P31">
        <f t="shared" si="16"/>
        <v>27.012987012987011</v>
      </c>
      <c r="Q31">
        <f t="shared" si="17"/>
        <v>41.558441558441558</v>
      </c>
      <c r="R31">
        <f t="shared" si="18"/>
        <v>36.017316017316013</v>
      </c>
      <c r="S31">
        <f t="shared" si="19"/>
        <v>33.246753246753244</v>
      </c>
      <c r="T31">
        <f t="shared" si="20"/>
        <v>18.181818181818183</v>
      </c>
      <c r="U31">
        <f t="shared" si="21"/>
        <v>24.241558441558443</v>
      </c>
      <c r="V31">
        <f t="shared" si="22"/>
        <v>18.7012987012987</v>
      </c>
      <c r="W31">
        <f t="shared" si="23"/>
        <v>14.025974025974024</v>
      </c>
      <c r="Z31" s="11">
        <v>35</v>
      </c>
      <c r="AA31" s="11">
        <f t="shared" si="24"/>
        <v>17710</v>
      </c>
      <c r="AB31" s="11">
        <f t="shared" si="25"/>
        <v>19250</v>
      </c>
      <c r="AC31" s="11">
        <f t="shared" si="26"/>
        <v>21175</v>
      </c>
      <c r="AD31" s="11">
        <f t="shared" si="27"/>
        <v>23485</v>
      </c>
      <c r="AE31" s="11">
        <f t="shared" si="28"/>
        <v>26950</v>
      </c>
    </row>
    <row r="32" spans="1:31" x14ac:dyDescent="0.35">
      <c r="A32" s="9">
        <v>66</v>
      </c>
      <c r="B32" s="10">
        <f t="shared" si="5"/>
        <v>16.528925619834709</v>
      </c>
      <c r="C32" s="3">
        <f t="shared" si="6"/>
        <v>14.325068870523417</v>
      </c>
      <c r="D32" s="10">
        <f t="shared" si="7"/>
        <v>22.038567493112946</v>
      </c>
      <c r="E32" s="3">
        <f t="shared" si="8"/>
        <v>19.100091827364555</v>
      </c>
      <c r="F32" s="10">
        <f t="shared" si="9"/>
        <v>17.630853994490359</v>
      </c>
      <c r="G32" s="3">
        <f t="shared" si="10"/>
        <v>15.280073461891645</v>
      </c>
      <c r="H32" s="3">
        <f t="shared" si="11"/>
        <v>9.641873278236913</v>
      </c>
      <c r="I32" s="3">
        <f t="shared" si="12"/>
        <v>12.855371900826446</v>
      </c>
      <c r="J32" s="3">
        <f t="shared" si="13"/>
        <v>9.9173553719008272</v>
      </c>
      <c r="K32" s="3">
        <f t="shared" si="14"/>
        <v>7.4380165289256199</v>
      </c>
      <c r="L32" s="7">
        <v>15</v>
      </c>
      <c r="N32">
        <v>36</v>
      </c>
      <c r="O32">
        <f t="shared" si="15"/>
        <v>30.303030303030305</v>
      </c>
      <c r="P32">
        <f t="shared" si="16"/>
        <v>26.262626262626267</v>
      </c>
      <c r="Q32">
        <f t="shared" si="17"/>
        <v>40.404040404040401</v>
      </c>
      <c r="R32">
        <f t="shared" si="18"/>
        <v>35.01683501683501</v>
      </c>
      <c r="S32">
        <f t="shared" si="19"/>
        <v>32.323232323232325</v>
      </c>
      <c r="T32">
        <f t="shared" si="20"/>
        <v>17.676767676767678</v>
      </c>
      <c r="U32">
        <f t="shared" si="21"/>
        <v>23.56818181818182</v>
      </c>
      <c r="V32">
        <f t="shared" si="22"/>
        <v>18.181818181818183</v>
      </c>
      <c r="W32">
        <f t="shared" si="23"/>
        <v>13.636363636363635</v>
      </c>
      <c r="Z32" s="11">
        <v>36</v>
      </c>
      <c r="AA32" s="11">
        <f t="shared" si="24"/>
        <v>18216</v>
      </c>
      <c r="AB32" s="11">
        <f t="shared" si="25"/>
        <v>19800</v>
      </c>
      <c r="AC32" s="11">
        <f t="shared" si="26"/>
        <v>21780</v>
      </c>
      <c r="AD32" s="11">
        <f t="shared" si="27"/>
        <v>24156</v>
      </c>
      <c r="AE32" s="11">
        <f t="shared" si="28"/>
        <v>27720</v>
      </c>
    </row>
    <row r="33" spans="1:31" x14ac:dyDescent="0.35">
      <c r="A33" s="9">
        <v>67</v>
      </c>
      <c r="B33" s="10">
        <f t="shared" si="5"/>
        <v>16.282225237449115</v>
      </c>
      <c r="C33" s="3">
        <f t="shared" si="6"/>
        <v>14.111261872455902</v>
      </c>
      <c r="D33" s="10">
        <f t="shared" si="7"/>
        <v>21.709633649932154</v>
      </c>
      <c r="E33" s="3">
        <f t="shared" si="8"/>
        <v>18.815015829941203</v>
      </c>
      <c r="F33" s="10">
        <f t="shared" si="9"/>
        <v>17.367706919945725</v>
      </c>
      <c r="G33" s="3">
        <f t="shared" si="10"/>
        <v>15.052012663952963</v>
      </c>
      <c r="H33" s="3">
        <f t="shared" si="11"/>
        <v>9.4979647218453174</v>
      </c>
      <c r="I33" s="3">
        <f t="shared" si="12"/>
        <v>12.66350067842605</v>
      </c>
      <c r="J33" s="3">
        <f t="shared" si="13"/>
        <v>9.7693351424694708</v>
      </c>
      <c r="K33" s="3">
        <f t="shared" si="14"/>
        <v>7.3270013568521026</v>
      </c>
      <c r="L33" s="7">
        <v>15</v>
      </c>
      <c r="N33">
        <v>37</v>
      </c>
      <c r="O33">
        <f t="shared" si="15"/>
        <v>29.484029484029485</v>
      </c>
      <c r="P33">
        <f t="shared" si="16"/>
        <v>25.552825552825553</v>
      </c>
      <c r="Q33">
        <f t="shared" si="17"/>
        <v>39.31203931203931</v>
      </c>
      <c r="R33">
        <f t="shared" si="18"/>
        <v>34.070434070434068</v>
      </c>
      <c r="S33">
        <f t="shared" si="19"/>
        <v>31.44963144963145</v>
      </c>
      <c r="T33">
        <f t="shared" si="20"/>
        <v>17.199017199017199</v>
      </c>
      <c r="U33">
        <f t="shared" si="21"/>
        <v>22.931203931203932</v>
      </c>
      <c r="V33">
        <f t="shared" si="22"/>
        <v>17.690417690417689</v>
      </c>
      <c r="W33">
        <f t="shared" si="23"/>
        <v>13.267813267813267</v>
      </c>
      <c r="Z33" s="11">
        <v>37</v>
      </c>
      <c r="AA33" s="11">
        <f t="shared" si="24"/>
        <v>18722</v>
      </c>
      <c r="AB33" s="11">
        <f t="shared" si="25"/>
        <v>20350</v>
      </c>
      <c r="AC33" s="11">
        <f t="shared" si="26"/>
        <v>22385</v>
      </c>
      <c r="AD33" s="11">
        <f t="shared" si="27"/>
        <v>24827</v>
      </c>
      <c r="AE33" s="11">
        <f t="shared" si="28"/>
        <v>28490</v>
      </c>
    </row>
    <row r="34" spans="1:31" x14ac:dyDescent="0.35">
      <c r="A34" s="9">
        <v>68</v>
      </c>
      <c r="B34" s="10">
        <f t="shared" si="5"/>
        <v>16.042780748663098</v>
      </c>
      <c r="C34" s="3">
        <f t="shared" si="6"/>
        <v>13.903743315508022</v>
      </c>
      <c r="D34" s="10">
        <f t="shared" si="7"/>
        <v>21.390374331550799</v>
      </c>
      <c r="E34" s="3">
        <f t="shared" si="8"/>
        <v>18.538324420677359</v>
      </c>
      <c r="F34" s="10">
        <f t="shared" si="9"/>
        <v>17.112299465240643</v>
      </c>
      <c r="G34" s="3">
        <f t="shared" si="10"/>
        <v>14.830659536541891</v>
      </c>
      <c r="H34" s="3">
        <f t="shared" si="11"/>
        <v>9.3582887700534751</v>
      </c>
      <c r="I34" s="3">
        <f t="shared" si="12"/>
        <v>12.477272727272727</v>
      </c>
      <c r="J34" s="3">
        <f t="shared" si="13"/>
        <v>9.6256684491978604</v>
      </c>
      <c r="K34" s="3">
        <f t="shared" si="14"/>
        <v>7.2192513368983953</v>
      </c>
      <c r="L34" s="7">
        <v>15</v>
      </c>
      <c r="N34">
        <v>38</v>
      </c>
      <c r="O34">
        <f t="shared" si="15"/>
        <v>28.708133971291865</v>
      </c>
      <c r="P34">
        <f t="shared" si="16"/>
        <v>24.880382775119617</v>
      </c>
      <c r="Q34">
        <f t="shared" si="17"/>
        <v>38.277511961722489</v>
      </c>
      <c r="R34">
        <f t="shared" si="18"/>
        <v>33.173843700159487</v>
      </c>
      <c r="S34">
        <f t="shared" si="19"/>
        <v>30.62200956937799</v>
      </c>
      <c r="T34">
        <f t="shared" si="20"/>
        <v>16.746411483253588</v>
      </c>
      <c r="U34">
        <f t="shared" si="21"/>
        <v>22.327751196172247</v>
      </c>
      <c r="V34">
        <f t="shared" si="22"/>
        <v>17.224880382775119</v>
      </c>
      <c r="W34">
        <f t="shared" si="23"/>
        <v>12.918660287081341</v>
      </c>
      <c r="Z34" s="11">
        <v>38</v>
      </c>
      <c r="AA34" s="11">
        <f t="shared" si="24"/>
        <v>19228</v>
      </c>
      <c r="AB34" s="11">
        <f t="shared" si="25"/>
        <v>20900</v>
      </c>
      <c r="AC34" s="11">
        <f t="shared" si="26"/>
        <v>22990.000000000004</v>
      </c>
      <c r="AD34" s="11">
        <f t="shared" si="27"/>
        <v>25498</v>
      </c>
      <c r="AE34" s="11">
        <f t="shared" si="28"/>
        <v>29259.999999999996</v>
      </c>
    </row>
    <row r="35" spans="1:31" x14ac:dyDescent="0.35">
      <c r="A35" s="9">
        <v>69</v>
      </c>
      <c r="B35" s="10">
        <f t="shared" si="5"/>
        <v>15.810276679841897</v>
      </c>
      <c r="C35" s="3">
        <f t="shared" si="6"/>
        <v>13.702239789196312</v>
      </c>
      <c r="D35" s="10">
        <f t="shared" si="7"/>
        <v>21.080368906455863</v>
      </c>
      <c r="E35" s="3">
        <f t="shared" si="8"/>
        <v>18.269653052261749</v>
      </c>
      <c r="F35" s="10">
        <f t="shared" si="9"/>
        <v>16.864295125164691</v>
      </c>
      <c r="G35" s="3">
        <f t="shared" si="10"/>
        <v>14.615722441809401</v>
      </c>
      <c r="H35" s="3">
        <f t="shared" si="11"/>
        <v>9.2226613965744395</v>
      </c>
      <c r="I35" s="3">
        <f t="shared" si="12"/>
        <v>12.296442687747037</v>
      </c>
      <c r="J35" s="3">
        <f t="shared" si="13"/>
        <v>9.4861660079051404</v>
      </c>
      <c r="K35" s="3">
        <f t="shared" si="14"/>
        <v>7.1146245059288544</v>
      </c>
      <c r="L35" s="7">
        <v>15</v>
      </c>
      <c r="N35">
        <v>39</v>
      </c>
      <c r="O35">
        <f t="shared" si="15"/>
        <v>27.972027972027973</v>
      </c>
      <c r="P35">
        <f t="shared" si="16"/>
        <v>24.242424242424242</v>
      </c>
      <c r="Q35">
        <f t="shared" si="17"/>
        <v>37.296037296037298</v>
      </c>
      <c r="R35">
        <f t="shared" si="18"/>
        <v>32.323232323232318</v>
      </c>
      <c r="S35">
        <f t="shared" si="19"/>
        <v>29.836829836829835</v>
      </c>
      <c r="T35">
        <f t="shared" si="20"/>
        <v>16.317016317016318</v>
      </c>
      <c r="U35">
        <f t="shared" si="21"/>
        <v>21.755244755244753</v>
      </c>
      <c r="V35">
        <f t="shared" si="22"/>
        <v>16.783216783216783</v>
      </c>
      <c r="W35">
        <f t="shared" si="23"/>
        <v>12.587412587412588</v>
      </c>
      <c r="Z35" s="11">
        <v>39</v>
      </c>
      <c r="AA35" s="11">
        <f t="shared" si="24"/>
        <v>19734</v>
      </c>
      <c r="AB35" s="11">
        <f t="shared" si="25"/>
        <v>21450</v>
      </c>
      <c r="AC35" s="11">
        <f t="shared" si="26"/>
        <v>23595.000000000004</v>
      </c>
      <c r="AD35" s="11">
        <f t="shared" si="27"/>
        <v>26169</v>
      </c>
      <c r="AE35" s="11">
        <f t="shared" si="28"/>
        <v>30029.999999999996</v>
      </c>
    </row>
    <row r="36" spans="1:31" x14ac:dyDescent="0.35">
      <c r="A36" s="9">
        <v>70</v>
      </c>
      <c r="B36" s="10">
        <f t="shared" si="5"/>
        <v>15.584415584415584</v>
      </c>
      <c r="C36" s="3">
        <f t="shared" si="6"/>
        <v>13.506493506493507</v>
      </c>
      <c r="D36" s="10">
        <f t="shared" si="7"/>
        <v>20.779220779220779</v>
      </c>
      <c r="E36" s="3">
        <f t="shared" si="8"/>
        <v>18.00865800865801</v>
      </c>
      <c r="F36" s="10">
        <f t="shared" si="9"/>
        <v>16.623376623376625</v>
      </c>
      <c r="G36" s="3">
        <f t="shared" si="10"/>
        <v>14.406926406926409</v>
      </c>
      <c r="H36" s="3">
        <f t="shared" si="11"/>
        <v>9.0909090909090917</v>
      </c>
      <c r="I36" s="3">
        <f t="shared" si="12"/>
        <v>12.120779220779221</v>
      </c>
      <c r="J36" s="3">
        <f t="shared" si="13"/>
        <v>9.350649350649352</v>
      </c>
      <c r="K36" s="3">
        <f t="shared" si="14"/>
        <v>7.012987012987014</v>
      </c>
      <c r="L36" s="7">
        <v>15</v>
      </c>
      <c r="N36">
        <v>40</v>
      </c>
      <c r="O36">
        <f t="shared" si="15"/>
        <v>27.27272727272727</v>
      </c>
      <c r="P36">
        <f t="shared" si="16"/>
        <v>23.636363636363637</v>
      </c>
      <c r="Q36">
        <f t="shared" si="17"/>
        <v>36.363636363636367</v>
      </c>
      <c r="R36">
        <f t="shared" si="18"/>
        <v>31.515151515151512</v>
      </c>
      <c r="S36">
        <f t="shared" si="19"/>
        <v>29.09090909090909</v>
      </c>
      <c r="T36">
        <f t="shared" si="20"/>
        <v>15.909090909090908</v>
      </c>
      <c r="U36">
        <f t="shared" si="21"/>
        <v>21.211363636363636</v>
      </c>
      <c r="V36">
        <f t="shared" si="22"/>
        <v>16.363636363636363</v>
      </c>
      <c r="W36">
        <f t="shared" si="23"/>
        <v>12.272727272727273</v>
      </c>
      <c r="Z36" s="11">
        <v>40</v>
      </c>
      <c r="AA36" s="11">
        <f t="shared" si="24"/>
        <v>20240</v>
      </c>
      <c r="AB36" s="11">
        <f t="shared" si="25"/>
        <v>22000</v>
      </c>
      <c r="AC36" s="11">
        <f t="shared" si="26"/>
        <v>24200.000000000004</v>
      </c>
      <c r="AD36" s="11">
        <f t="shared" si="27"/>
        <v>26840</v>
      </c>
      <c r="AE36" s="11">
        <f t="shared" si="28"/>
        <v>30799.999999999996</v>
      </c>
    </row>
    <row r="37" spans="1:31" x14ac:dyDescent="0.35">
      <c r="A37" s="9">
        <v>71</v>
      </c>
      <c r="B37" s="10">
        <f t="shared" si="5"/>
        <v>15.364916773367478</v>
      </c>
      <c r="C37" s="3">
        <f t="shared" si="6"/>
        <v>13.316261203585148</v>
      </c>
      <c r="D37" s="10">
        <f t="shared" si="7"/>
        <v>20.486555697823302</v>
      </c>
      <c r="E37" s="3">
        <f t="shared" si="8"/>
        <v>17.755014938113529</v>
      </c>
      <c r="F37" s="10">
        <f t="shared" si="9"/>
        <v>16.389244558258643</v>
      </c>
      <c r="G37" s="3">
        <f t="shared" si="10"/>
        <v>14.204011950490825</v>
      </c>
      <c r="H37" s="3">
        <f t="shared" si="11"/>
        <v>8.9628681177976954</v>
      </c>
      <c r="I37" s="3">
        <f t="shared" si="12"/>
        <v>11.950064020486556</v>
      </c>
      <c r="J37" s="3">
        <f t="shared" si="13"/>
        <v>9.218950064020488</v>
      </c>
      <c r="K37" s="3">
        <f t="shared" si="14"/>
        <v>6.9142125480153656</v>
      </c>
      <c r="L37" s="7">
        <v>15</v>
      </c>
    </row>
    <row r="38" spans="1:31" x14ac:dyDescent="0.35">
      <c r="A38" s="9">
        <v>72</v>
      </c>
      <c r="B38" s="10">
        <f t="shared" si="5"/>
        <v>15.15151515151515</v>
      </c>
      <c r="C38" s="3">
        <f t="shared" si="6"/>
        <v>13.131313131313133</v>
      </c>
      <c r="D38" s="10">
        <f t="shared" si="7"/>
        <v>20.202020202020201</v>
      </c>
      <c r="E38" s="3">
        <f t="shared" si="8"/>
        <v>17.508417508417509</v>
      </c>
      <c r="F38" s="10">
        <f t="shared" si="9"/>
        <v>16.161616161616163</v>
      </c>
      <c r="G38" s="3">
        <f t="shared" si="10"/>
        <v>14.006734006734009</v>
      </c>
      <c r="H38" s="3">
        <f t="shared" si="11"/>
        <v>8.8383838383838391</v>
      </c>
      <c r="I38" s="3">
        <f t="shared" si="12"/>
        <v>11.78409090909091</v>
      </c>
      <c r="J38" s="3">
        <f t="shared" si="13"/>
        <v>9.0909090909090917</v>
      </c>
      <c r="K38" s="3">
        <f t="shared" si="14"/>
        <v>6.8181818181818183</v>
      </c>
      <c r="L38" s="7">
        <v>15</v>
      </c>
    </row>
    <row r="39" spans="1:31" x14ac:dyDescent="0.35">
      <c r="A39" s="9">
        <v>73</v>
      </c>
      <c r="B39" s="10">
        <f t="shared" si="5"/>
        <v>14.943960149439601</v>
      </c>
      <c r="C39" s="3">
        <f t="shared" si="6"/>
        <v>12.951432129514322</v>
      </c>
      <c r="D39" s="10">
        <f t="shared" si="7"/>
        <v>19.925280199252803</v>
      </c>
      <c r="E39" s="3">
        <f t="shared" si="8"/>
        <v>17.268576172685762</v>
      </c>
      <c r="F39" s="10">
        <f t="shared" si="9"/>
        <v>15.940224159402243</v>
      </c>
      <c r="G39" s="3">
        <f t="shared" si="10"/>
        <v>13.814860938148611</v>
      </c>
      <c r="H39" s="3">
        <f t="shared" si="11"/>
        <v>8.7173100871731002</v>
      </c>
      <c r="I39" s="3">
        <f t="shared" si="12"/>
        <v>11.622665006226651</v>
      </c>
      <c r="J39" s="3">
        <f t="shared" si="13"/>
        <v>8.9663760896637612</v>
      </c>
      <c r="K39" s="3">
        <f t="shared" si="14"/>
        <v>6.7247820672478209</v>
      </c>
      <c r="L39" s="7">
        <v>15</v>
      </c>
    </row>
    <row r="40" spans="1:31" x14ac:dyDescent="0.35">
      <c r="A40" s="9">
        <v>74</v>
      </c>
      <c r="B40" s="10">
        <f t="shared" si="5"/>
        <v>14.74201474201474</v>
      </c>
      <c r="C40" s="3">
        <f t="shared" si="6"/>
        <v>12.776412776412776</v>
      </c>
      <c r="D40" s="10">
        <f t="shared" si="7"/>
        <v>19.656019656019655</v>
      </c>
      <c r="E40" s="3">
        <f t="shared" si="8"/>
        <v>17.035217035217034</v>
      </c>
      <c r="F40" s="10">
        <f t="shared" si="9"/>
        <v>15.724815724815725</v>
      </c>
      <c r="G40" s="3">
        <f t="shared" si="10"/>
        <v>13.628173628173629</v>
      </c>
      <c r="H40" s="3">
        <f t="shared" si="11"/>
        <v>8.5995085995085994</v>
      </c>
      <c r="I40" s="3">
        <f t="shared" si="12"/>
        <v>11.465601965601966</v>
      </c>
      <c r="J40" s="3">
        <f t="shared" si="13"/>
        <v>8.8452088452088464</v>
      </c>
      <c r="K40" s="3">
        <f t="shared" si="14"/>
        <v>6.6339066339066344</v>
      </c>
      <c r="L40" s="7">
        <v>15</v>
      </c>
    </row>
    <row r="41" spans="1:31" x14ac:dyDescent="0.35">
      <c r="A41" s="9">
        <v>75</v>
      </c>
      <c r="B41" s="10">
        <f t="shared" si="5"/>
        <v>14.545454545454545</v>
      </c>
      <c r="C41" s="3">
        <f t="shared" si="6"/>
        <v>12.606060606060607</v>
      </c>
      <c r="D41" s="10">
        <f t="shared" si="7"/>
        <v>19.393939393939394</v>
      </c>
      <c r="E41" s="3">
        <f t="shared" si="8"/>
        <v>16.808080808080806</v>
      </c>
      <c r="F41" s="10">
        <f t="shared" si="9"/>
        <v>15.515151515151516</v>
      </c>
      <c r="G41" s="3">
        <f t="shared" si="10"/>
        <v>13.446464646464648</v>
      </c>
      <c r="H41" s="3">
        <f t="shared" si="11"/>
        <v>8.4848484848484844</v>
      </c>
      <c r="I41" s="3">
        <f t="shared" si="12"/>
        <v>11.312727272727273</v>
      </c>
      <c r="J41" s="3">
        <f t="shared" si="13"/>
        <v>8.7272727272727284</v>
      </c>
      <c r="K41" s="3">
        <f t="shared" si="14"/>
        <v>6.5454545454545459</v>
      </c>
      <c r="L41" s="7">
        <v>15</v>
      </c>
    </row>
    <row r="42" spans="1:31" x14ac:dyDescent="0.35">
      <c r="A42" s="9">
        <v>76</v>
      </c>
      <c r="B42" s="10">
        <f t="shared" si="5"/>
        <v>14.354066985645932</v>
      </c>
      <c r="C42" s="3">
        <f t="shared" si="6"/>
        <v>12.440191387559809</v>
      </c>
      <c r="D42" s="10">
        <f t="shared" si="7"/>
        <v>19.138755980861244</v>
      </c>
      <c r="E42" s="3">
        <f t="shared" si="8"/>
        <v>16.586921850079744</v>
      </c>
      <c r="F42" s="10">
        <f t="shared" si="9"/>
        <v>15.311004784688995</v>
      </c>
      <c r="G42" s="3">
        <f t="shared" si="10"/>
        <v>13.269537480063796</v>
      </c>
      <c r="H42" s="3">
        <f t="shared" si="11"/>
        <v>8.3732057416267942</v>
      </c>
      <c r="I42" s="3">
        <f t="shared" si="12"/>
        <v>11.163875598086124</v>
      </c>
      <c r="J42" s="3">
        <f t="shared" si="13"/>
        <v>8.6124401913875595</v>
      </c>
      <c r="K42" s="3">
        <f t="shared" si="14"/>
        <v>6.4593301435406696</v>
      </c>
      <c r="L42" s="7">
        <v>15</v>
      </c>
    </row>
    <row r="43" spans="1:31" x14ac:dyDescent="0.35">
      <c r="A43" s="9">
        <v>77</v>
      </c>
      <c r="B43" s="10">
        <f t="shared" si="5"/>
        <v>14.167650531286894</v>
      </c>
      <c r="C43" s="3">
        <f t="shared" si="6"/>
        <v>12.278630460448642</v>
      </c>
      <c r="D43" s="10">
        <f t="shared" si="7"/>
        <v>18.890200708382526</v>
      </c>
      <c r="E43" s="3">
        <f t="shared" si="8"/>
        <v>16.371507280598188</v>
      </c>
      <c r="F43" s="10">
        <f t="shared" si="9"/>
        <v>15.112160566706022</v>
      </c>
      <c r="G43" s="3">
        <f t="shared" si="10"/>
        <v>13.097205824478552</v>
      </c>
      <c r="H43" s="3">
        <f t="shared" si="11"/>
        <v>8.2644628099173545</v>
      </c>
      <c r="I43" s="3">
        <f t="shared" si="12"/>
        <v>11.018890200708382</v>
      </c>
      <c r="J43" s="3">
        <f t="shared" si="13"/>
        <v>8.5005903187721366</v>
      </c>
      <c r="K43" s="3">
        <f t="shared" si="14"/>
        <v>6.3754427390791024</v>
      </c>
      <c r="L43" s="7">
        <v>15</v>
      </c>
    </row>
    <row r="44" spans="1:31" x14ac:dyDescent="0.35">
      <c r="A44" s="9">
        <v>78</v>
      </c>
      <c r="B44" s="10">
        <f t="shared" si="5"/>
        <v>13.986013986013985</v>
      </c>
      <c r="C44" s="3">
        <f t="shared" si="6"/>
        <v>12.121212121212121</v>
      </c>
      <c r="D44" s="10">
        <f t="shared" si="7"/>
        <v>18.648018648018645</v>
      </c>
      <c r="E44" s="3">
        <f t="shared" si="8"/>
        <v>16.161616161616159</v>
      </c>
      <c r="F44" s="10">
        <f t="shared" si="9"/>
        <v>14.918414918414918</v>
      </c>
      <c r="G44" s="3">
        <f t="shared" si="10"/>
        <v>12.929292929292931</v>
      </c>
      <c r="H44" s="3">
        <f t="shared" si="11"/>
        <v>8.1585081585081571</v>
      </c>
      <c r="I44" s="3">
        <f t="shared" si="12"/>
        <v>10.877622377622377</v>
      </c>
      <c r="J44" s="3">
        <f t="shared" si="13"/>
        <v>8.3916083916083917</v>
      </c>
      <c r="K44" s="3">
        <f t="shared" si="14"/>
        <v>6.2937062937062933</v>
      </c>
      <c r="L44" s="7">
        <v>15</v>
      </c>
    </row>
    <row r="45" spans="1:31" x14ac:dyDescent="0.35">
      <c r="A45" s="9">
        <v>79</v>
      </c>
      <c r="B45" s="10">
        <f t="shared" si="5"/>
        <v>13.808975834292289</v>
      </c>
      <c r="C45" s="3">
        <f t="shared" si="6"/>
        <v>11.967779056386652</v>
      </c>
      <c r="D45" s="10">
        <f t="shared" si="7"/>
        <v>18.411967779056386</v>
      </c>
      <c r="E45" s="3">
        <f t="shared" si="8"/>
        <v>15.957038741848868</v>
      </c>
      <c r="F45" s="10">
        <f t="shared" si="9"/>
        <v>14.729574223245109</v>
      </c>
      <c r="G45" s="3">
        <f t="shared" si="10"/>
        <v>12.765630993479096</v>
      </c>
      <c r="H45" s="3">
        <f t="shared" si="11"/>
        <v>8.0552359033371683</v>
      </c>
      <c r="I45" s="3">
        <f t="shared" si="12"/>
        <v>10.739930955120828</v>
      </c>
      <c r="J45" s="3">
        <f t="shared" si="13"/>
        <v>8.2853855005753747</v>
      </c>
      <c r="K45" s="3">
        <f t="shared" si="14"/>
        <v>6.2140391254315306</v>
      </c>
      <c r="L45" s="7">
        <v>15</v>
      </c>
    </row>
    <row r="46" spans="1:31" x14ac:dyDescent="0.35">
      <c r="A46" s="9">
        <v>80</v>
      </c>
      <c r="B46" s="10">
        <f t="shared" si="5"/>
        <v>13.636363636363635</v>
      </c>
      <c r="C46" s="3">
        <f t="shared" si="6"/>
        <v>11.818181818181818</v>
      </c>
      <c r="D46" s="10">
        <f t="shared" si="7"/>
        <v>18.18181818181818</v>
      </c>
      <c r="E46" s="3">
        <f t="shared" si="8"/>
        <v>15.757575757575756</v>
      </c>
      <c r="F46" s="10">
        <f t="shared" si="9"/>
        <v>14.545454545454545</v>
      </c>
      <c r="G46" s="3">
        <f t="shared" si="10"/>
        <v>12.606060606060607</v>
      </c>
      <c r="H46" s="3">
        <f t="shared" si="11"/>
        <v>7.9545454545454541</v>
      </c>
      <c r="I46" s="3">
        <f t="shared" si="12"/>
        <v>10.605681818181818</v>
      </c>
      <c r="J46" s="3">
        <f t="shared" si="13"/>
        <v>8.1818181818181817</v>
      </c>
      <c r="K46" s="3">
        <f t="shared" si="14"/>
        <v>6.1363636363636358</v>
      </c>
      <c r="L46" s="7">
        <v>15</v>
      </c>
    </row>
    <row r="47" spans="1:31" x14ac:dyDescent="0.35">
      <c r="A47" s="9">
        <v>81</v>
      </c>
      <c r="B47" s="10">
        <f t="shared" si="5"/>
        <v>13.468013468013465</v>
      </c>
      <c r="C47" s="3">
        <f t="shared" si="6"/>
        <v>11.672278338945006</v>
      </c>
      <c r="D47" s="10">
        <f t="shared" si="7"/>
        <v>17.957351290684624</v>
      </c>
      <c r="E47" s="3">
        <f t="shared" si="8"/>
        <v>15.563037785260006</v>
      </c>
      <c r="F47" s="10">
        <f t="shared" si="9"/>
        <v>14.3658810325477</v>
      </c>
      <c r="L47" s="7">
        <v>15</v>
      </c>
    </row>
    <row r="48" spans="1:31" x14ac:dyDescent="0.35">
      <c r="A48" s="9">
        <v>82</v>
      </c>
      <c r="B48" s="10">
        <f t="shared" si="5"/>
        <v>13.303769401330376</v>
      </c>
      <c r="C48" s="3">
        <f t="shared" si="6"/>
        <v>11.529933481152995</v>
      </c>
      <c r="D48" s="10">
        <f t="shared" si="7"/>
        <v>17.738359201773836</v>
      </c>
      <c r="E48" s="3">
        <f t="shared" si="8"/>
        <v>15.373244641537324</v>
      </c>
      <c r="F48" s="10">
        <f t="shared" si="9"/>
        <v>14.190687361419069</v>
      </c>
      <c r="L48" s="7">
        <v>15</v>
      </c>
    </row>
    <row r="49" spans="1:12" x14ac:dyDescent="0.35">
      <c r="A49" s="9">
        <v>83</v>
      </c>
      <c r="B49" s="10">
        <f t="shared" si="5"/>
        <v>13.143483023001094</v>
      </c>
      <c r="C49" s="3">
        <f t="shared" si="6"/>
        <v>11.391018619934284</v>
      </c>
      <c r="D49" s="10">
        <f t="shared" si="7"/>
        <v>17.524644030668128</v>
      </c>
      <c r="E49" s="3">
        <f t="shared" si="8"/>
        <v>15.188024826579044</v>
      </c>
      <c r="F49" s="10">
        <f t="shared" si="9"/>
        <v>14.019715224534503</v>
      </c>
      <c r="L49" s="7">
        <v>15</v>
      </c>
    </row>
    <row r="50" spans="1:12" x14ac:dyDescent="0.35">
      <c r="A50" s="9">
        <v>84</v>
      </c>
      <c r="B50" s="10">
        <f t="shared" si="5"/>
        <v>12.987012987012987</v>
      </c>
      <c r="C50" s="3">
        <f t="shared" si="6"/>
        <v>11.255411255411257</v>
      </c>
      <c r="D50" s="10">
        <f t="shared" si="7"/>
        <v>17.316017316017316</v>
      </c>
      <c r="E50" s="3">
        <f t="shared" si="8"/>
        <v>15.007215007215008</v>
      </c>
      <c r="F50" s="10">
        <f t="shared" si="9"/>
        <v>13.852813852813854</v>
      </c>
      <c r="L50" s="7">
        <v>15</v>
      </c>
    </row>
    <row r="51" spans="1:12" x14ac:dyDescent="0.35">
      <c r="A51" s="9">
        <v>85</v>
      </c>
      <c r="B51" s="10">
        <f t="shared" si="5"/>
        <v>12.834224598930481</v>
      </c>
      <c r="C51" s="3">
        <f t="shared" si="6"/>
        <v>11.122994652406417</v>
      </c>
      <c r="D51" s="10">
        <f t="shared" si="7"/>
        <v>17.112299465240643</v>
      </c>
      <c r="E51" s="3">
        <f t="shared" si="8"/>
        <v>14.830659536541889</v>
      </c>
      <c r="F51" s="10">
        <f t="shared" si="9"/>
        <v>13.689839572192515</v>
      </c>
      <c r="L51" s="7">
        <v>15</v>
      </c>
    </row>
    <row r="52" spans="1:12" x14ac:dyDescent="0.35">
      <c r="A52" s="9">
        <v>86</v>
      </c>
      <c r="B52" s="10">
        <f t="shared" si="5"/>
        <v>12.684989429175475</v>
      </c>
      <c r="C52" s="3">
        <f t="shared" si="6"/>
        <v>10.993657505285412</v>
      </c>
      <c r="D52" s="10">
        <f t="shared" si="7"/>
        <v>16.913319238900634</v>
      </c>
      <c r="E52" s="3">
        <f t="shared" si="8"/>
        <v>14.658210007047217</v>
      </c>
      <c r="F52" s="10">
        <f t="shared" si="9"/>
        <v>13.530655391120508</v>
      </c>
      <c r="L52" s="7">
        <v>15</v>
      </c>
    </row>
    <row r="53" spans="1:12" x14ac:dyDescent="0.35">
      <c r="A53" s="9">
        <v>87</v>
      </c>
      <c r="B53" s="10">
        <f t="shared" si="5"/>
        <v>12.539184952978056</v>
      </c>
      <c r="C53" s="3">
        <f t="shared" si="6"/>
        <v>10.867293625914316</v>
      </c>
      <c r="D53" s="10">
        <f t="shared" si="7"/>
        <v>16.718913270637408</v>
      </c>
      <c r="E53" s="3">
        <f t="shared" si="8"/>
        <v>14.489724834552421</v>
      </c>
      <c r="F53" s="10">
        <f t="shared" si="9"/>
        <v>13.375130616509928</v>
      </c>
      <c r="L53" s="7">
        <v>15</v>
      </c>
    </row>
    <row r="54" spans="1:12" x14ac:dyDescent="0.35">
      <c r="A54" s="9">
        <v>88</v>
      </c>
      <c r="B54" s="10">
        <f t="shared" si="5"/>
        <v>12.396694214876032</v>
      </c>
      <c r="C54" s="3">
        <f t="shared" si="6"/>
        <v>10.743801652892563</v>
      </c>
      <c r="D54" s="10">
        <f t="shared" si="7"/>
        <v>16.528925619834709</v>
      </c>
      <c r="E54" s="3">
        <f t="shared" si="8"/>
        <v>14.325068870523415</v>
      </c>
      <c r="F54" s="10">
        <f t="shared" si="9"/>
        <v>13.223140495867769</v>
      </c>
      <c r="L54" s="7">
        <v>15</v>
      </c>
    </row>
    <row r="55" spans="1:12" x14ac:dyDescent="0.35">
      <c r="A55" s="9">
        <v>89</v>
      </c>
      <c r="B55" s="10">
        <f t="shared" si="5"/>
        <v>12.257405515832481</v>
      </c>
      <c r="C55" s="3">
        <f t="shared" si="6"/>
        <v>10.623084780388151</v>
      </c>
      <c r="D55" s="10">
        <f t="shared" si="7"/>
        <v>16.343207354443308</v>
      </c>
      <c r="E55" s="3">
        <f t="shared" si="8"/>
        <v>14.164113040517535</v>
      </c>
      <c r="F55" s="10">
        <f t="shared" si="9"/>
        <v>13.074565883554648</v>
      </c>
      <c r="L55" s="7">
        <v>15</v>
      </c>
    </row>
    <row r="56" spans="1:12" x14ac:dyDescent="0.35">
      <c r="A56" s="9">
        <v>90</v>
      </c>
      <c r="B56" s="10">
        <f t="shared" si="5"/>
        <v>12.121212121212119</v>
      </c>
      <c r="C56" s="3">
        <f t="shared" si="6"/>
        <v>10.505050505050505</v>
      </c>
      <c r="D56" s="10">
        <f t="shared" si="7"/>
        <v>16.161616161616159</v>
      </c>
      <c r="E56" s="3">
        <f t="shared" si="8"/>
        <v>14.006734006734005</v>
      </c>
      <c r="F56" s="10">
        <f t="shared" si="9"/>
        <v>12.929292929292929</v>
      </c>
      <c r="L56" s="7">
        <v>15</v>
      </c>
    </row>
    <row r="57" spans="1:12" x14ac:dyDescent="0.35">
      <c r="A57" s="9">
        <v>91</v>
      </c>
      <c r="B57" s="10">
        <f t="shared" si="5"/>
        <v>11.988011988011987</v>
      </c>
      <c r="C57" s="3">
        <f t="shared" si="6"/>
        <v>10.38961038961039</v>
      </c>
      <c r="D57" s="10">
        <f t="shared" si="7"/>
        <v>15.984015984015983</v>
      </c>
      <c r="E57" s="3">
        <f t="shared" si="8"/>
        <v>13.852813852813851</v>
      </c>
      <c r="F57" s="10">
        <f t="shared" si="9"/>
        <v>12.787212787212788</v>
      </c>
      <c r="L57" s="7">
        <v>15</v>
      </c>
    </row>
    <row r="58" spans="1:12" x14ac:dyDescent="0.35">
      <c r="A58" s="9">
        <v>92</v>
      </c>
      <c r="B58" s="10">
        <f t="shared" si="5"/>
        <v>11.857707509881422</v>
      </c>
      <c r="C58" s="3">
        <f t="shared" si="6"/>
        <v>10.276679841897232</v>
      </c>
      <c r="D58" s="10">
        <f t="shared" si="7"/>
        <v>15.810276679841897</v>
      </c>
      <c r="E58" s="3">
        <f t="shared" si="8"/>
        <v>13.702239789196311</v>
      </c>
      <c r="F58" s="10">
        <f t="shared" si="9"/>
        <v>12.648221343873518</v>
      </c>
      <c r="L58" s="7">
        <v>15</v>
      </c>
    </row>
    <row r="59" spans="1:12" x14ac:dyDescent="0.35">
      <c r="A59" s="9">
        <v>93</v>
      </c>
      <c r="B59" s="10">
        <f t="shared" si="5"/>
        <v>11.730205278592374</v>
      </c>
      <c r="C59" s="3">
        <f t="shared" si="6"/>
        <v>10.166177908113392</v>
      </c>
      <c r="D59" s="10">
        <f t="shared" si="7"/>
        <v>15.640273704789832</v>
      </c>
      <c r="E59" s="3">
        <f t="shared" si="8"/>
        <v>13.554903877484522</v>
      </c>
      <c r="F59" s="10">
        <f t="shared" si="9"/>
        <v>12.512218963831867</v>
      </c>
      <c r="L59" s="7">
        <v>15</v>
      </c>
    </row>
    <row r="60" spans="1:12" x14ac:dyDescent="0.35">
      <c r="A60" s="9">
        <v>94</v>
      </c>
      <c r="B60" s="10">
        <f t="shared" si="5"/>
        <v>11.605415860735009</v>
      </c>
      <c r="C60" s="3">
        <f t="shared" si="6"/>
        <v>10.058027079303676</v>
      </c>
      <c r="D60" s="10">
        <f t="shared" si="7"/>
        <v>15.473887814313347</v>
      </c>
      <c r="E60" s="3">
        <f t="shared" si="8"/>
        <v>13.4107027724049</v>
      </c>
      <c r="F60" s="10">
        <f t="shared" si="9"/>
        <v>12.379110251450678</v>
      </c>
      <c r="L60" s="7">
        <v>15</v>
      </c>
    </row>
    <row r="61" spans="1:12" x14ac:dyDescent="0.35">
      <c r="A61" s="9">
        <v>95</v>
      </c>
      <c r="B61" s="10">
        <f t="shared" si="5"/>
        <v>11.483253588516746</v>
      </c>
      <c r="C61" s="3">
        <f t="shared" si="6"/>
        <v>9.9521531100478473</v>
      </c>
      <c r="D61" s="10">
        <f t="shared" si="7"/>
        <v>15.311004784688995</v>
      </c>
      <c r="E61" s="3">
        <f t="shared" si="8"/>
        <v>13.269537480063796</v>
      </c>
      <c r="F61" s="10">
        <f t="shared" si="9"/>
        <v>12.248803827751198</v>
      </c>
      <c r="L61" s="7">
        <v>15</v>
      </c>
    </row>
    <row r="62" spans="1:12" x14ac:dyDescent="0.35">
      <c r="A62" s="9">
        <v>96</v>
      </c>
      <c r="B62" s="10">
        <f t="shared" si="5"/>
        <v>11.363636363636363</v>
      </c>
      <c r="C62" s="3">
        <f t="shared" si="6"/>
        <v>9.8484848484848495</v>
      </c>
      <c r="D62" s="10">
        <f t="shared" si="7"/>
        <v>15.151515151515152</v>
      </c>
      <c r="E62" s="3">
        <f t="shared" si="8"/>
        <v>13.131313131313131</v>
      </c>
      <c r="F62" s="10">
        <f t="shared" si="9"/>
        <v>12.121212121212123</v>
      </c>
      <c r="L62" s="7">
        <v>15</v>
      </c>
    </row>
    <row r="63" spans="1:12" x14ac:dyDescent="0.35">
      <c r="A63" s="9">
        <v>97</v>
      </c>
      <c r="B63" s="10">
        <f t="shared" si="5"/>
        <v>11.246485473289596</v>
      </c>
      <c r="C63" s="3">
        <f t="shared" si="6"/>
        <v>9.7469540768509848</v>
      </c>
      <c r="D63" s="10">
        <f t="shared" si="7"/>
        <v>14.99531396438613</v>
      </c>
      <c r="E63" s="3">
        <f t="shared" si="8"/>
        <v>12.995938769134645</v>
      </c>
      <c r="F63" s="10">
        <f t="shared" si="9"/>
        <v>11.996251171508904</v>
      </c>
      <c r="L63" s="7">
        <v>15</v>
      </c>
    </row>
    <row r="64" spans="1:12" x14ac:dyDescent="0.35">
      <c r="A64" s="9">
        <v>98</v>
      </c>
      <c r="B64" s="10">
        <f t="shared" si="5"/>
        <v>11.131725417439702</v>
      </c>
      <c r="C64" s="3">
        <f t="shared" si="6"/>
        <v>9.6474953617810772</v>
      </c>
      <c r="D64" s="10">
        <f t="shared" si="7"/>
        <v>14.84230055658627</v>
      </c>
      <c r="E64" s="3">
        <f t="shared" si="8"/>
        <v>12.863327149041435</v>
      </c>
      <c r="F64" s="10">
        <f t="shared" si="9"/>
        <v>11.873840445269018</v>
      </c>
      <c r="L64" s="7">
        <v>15</v>
      </c>
    </row>
    <row r="65" spans="1:12" x14ac:dyDescent="0.35">
      <c r="A65" s="9">
        <v>99</v>
      </c>
      <c r="B65" s="10">
        <f t="shared" si="5"/>
        <v>11.019283746556473</v>
      </c>
      <c r="C65" s="3">
        <f t="shared" si="6"/>
        <v>9.5500459136822773</v>
      </c>
      <c r="D65" s="10">
        <f t="shared" si="7"/>
        <v>14.692378328741965</v>
      </c>
      <c r="E65" s="3">
        <f t="shared" si="8"/>
        <v>12.733394551576369</v>
      </c>
      <c r="F65" s="10">
        <f t="shared" si="9"/>
        <v>11.753902662993573</v>
      </c>
      <c r="L65" s="7">
        <v>15</v>
      </c>
    </row>
    <row r="66" spans="1:12" x14ac:dyDescent="0.35">
      <c r="A66" s="9">
        <v>100</v>
      </c>
      <c r="B66" s="10">
        <f t="shared" si="5"/>
        <v>10.909090909090908</v>
      </c>
      <c r="C66" s="3">
        <f t="shared" si="6"/>
        <v>9.454545454545455</v>
      </c>
      <c r="D66" s="10">
        <f t="shared" si="7"/>
        <v>14.545454545454545</v>
      </c>
      <c r="E66" s="3">
        <f t="shared" si="8"/>
        <v>12.606060606060606</v>
      </c>
      <c r="F66" s="10">
        <f t="shared" si="9"/>
        <v>11.636363636363637</v>
      </c>
      <c r="L66" s="7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Store sizes</vt:lpstr>
      <vt:lpstr>Solar collection</vt:lpstr>
      <vt:lpstr>Store sizes grph</vt:lpstr>
      <vt:lpstr>size collector vs eff grph</vt:lpstr>
      <vt:lpstr>energy captured vs roof area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Kimpton H.J.</dc:creator>
  <cp:lastModifiedBy>Kimpton H.J.</cp:lastModifiedBy>
  <dcterms:created xsi:type="dcterms:W3CDTF">2019-03-22T15:29:46Z</dcterms:created>
  <dcterms:modified xsi:type="dcterms:W3CDTF">2022-07-05T12:21:24Z</dcterms:modified>
</cp:coreProperties>
</file>